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3.xml" ContentType="application/vnd.openxmlformats-officedocument.drawing+xml"/>
  <Override PartName="/xl/ctrlProps/ctrlProp7.xml" ContentType="application/vnd.ms-excel.controlproperties+xml"/>
  <Override PartName="/xl/drawings/drawing4.xml" ContentType="application/vnd.openxmlformats-officedocument.drawing+xml"/>
  <Override PartName="/xl/ctrlProps/ctrlProp8.xml" ContentType="application/vnd.ms-excel.controlproperties+xml"/>
  <Override PartName="/xl/drawings/drawing5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6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7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drawings/drawing8.xml" ContentType="application/vnd.openxmlformats-officedocument.drawing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drawings/drawing9.xml" ContentType="application/vnd.openxmlformats-officedocument.drawing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drawings/drawing10.xml" ContentType="application/vnd.openxmlformats-officedocument.drawing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drawings/drawing11.xml" ContentType="application/vnd.openxmlformats-officedocument.drawing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drawings/drawing12.xml" ContentType="application/vnd.openxmlformats-officedocument.drawing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drawings/drawing13.xml" ContentType="application/vnd.openxmlformats-officedocument.drawing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drawings/drawing14.xml" ContentType="application/vnd.openxmlformats-officedocument.drawing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drawings/drawing15.xml" ContentType="application/vnd.openxmlformats-officedocument.drawing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drawings/drawing16.xml" ContentType="application/vnd.openxmlformats-officedocument.drawing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drawings/drawing17.xml" ContentType="application/vnd.openxmlformats-officedocument.drawing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drawings/drawing18.xml" ContentType="application/vnd.openxmlformats-officedocument.drawing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drawings/drawing19.xml" ContentType="application/vnd.openxmlformats-officedocument.drawing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drawings/drawing20.xml" ContentType="application/vnd.openxmlformats-officedocument.drawing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drawings/drawing21.xml" ContentType="application/vnd.openxmlformats-officedocument.drawing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drawings/drawing22.xml" ContentType="application/vnd.openxmlformats-officedocument.drawing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drawings/drawing23.xml" ContentType="application/vnd.openxmlformats-officedocument.drawing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drawings/drawing24.xml" ContentType="application/vnd.openxmlformats-officedocument.drawing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drawings/drawing25.xml" ContentType="application/vnd.openxmlformats-officedocument.drawing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drawings/drawing26.xml" ContentType="application/vnd.openxmlformats-officedocument.drawing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drawings/drawing27.xml" ContentType="application/vnd.openxmlformats-officedocument.drawing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drawings/drawing28.xml" ContentType="application/vnd.openxmlformats-officedocument.drawing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drawings/drawing29.xml" ContentType="application/vnd.openxmlformats-officedocument.drawing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drawings/drawing30.xml" ContentType="application/vnd.openxmlformats-officedocument.drawing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drawings/drawing31.xml" ContentType="application/vnd.openxmlformats-officedocument.drawing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drawings/drawing32.xml" ContentType="application/vnd.openxmlformats-officedocument.drawing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drawings/drawing33.xml" ContentType="application/vnd.openxmlformats-officedocument.drawing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drawings/drawing34.xml" ContentType="application/vnd.openxmlformats-officedocument.drawing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Orel\OBL\2026\Vysledky\"/>
    </mc:Choice>
  </mc:AlternateContent>
  <xr:revisionPtr revIDLastSave="0" documentId="8_{69023E08-84DE-4535-99FD-D326B7541939}" xr6:coauthVersionLast="47" xr6:coauthVersionMax="47" xr10:uidLastSave="{00000000-0000-0000-0000-000000000000}"/>
  <bookViews>
    <workbookView xWindow="-120" yWindow="-120" windowWidth="29040" windowHeight="15720" tabRatio="877" firstSheet="15" activeTab="18" xr2:uid="{00000000-000D-0000-FFFF-FFFF00000000}"/>
  </bookViews>
  <sheets>
    <sheet name="oddíly" sheetId="276" state="hidden" r:id="rId1"/>
    <sheet name="Kategorie" sheetId="25" r:id="rId2"/>
    <sheet name="Vstup" sheetId="1" r:id="rId3"/>
    <sheet name="kat_akce" sheetId="163" r:id="rId4"/>
    <sheet name="Kateg_2" sheetId="95" r:id="rId5"/>
    <sheet name="NASTAVENÍ" sheetId="162" r:id="rId6"/>
    <sheet name="Vysledky" sheetId="49" r:id="rId7"/>
    <sheet name="V_WWW_" sheetId="50" r:id="rId8"/>
    <sheet name="WWW_Pův_2011" sheetId="29" state="hidden" r:id="rId9"/>
    <sheet name="2012" sheetId="32" state="hidden" r:id="rId10"/>
    <sheet name="Kat2" sheetId="70" state="hidden" r:id="rId11"/>
    <sheet name="V_WWW" sheetId="309" r:id="rId12"/>
    <sheet name="V_WWW_zal" sheetId="341" r:id="rId13"/>
    <sheet name="Vítězové_tisk" sheetId="86" r:id="rId14"/>
    <sheet name="V_WWW_DILCI" sheetId="161" r:id="rId15"/>
    <sheet name="Startovní LISTINA" sheetId="249" r:id="rId16"/>
    <sheet name="V_WWW_VICE KAT" sheetId="252" r:id="rId17"/>
    <sheet name="L1" sheetId="343" r:id="rId18"/>
    <sheet name="L1_1" sheetId="344" r:id="rId19"/>
    <sheet name="L3" sheetId="345" r:id="rId20"/>
    <sheet name="L4" sheetId="346" r:id="rId21"/>
    <sheet name="L5" sheetId="347" r:id="rId22"/>
    <sheet name="L2" sheetId="348" r:id="rId23"/>
    <sheet name="L6" sheetId="349" r:id="rId24"/>
    <sheet name="L7" sheetId="350" r:id="rId25"/>
    <sheet name="L8" sheetId="351" r:id="rId26"/>
    <sheet name="L9" sheetId="352" r:id="rId27"/>
    <sheet name="V_L2" sheetId="353" r:id="rId28"/>
    <sheet name="V_L6" sheetId="354" r:id="rId29"/>
    <sheet name="V_L8" sheetId="355" r:id="rId30"/>
    <sheet name="V_L9" sheetId="356" r:id="rId31"/>
    <sheet name="L10" sheetId="357" r:id="rId32"/>
    <sheet name="L11" sheetId="358" r:id="rId33"/>
    <sheet name="L12" sheetId="359" r:id="rId34"/>
    <sheet name="L13" sheetId="360" r:id="rId35"/>
    <sheet name="L14" sheetId="361" r:id="rId36"/>
    <sheet name="L15" sheetId="362" r:id="rId37"/>
    <sheet name="L16" sheetId="363" r:id="rId38"/>
    <sheet name="L17" sheetId="364" r:id="rId39"/>
    <sheet name="L18" sheetId="365" r:id="rId40"/>
    <sheet name="V_L10" sheetId="366" r:id="rId41"/>
    <sheet name="V_L14" sheetId="367" r:id="rId42"/>
    <sheet name="V_L13" sheetId="368" r:id="rId43"/>
  </sheets>
  <definedNames>
    <definedName name="_xlnm._FilterDatabase" localSheetId="17" hidden="1">'L1'!$F$8:$F$101</definedName>
    <definedName name="_xlnm._FilterDatabase" localSheetId="18" hidden="1">L1_1!$A$8:$H$101</definedName>
    <definedName name="_xlnm._FilterDatabase" localSheetId="35" hidden="1">'L14'!$O$8:$U$19</definedName>
    <definedName name="_xlnm._FilterDatabase" localSheetId="2" hidden="1">Vstup!$A$6:$H$357</definedName>
    <definedName name="_xlnm._FilterDatabase" localSheetId="6" hidden="1">Vysledky!$B$4:$J$135</definedName>
    <definedName name="_xlnm._FilterDatabase" localSheetId="8" hidden="1">WWW_Pův_2011!$A$1:$G$104</definedName>
    <definedName name="kat">#REF!</definedName>
    <definedName name="kat_a_prepocet">kat_akce!$G$1:$M$25</definedName>
    <definedName name="kateg">Kategorie!$A$4:$L$35</definedName>
    <definedName name="KATEG_2">Kateg_2!$B$61:$B$87</definedName>
    <definedName name="kateg2">Kateg_2!$B$61:$K$89</definedName>
    <definedName name="_xlnm.Print_Titles" localSheetId="17">'L1'!$7:$8</definedName>
    <definedName name="_xlnm.Print_Titles" localSheetId="18">L1_1!$7:$8</definedName>
    <definedName name="_xlnm.Print_Titles" localSheetId="31">'L10'!$11:$12</definedName>
    <definedName name="_xlnm.Print_Titles" localSheetId="32">'L11'!$7:$8</definedName>
    <definedName name="_xlnm.Print_Titles" localSheetId="33">'L12'!$7:$8</definedName>
    <definedName name="_xlnm.Print_Titles" localSheetId="34">'L13'!$11:$12</definedName>
    <definedName name="_xlnm.Print_Titles" localSheetId="35">'L14'!$11:$12</definedName>
    <definedName name="_xlnm.Print_Titles" localSheetId="36">'L15'!$7:$8</definedName>
    <definedName name="_xlnm.Print_Titles" localSheetId="37">'L16'!$7:$8</definedName>
    <definedName name="_xlnm.Print_Titles" localSheetId="38">'L17'!$7:$8</definedName>
    <definedName name="_xlnm.Print_Titles" localSheetId="39">'L18'!$7:$8</definedName>
    <definedName name="_xlnm.Print_Titles" localSheetId="22">'L2'!$7:$8</definedName>
    <definedName name="_xlnm.Print_Titles" localSheetId="19">'L3'!$7:$8</definedName>
    <definedName name="_xlnm.Print_Titles" localSheetId="20">'L4'!$7:$8</definedName>
    <definedName name="_xlnm.Print_Titles" localSheetId="21">'L5'!$7:$8</definedName>
    <definedName name="_xlnm.Print_Titles" localSheetId="23">'L6'!$11:$12</definedName>
    <definedName name="_xlnm.Print_Titles" localSheetId="24">'L7'!$7:$8</definedName>
    <definedName name="_xlnm.Print_Titles" localSheetId="25">'L8'!$11:$12</definedName>
    <definedName name="_xlnm.Print_Titles" localSheetId="26">'L9'!$11:$12</definedName>
    <definedName name="_xlnm.Print_Titles" localSheetId="15">'Startovní LISTINA'!$7:$8</definedName>
    <definedName name="_xlnm.Print_Titles" localSheetId="40">V_L10!$2:$2</definedName>
    <definedName name="_xlnm.Print_Titles" localSheetId="42">V_L13!$2:$2</definedName>
    <definedName name="_xlnm.Print_Titles" localSheetId="41">V_L14!$2:$2</definedName>
    <definedName name="_xlnm.Print_Titles" localSheetId="27">V_L2!$2:$2</definedName>
    <definedName name="_xlnm.Print_Titles" localSheetId="28">V_L6!$2:$2</definedName>
    <definedName name="_xlnm.Print_Titles" localSheetId="29">V_L8!$2:$2</definedName>
    <definedName name="_xlnm.Print_Titles" localSheetId="30">V_L9!$2:$2</definedName>
    <definedName name="_xlnm.Print_Titles" localSheetId="16">'V_WWW_VICE KAT'!$1:$2</definedName>
    <definedName name="_xlnm.Print_Area" localSheetId="17">'L1'!$O$1:$V$21</definedName>
    <definedName name="_xlnm.Print_Area" localSheetId="18">L1_1!$O$1:$V$23</definedName>
    <definedName name="_xlnm.Print_Area" localSheetId="31">'L10'!$A$1:$H$14</definedName>
    <definedName name="_xlnm.Print_Area" localSheetId="32">'L11'!$O$1:$V$17</definedName>
    <definedName name="_xlnm.Print_Area" localSheetId="33">'L12'!$O$1:$V$17</definedName>
    <definedName name="_xlnm.Print_Area" localSheetId="34">'L13'!$A$1:$H$17</definedName>
    <definedName name="_xlnm.Print_Area" localSheetId="35">'L14'!$A$1:$H$19</definedName>
    <definedName name="_xlnm.Print_Area" localSheetId="36">'L15'!$O$1:$V$12</definedName>
    <definedName name="_xlnm.Print_Area" localSheetId="37">'L16'!$O$1:$V$17</definedName>
    <definedName name="_xlnm.Print_Area" localSheetId="38">'L17'!$O$1:$V$13</definedName>
    <definedName name="_xlnm.Print_Area" localSheetId="39">'L18'!$O$1:$V$17</definedName>
    <definedName name="_xlnm.Print_Area" localSheetId="22">'L2'!$O$1:$V$14</definedName>
    <definedName name="_xlnm.Print_Area" localSheetId="19">'L3'!$O$1:$V$15</definedName>
    <definedName name="_xlnm.Print_Area" localSheetId="20">'L4'!$O$1:$V$13</definedName>
    <definedName name="_xlnm.Print_Area" localSheetId="21">'L5'!$O$1:$V$14</definedName>
    <definedName name="_xlnm.Print_Area" localSheetId="23">'L6'!$A$1:$H$14</definedName>
    <definedName name="_xlnm.Print_Area" localSheetId="24">'L7'!$O$1:$V$14</definedName>
    <definedName name="_xlnm.Print_Area" localSheetId="25">'L8'!$A$1:$H$15</definedName>
    <definedName name="_xlnm.Print_Area" localSheetId="26">'L9'!$A$1:$H$16</definedName>
    <definedName name="_xlnm.Print_Area" localSheetId="15">'Startovní LISTINA'!$O$1:$V$8</definedName>
    <definedName name="_xlnm.Print_Area" localSheetId="40">V_L10!$A$1:$I$19</definedName>
    <definedName name="_xlnm.Print_Area" localSheetId="42">V_L13!$A$1:$I$16</definedName>
    <definedName name="_xlnm.Print_Area" localSheetId="41">V_L14!$A$1:$I$12</definedName>
    <definedName name="_xlnm.Print_Area" localSheetId="27">V_L2!$A$1:$I$14</definedName>
    <definedName name="_xlnm.Print_Area" localSheetId="28">V_L6!$A$1:$I$13</definedName>
    <definedName name="_xlnm.Print_Area" localSheetId="29">V_L8!$A$1:$I$14</definedName>
    <definedName name="_xlnm.Print_Area" localSheetId="30">V_L9!$A$1:$I$15</definedName>
    <definedName name="_xlnm.Print_Area" localSheetId="16">'V_WWW_VICE KAT'!$A$1:$I$2</definedName>
    <definedName name="popisky">Kateg_2!$B$61:$K$87</definedName>
    <definedName name="Sez_kat">NASTAVENÍ!$AX$14:$BF$38</definedName>
    <definedName name="vse">#REF!</definedName>
  </definedNames>
  <calcPr calcId="191029"/>
  <pivotCaches>
    <pivotCache cacheId="4" r:id="rId4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U101" i="365" l="1"/>
  <c r="AS101" i="365"/>
  <c r="AV101" i="365" s="1"/>
  <c r="R101" i="365"/>
  <c r="BC100" i="365"/>
  <c r="BD100" i="365" s="1"/>
  <c r="Y100" i="365"/>
  <c r="AK100" i="365" s="1"/>
  <c r="U100" i="365"/>
  <c r="T100" i="365"/>
  <c r="R100" i="365"/>
  <c r="Q100" i="365"/>
  <c r="P100" i="365"/>
  <c r="N100" i="365"/>
  <c r="S100" i="365" s="1"/>
  <c r="I100" i="365"/>
  <c r="A100" i="365"/>
  <c r="J100" i="365" s="1"/>
  <c r="X100" i="365" s="1"/>
  <c r="Z100" i="365" s="1"/>
  <c r="BC99" i="365"/>
  <c r="V99" i="365" s="1"/>
  <c r="M99" i="365" s="1"/>
  <c r="Y99" i="365"/>
  <c r="AK99" i="365" s="1"/>
  <c r="U99" i="365"/>
  <c r="T99" i="365"/>
  <c r="R99" i="365"/>
  <c r="Q99" i="365"/>
  <c r="P99" i="365"/>
  <c r="N99" i="365"/>
  <c r="S99" i="365" s="1"/>
  <c r="I99" i="365"/>
  <c r="A99" i="365"/>
  <c r="J99" i="365" s="1"/>
  <c r="X99" i="365" s="1"/>
  <c r="Z99" i="365" s="1"/>
  <c r="BD98" i="365"/>
  <c r="BC98" i="365"/>
  <c r="V98" i="365" s="1"/>
  <c r="M98" i="365" s="1"/>
  <c r="Y98" i="365"/>
  <c r="AK98" i="365" s="1"/>
  <c r="U98" i="365"/>
  <c r="T98" i="365"/>
  <c r="R98" i="365"/>
  <c r="Q98" i="365"/>
  <c r="P98" i="365"/>
  <c r="N98" i="365"/>
  <c r="S98" i="365" s="1"/>
  <c r="I98" i="365"/>
  <c r="A98" i="365"/>
  <c r="J98" i="365" s="1"/>
  <c r="X98" i="365" s="1"/>
  <c r="Z98" i="365" s="1"/>
  <c r="BD97" i="365"/>
  <c r="BC97" i="365"/>
  <c r="Y97" i="365"/>
  <c r="AK97" i="365" s="1"/>
  <c r="V97" i="365"/>
  <c r="M97" i="365" s="1"/>
  <c r="U97" i="365"/>
  <c r="T97" i="365"/>
  <c r="R97" i="365"/>
  <c r="Q97" i="365"/>
  <c r="P97" i="365"/>
  <c r="N97" i="365"/>
  <c r="S97" i="365" s="1"/>
  <c r="I97" i="365"/>
  <c r="A97" i="365"/>
  <c r="J97" i="365" s="1"/>
  <c r="X97" i="365" s="1"/>
  <c r="Z97" i="365" s="1"/>
  <c r="BC96" i="365"/>
  <c r="BD96" i="365" s="1"/>
  <c r="Y96" i="365"/>
  <c r="AK96" i="365" s="1"/>
  <c r="U96" i="365"/>
  <c r="T96" i="365"/>
  <c r="R96" i="365"/>
  <c r="Q96" i="365"/>
  <c r="P96" i="365"/>
  <c r="N96" i="365"/>
  <c r="S96" i="365" s="1"/>
  <c r="I96" i="365"/>
  <c r="A96" i="365"/>
  <c r="J96" i="365" s="1"/>
  <c r="X96" i="365" s="1"/>
  <c r="Z96" i="365" s="1"/>
  <c r="BC95" i="365"/>
  <c r="Y95" i="365"/>
  <c r="AK95" i="365" s="1"/>
  <c r="U95" i="365"/>
  <c r="T95" i="365"/>
  <c r="R95" i="365"/>
  <c r="Q95" i="365"/>
  <c r="P95" i="365"/>
  <c r="N95" i="365"/>
  <c r="S95" i="365" s="1"/>
  <c r="I95" i="365"/>
  <c r="A95" i="365"/>
  <c r="J95" i="365" s="1"/>
  <c r="X95" i="365" s="1"/>
  <c r="Z95" i="365" s="1"/>
  <c r="BD94" i="365"/>
  <c r="BC94" i="365"/>
  <c r="Y94" i="365"/>
  <c r="AK94" i="365" s="1"/>
  <c r="V94" i="365"/>
  <c r="U94" i="365"/>
  <c r="T94" i="365"/>
  <c r="R94" i="365"/>
  <c r="Q94" i="365"/>
  <c r="P94" i="365"/>
  <c r="N94" i="365"/>
  <c r="S94" i="365" s="1"/>
  <c r="M94" i="365"/>
  <c r="I94" i="365"/>
  <c r="A94" i="365"/>
  <c r="J94" i="365" s="1"/>
  <c r="X94" i="365" s="1"/>
  <c r="Z94" i="365" s="1"/>
  <c r="BD93" i="365"/>
  <c r="BC93" i="365"/>
  <c r="Y93" i="365"/>
  <c r="AK93" i="365" s="1"/>
  <c r="V93" i="365"/>
  <c r="M93" i="365" s="1"/>
  <c r="U93" i="365"/>
  <c r="T93" i="365"/>
  <c r="R93" i="365"/>
  <c r="Q93" i="365"/>
  <c r="P93" i="365"/>
  <c r="N93" i="365"/>
  <c r="S93" i="365" s="1"/>
  <c r="I93" i="365"/>
  <c r="A93" i="365"/>
  <c r="J93" i="365" s="1"/>
  <c r="X93" i="365" s="1"/>
  <c r="Z93" i="365" s="1"/>
  <c r="BC92" i="365"/>
  <c r="BD92" i="365" s="1"/>
  <c r="Y92" i="365"/>
  <c r="AK92" i="365" s="1"/>
  <c r="V92" i="365"/>
  <c r="U92" i="365"/>
  <c r="T92" i="365"/>
  <c r="R92" i="365"/>
  <c r="Q92" i="365"/>
  <c r="P92" i="365"/>
  <c r="N92" i="365"/>
  <c r="S92" i="365" s="1"/>
  <c r="M92" i="365"/>
  <c r="I92" i="365"/>
  <c r="A92" i="365"/>
  <c r="J92" i="365" s="1"/>
  <c r="X92" i="365" s="1"/>
  <c r="Z92" i="365" s="1"/>
  <c r="BD91" i="365"/>
  <c r="BC91" i="365"/>
  <c r="Y91" i="365"/>
  <c r="AK91" i="365" s="1"/>
  <c r="V91" i="365"/>
  <c r="M91" i="365" s="1"/>
  <c r="U91" i="365"/>
  <c r="T91" i="365"/>
  <c r="R91" i="365"/>
  <c r="Q91" i="365"/>
  <c r="P91" i="365"/>
  <c r="N91" i="365"/>
  <c r="S91" i="365" s="1"/>
  <c r="I91" i="365"/>
  <c r="A91" i="365"/>
  <c r="J91" i="365" s="1"/>
  <c r="X91" i="365" s="1"/>
  <c r="Z91" i="365" s="1"/>
  <c r="BC90" i="365"/>
  <c r="BD90" i="365" s="1"/>
  <c r="Y90" i="365"/>
  <c r="AK90" i="365" s="1"/>
  <c r="V90" i="365"/>
  <c r="M90" i="365" s="1"/>
  <c r="U90" i="365"/>
  <c r="T90" i="365"/>
  <c r="R90" i="365"/>
  <c r="Q90" i="365"/>
  <c r="P90" i="365"/>
  <c r="N90" i="365"/>
  <c r="S90" i="365" s="1"/>
  <c r="I90" i="365"/>
  <c r="A90" i="365"/>
  <c r="J90" i="365" s="1"/>
  <c r="X90" i="365" s="1"/>
  <c r="Z90" i="365" s="1"/>
  <c r="BC89" i="365"/>
  <c r="Y89" i="365"/>
  <c r="AK89" i="365" s="1"/>
  <c r="U89" i="365"/>
  <c r="T89" i="365"/>
  <c r="R89" i="365"/>
  <c r="Q89" i="365"/>
  <c r="P89" i="365"/>
  <c r="N89" i="365"/>
  <c r="S89" i="365" s="1"/>
  <c r="I89" i="365"/>
  <c r="A89" i="365"/>
  <c r="J89" i="365" s="1"/>
  <c r="X89" i="365" s="1"/>
  <c r="Z89" i="365" s="1"/>
  <c r="BD88" i="365"/>
  <c r="BC88" i="365"/>
  <c r="Y88" i="365"/>
  <c r="AK88" i="365" s="1"/>
  <c r="V88" i="365"/>
  <c r="U88" i="365"/>
  <c r="T88" i="365"/>
  <c r="R88" i="365"/>
  <c r="Q88" i="365"/>
  <c r="P88" i="365"/>
  <c r="N88" i="365"/>
  <c r="S88" i="365" s="1"/>
  <c r="M88" i="365"/>
  <c r="I88" i="365"/>
  <c r="A88" i="365"/>
  <c r="J88" i="365" s="1"/>
  <c r="X88" i="365" s="1"/>
  <c r="Z88" i="365" s="1"/>
  <c r="BD87" i="365"/>
  <c r="BC87" i="365"/>
  <c r="Y87" i="365"/>
  <c r="AK87" i="365" s="1"/>
  <c r="V87" i="365"/>
  <c r="M87" i="365" s="1"/>
  <c r="U87" i="365"/>
  <c r="T87" i="365"/>
  <c r="R87" i="365"/>
  <c r="Q87" i="365"/>
  <c r="P87" i="365"/>
  <c r="N87" i="365"/>
  <c r="S87" i="365" s="1"/>
  <c r="I87" i="365"/>
  <c r="A87" i="365"/>
  <c r="J87" i="365" s="1"/>
  <c r="X87" i="365" s="1"/>
  <c r="Z87" i="365" s="1"/>
  <c r="BD86" i="365"/>
  <c r="BC86" i="365"/>
  <c r="Y86" i="365"/>
  <c r="AK86" i="365" s="1"/>
  <c r="V86" i="365"/>
  <c r="M86" i="365" s="1"/>
  <c r="U86" i="365"/>
  <c r="T86" i="365"/>
  <c r="R86" i="365"/>
  <c r="Q86" i="365"/>
  <c r="P86" i="365"/>
  <c r="N86" i="365"/>
  <c r="S86" i="365" s="1"/>
  <c r="I86" i="365"/>
  <c r="A86" i="365"/>
  <c r="J86" i="365" s="1"/>
  <c r="X86" i="365" s="1"/>
  <c r="Z86" i="365" s="1"/>
  <c r="BC85" i="365"/>
  <c r="BD85" i="365" s="1"/>
  <c r="Y85" i="365"/>
  <c r="AK85" i="365" s="1"/>
  <c r="V85" i="365"/>
  <c r="U85" i="365"/>
  <c r="T85" i="365"/>
  <c r="R85" i="365"/>
  <c r="Q85" i="365"/>
  <c r="P85" i="365"/>
  <c r="N85" i="365"/>
  <c r="S85" i="365" s="1"/>
  <c r="M85" i="365"/>
  <c r="I85" i="365"/>
  <c r="A85" i="365"/>
  <c r="J85" i="365" s="1"/>
  <c r="X85" i="365" s="1"/>
  <c r="Z85" i="365" s="1"/>
  <c r="BD84" i="365"/>
  <c r="BC84" i="365"/>
  <c r="Y84" i="365"/>
  <c r="AK84" i="365" s="1"/>
  <c r="V84" i="365"/>
  <c r="U84" i="365"/>
  <c r="T84" i="365"/>
  <c r="R84" i="365"/>
  <c r="Q84" i="365"/>
  <c r="P84" i="365"/>
  <c r="N84" i="365"/>
  <c r="S84" i="365" s="1"/>
  <c r="M84" i="365"/>
  <c r="I84" i="365"/>
  <c r="A84" i="365"/>
  <c r="J84" i="365" s="1"/>
  <c r="X84" i="365" s="1"/>
  <c r="Z84" i="365" s="1"/>
  <c r="BC83" i="365"/>
  <c r="BD83" i="365" s="1"/>
  <c r="Y83" i="365"/>
  <c r="AK83" i="365" s="1"/>
  <c r="V83" i="365"/>
  <c r="M83" i="365" s="1"/>
  <c r="U83" i="365"/>
  <c r="T83" i="365"/>
  <c r="R83" i="365"/>
  <c r="Q83" i="365"/>
  <c r="P83" i="365"/>
  <c r="N83" i="365"/>
  <c r="S83" i="365" s="1"/>
  <c r="I83" i="365"/>
  <c r="A83" i="365"/>
  <c r="J83" i="365" s="1"/>
  <c r="X83" i="365" s="1"/>
  <c r="Z83" i="365" s="1"/>
  <c r="BC82" i="365"/>
  <c r="BD82" i="365" s="1"/>
  <c r="Y82" i="365"/>
  <c r="AK82" i="365" s="1"/>
  <c r="U82" i="365"/>
  <c r="T82" i="365"/>
  <c r="R82" i="365"/>
  <c r="Q82" i="365"/>
  <c r="P82" i="365"/>
  <c r="N82" i="365"/>
  <c r="S82" i="365" s="1"/>
  <c r="I82" i="365"/>
  <c r="A82" i="365"/>
  <c r="J82" i="365" s="1"/>
  <c r="X82" i="365" s="1"/>
  <c r="Z82" i="365" s="1"/>
  <c r="BC81" i="365"/>
  <c r="Y81" i="365"/>
  <c r="AK81" i="365" s="1"/>
  <c r="U81" i="365"/>
  <c r="T81" i="365"/>
  <c r="R81" i="365"/>
  <c r="Q81" i="365"/>
  <c r="P81" i="365"/>
  <c r="N81" i="365"/>
  <c r="S81" i="365" s="1"/>
  <c r="I81" i="365"/>
  <c r="A81" i="365"/>
  <c r="J81" i="365" s="1"/>
  <c r="X81" i="365" s="1"/>
  <c r="Z81" i="365" s="1"/>
  <c r="BD80" i="365"/>
  <c r="BC80" i="365"/>
  <c r="Y80" i="365"/>
  <c r="AK80" i="365" s="1"/>
  <c r="V80" i="365"/>
  <c r="U80" i="365"/>
  <c r="T80" i="365"/>
  <c r="R80" i="365"/>
  <c r="Q80" i="365"/>
  <c r="P80" i="365"/>
  <c r="N80" i="365"/>
  <c r="S80" i="365" s="1"/>
  <c r="M80" i="365"/>
  <c r="I80" i="365"/>
  <c r="A80" i="365"/>
  <c r="J80" i="365" s="1"/>
  <c r="X80" i="365" s="1"/>
  <c r="Z80" i="365" s="1"/>
  <c r="BC79" i="365"/>
  <c r="BD79" i="365" s="1"/>
  <c r="Y79" i="365"/>
  <c r="AK79" i="365" s="1"/>
  <c r="V79" i="365"/>
  <c r="U79" i="365"/>
  <c r="T79" i="365"/>
  <c r="R79" i="365"/>
  <c r="Q79" i="365"/>
  <c r="P79" i="365"/>
  <c r="N79" i="365"/>
  <c r="S79" i="365" s="1"/>
  <c r="M79" i="365"/>
  <c r="I79" i="365"/>
  <c r="A79" i="365"/>
  <c r="J79" i="365" s="1"/>
  <c r="X79" i="365" s="1"/>
  <c r="Z79" i="365" s="1"/>
  <c r="BC78" i="365"/>
  <c r="BD78" i="365" s="1"/>
  <c r="Y78" i="365"/>
  <c r="AK78" i="365" s="1"/>
  <c r="U78" i="365"/>
  <c r="T78" i="365"/>
  <c r="R78" i="365"/>
  <c r="Q78" i="365"/>
  <c r="P78" i="365"/>
  <c r="N78" i="365"/>
  <c r="S78" i="365" s="1"/>
  <c r="I78" i="365"/>
  <c r="A78" i="365"/>
  <c r="J78" i="365" s="1"/>
  <c r="X78" i="365" s="1"/>
  <c r="Z78" i="365" s="1"/>
  <c r="BC77" i="365"/>
  <c r="Y77" i="365"/>
  <c r="AK77" i="365" s="1"/>
  <c r="U77" i="365"/>
  <c r="T77" i="365"/>
  <c r="R77" i="365"/>
  <c r="Q77" i="365"/>
  <c r="P77" i="365"/>
  <c r="N77" i="365"/>
  <c r="S77" i="365" s="1"/>
  <c r="I77" i="365"/>
  <c r="A77" i="365"/>
  <c r="J77" i="365" s="1"/>
  <c r="X77" i="365" s="1"/>
  <c r="Z77" i="365" s="1"/>
  <c r="BC76" i="365"/>
  <c r="Y76" i="365"/>
  <c r="AK76" i="365" s="1"/>
  <c r="U76" i="365"/>
  <c r="T76" i="365"/>
  <c r="R76" i="365"/>
  <c r="Q76" i="365"/>
  <c r="P76" i="365"/>
  <c r="N76" i="365"/>
  <c r="S76" i="365" s="1"/>
  <c r="I76" i="365"/>
  <c r="A76" i="365"/>
  <c r="J76" i="365" s="1"/>
  <c r="X76" i="365" s="1"/>
  <c r="Z76" i="365" s="1"/>
  <c r="BD75" i="365"/>
  <c r="BC75" i="365"/>
  <c r="Y75" i="365"/>
  <c r="AK75" i="365" s="1"/>
  <c r="V75" i="365"/>
  <c r="U75" i="365"/>
  <c r="T75" i="365"/>
  <c r="R75" i="365"/>
  <c r="Q75" i="365"/>
  <c r="P75" i="365"/>
  <c r="N75" i="365"/>
  <c r="S75" i="365" s="1"/>
  <c r="M75" i="365"/>
  <c r="I75" i="365"/>
  <c r="A75" i="365"/>
  <c r="J75" i="365" s="1"/>
  <c r="X75" i="365" s="1"/>
  <c r="Z75" i="365" s="1"/>
  <c r="BC74" i="365"/>
  <c r="BD74" i="365" s="1"/>
  <c r="Y74" i="365"/>
  <c r="AK74" i="365" s="1"/>
  <c r="V74" i="365"/>
  <c r="M74" i="365" s="1"/>
  <c r="U74" i="365"/>
  <c r="T74" i="365"/>
  <c r="R74" i="365"/>
  <c r="Q74" i="365"/>
  <c r="P74" i="365"/>
  <c r="N74" i="365"/>
  <c r="S74" i="365" s="1"/>
  <c r="I74" i="365"/>
  <c r="A74" i="365"/>
  <c r="J74" i="365" s="1"/>
  <c r="X74" i="365" s="1"/>
  <c r="Z74" i="365" s="1"/>
  <c r="BC73" i="365"/>
  <c r="BD73" i="365" s="1"/>
  <c r="Y73" i="365"/>
  <c r="AK73" i="365" s="1"/>
  <c r="V73" i="365"/>
  <c r="U73" i="365"/>
  <c r="T73" i="365"/>
  <c r="R73" i="365"/>
  <c r="Q73" i="365"/>
  <c r="P73" i="365"/>
  <c r="N73" i="365"/>
  <c r="S73" i="365" s="1"/>
  <c r="M73" i="365"/>
  <c r="I73" i="365"/>
  <c r="A73" i="365"/>
  <c r="J73" i="365" s="1"/>
  <c r="X73" i="365" s="1"/>
  <c r="Z73" i="365" s="1"/>
  <c r="BC72" i="365"/>
  <c r="BD72" i="365" s="1"/>
  <c r="Y72" i="365"/>
  <c r="AK72" i="365" s="1"/>
  <c r="V72" i="365"/>
  <c r="U72" i="365"/>
  <c r="T72" i="365"/>
  <c r="R72" i="365"/>
  <c r="Q72" i="365"/>
  <c r="P72" i="365"/>
  <c r="N72" i="365"/>
  <c r="S72" i="365" s="1"/>
  <c r="M72" i="365"/>
  <c r="I72" i="365"/>
  <c r="A72" i="365"/>
  <c r="J72" i="365" s="1"/>
  <c r="X72" i="365" s="1"/>
  <c r="Z72" i="365" s="1"/>
  <c r="BC71" i="365"/>
  <c r="BD71" i="365" s="1"/>
  <c r="Y71" i="365"/>
  <c r="AK71" i="365" s="1"/>
  <c r="V71" i="365"/>
  <c r="U71" i="365"/>
  <c r="T71" i="365"/>
  <c r="R71" i="365"/>
  <c r="Q71" i="365"/>
  <c r="P71" i="365"/>
  <c r="N71" i="365"/>
  <c r="S71" i="365" s="1"/>
  <c r="M71" i="365"/>
  <c r="I71" i="365"/>
  <c r="A71" i="365"/>
  <c r="J71" i="365" s="1"/>
  <c r="X71" i="365" s="1"/>
  <c r="Z71" i="365" s="1"/>
  <c r="BC70" i="365"/>
  <c r="V70" i="365" s="1"/>
  <c r="M70" i="365" s="1"/>
  <c r="Y70" i="365"/>
  <c r="AK70" i="365" s="1"/>
  <c r="U70" i="365"/>
  <c r="T70" i="365"/>
  <c r="R70" i="365"/>
  <c r="Q70" i="365"/>
  <c r="P70" i="365"/>
  <c r="N70" i="365"/>
  <c r="S70" i="365" s="1"/>
  <c r="I70" i="365"/>
  <c r="A70" i="365"/>
  <c r="J70" i="365" s="1"/>
  <c r="X70" i="365" s="1"/>
  <c r="Z70" i="365" s="1"/>
  <c r="BC69" i="365"/>
  <c r="BD69" i="365" s="1"/>
  <c r="Y69" i="365"/>
  <c r="AK69" i="365" s="1"/>
  <c r="U69" i="365"/>
  <c r="T69" i="365"/>
  <c r="R69" i="365"/>
  <c r="Q69" i="365"/>
  <c r="P69" i="365"/>
  <c r="N69" i="365"/>
  <c r="S69" i="365" s="1"/>
  <c r="I69" i="365"/>
  <c r="A69" i="365"/>
  <c r="J69" i="365" s="1"/>
  <c r="X69" i="365" s="1"/>
  <c r="Z69" i="365" s="1"/>
  <c r="BC68" i="365"/>
  <c r="Y68" i="365"/>
  <c r="AK68" i="365" s="1"/>
  <c r="U68" i="365"/>
  <c r="T68" i="365"/>
  <c r="R68" i="365"/>
  <c r="Q68" i="365"/>
  <c r="P68" i="365"/>
  <c r="N68" i="365"/>
  <c r="S68" i="365" s="1"/>
  <c r="I68" i="365"/>
  <c r="A68" i="365"/>
  <c r="J68" i="365" s="1"/>
  <c r="X68" i="365" s="1"/>
  <c r="Z68" i="365" s="1"/>
  <c r="BD67" i="365"/>
  <c r="BC67" i="365"/>
  <c r="Y67" i="365"/>
  <c r="AK67" i="365" s="1"/>
  <c r="V67" i="365"/>
  <c r="U67" i="365"/>
  <c r="T67" i="365"/>
  <c r="R67" i="365"/>
  <c r="Q67" i="365"/>
  <c r="P67" i="365"/>
  <c r="N67" i="365"/>
  <c r="S67" i="365" s="1"/>
  <c r="M67" i="365"/>
  <c r="I67" i="365"/>
  <c r="A67" i="365"/>
  <c r="J67" i="365" s="1"/>
  <c r="X67" i="365" s="1"/>
  <c r="Z67" i="365" s="1"/>
  <c r="BC66" i="365"/>
  <c r="BD66" i="365" s="1"/>
  <c r="Y66" i="365"/>
  <c r="AK66" i="365" s="1"/>
  <c r="V66" i="365"/>
  <c r="M66" i="365" s="1"/>
  <c r="U66" i="365"/>
  <c r="T66" i="365"/>
  <c r="R66" i="365"/>
  <c r="Q66" i="365"/>
  <c r="P66" i="365"/>
  <c r="N66" i="365"/>
  <c r="S66" i="365" s="1"/>
  <c r="I66" i="365"/>
  <c r="A66" i="365"/>
  <c r="J66" i="365" s="1"/>
  <c r="X66" i="365" s="1"/>
  <c r="Z66" i="365" s="1"/>
  <c r="BC65" i="365"/>
  <c r="BD65" i="365" s="1"/>
  <c r="Y65" i="365"/>
  <c r="AK65" i="365" s="1"/>
  <c r="V65" i="365"/>
  <c r="M65" i="365" s="1"/>
  <c r="U65" i="365"/>
  <c r="T65" i="365"/>
  <c r="R65" i="365"/>
  <c r="Q65" i="365"/>
  <c r="P65" i="365"/>
  <c r="N65" i="365"/>
  <c r="S65" i="365" s="1"/>
  <c r="I65" i="365"/>
  <c r="A65" i="365"/>
  <c r="J65" i="365" s="1"/>
  <c r="X65" i="365" s="1"/>
  <c r="Z65" i="365" s="1"/>
  <c r="BC64" i="365"/>
  <c r="BD64" i="365" s="1"/>
  <c r="Y64" i="365"/>
  <c r="AK64" i="365" s="1"/>
  <c r="V64" i="365"/>
  <c r="M64" i="365" s="1"/>
  <c r="U64" i="365"/>
  <c r="T64" i="365"/>
  <c r="R64" i="365"/>
  <c r="Q64" i="365"/>
  <c r="P64" i="365"/>
  <c r="N64" i="365"/>
  <c r="S64" i="365" s="1"/>
  <c r="I64" i="365"/>
  <c r="A64" i="365"/>
  <c r="J64" i="365" s="1"/>
  <c r="X64" i="365" s="1"/>
  <c r="Z64" i="365" s="1"/>
  <c r="BC63" i="365"/>
  <c r="BD63" i="365" s="1"/>
  <c r="Y63" i="365"/>
  <c r="AK63" i="365" s="1"/>
  <c r="V63" i="365"/>
  <c r="M63" i="365" s="1"/>
  <c r="U63" i="365"/>
  <c r="T63" i="365"/>
  <c r="R63" i="365"/>
  <c r="Q63" i="365"/>
  <c r="P63" i="365"/>
  <c r="N63" i="365"/>
  <c r="S63" i="365" s="1"/>
  <c r="I63" i="365"/>
  <c r="A63" i="365"/>
  <c r="J63" i="365" s="1"/>
  <c r="X63" i="365" s="1"/>
  <c r="Z63" i="365" s="1"/>
  <c r="BC62" i="365"/>
  <c r="BD62" i="365" s="1"/>
  <c r="Y62" i="365"/>
  <c r="AK62" i="365" s="1"/>
  <c r="V62" i="365"/>
  <c r="M62" i="365" s="1"/>
  <c r="U62" i="365"/>
  <c r="AQ62" i="365" s="1"/>
  <c r="T62" i="365"/>
  <c r="R62" i="365"/>
  <c r="Q62" i="365"/>
  <c r="P62" i="365"/>
  <c r="N62" i="365"/>
  <c r="S62" i="365" s="1"/>
  <c r="I62" i="365"/>
  <c r="A62" i="365"/>
  <c r="J62" i="365" s="1"/>
  <c r="X62" i="365" s="1"/>
  <c r="Z62" i="365" s="1"/>
  <c r="BC61" i="365"/>
  <c r="BD61" i="365" s="1"/>
  <c r="Y61" i="365"/>
  <c r="AK61" i="365" s="1"/>
  <c r="V61" i="365"/>
  <c r="U61" i="365"/>
  <c r="T61" i="365"/>
  <c r="R61" i="365"/>
  <c r="Q61" i="365"/>
  <c r="P61" i="365"/>
  <c r="N61" i="365"/>
  <c r="S61" i="365" s="1"/>
  <c r="M61" i="365"/>
  <c r="I61" i="365"/>
  <c r="A61" i="365"/>
  <c r="J61" i="365" s="1"/>
  <c r="X61" i="365" s="1"/>
  <c r="Z61" i="365" s="1"/>
  <c r="BC60" i="365"/>
  <c r="BD60" i="365" s="1"/>
  <c r="Y60" i="365"/>
  <c r="AK60" i="365" s="1"/>
  <c r="V60" i="365"/>
  <c r="M60" i="365" s="1"/>
  <c r="U60" i="365"/>
  <c r="T60" i="365"/>
  <c r="R60" i="365"/>
  <c r="Q60" i="365"/>
  <c r="P60" i="365"/>
  <c r="N60" i="365"/>
  <c r="S60" i="365" s="1"/>
  <c r="I60" i="365"/>
  <c r="A60" i="365"/>
  <c r="J60" i="365" s="1"/>
  <c r="X60" i="365" s="1"/>
  <c r="Z60" i="365" s="1"/>
  <c r="BC59" i="365"/>
  <c r="BD59" i="365" s="1"/>
  <c r="Y59" i="365"/>
  <c r="AK59" i="365" s="1"/>
  <c r="V59" i="365"/>
  <c r="M59" i="365" s="1"/>
  <c r="U59" i="365"/>
  <c r="T59" i="365"/>
  <c r="R59" i="365"/>
  <c r="Q59" i="365"/>
  <c r="P59" i="365"/>
  <c r="N59" i="365"/>
  <c r="S59" i="365" s="1"/>
  <c r="I59" i="365"/>
  <c r="A59" i="365"/>
  <c r="J59" i="365" s="1"/>
  <c r="X59" i="365" s="1"/>
  <c r="Z59" i="365" s="1"/>
  <c r="BC58" i="365"/>
  <c r="BD58" i="365" s="1"/>
  <c r="Y58" i="365"/>
  <c r="AK58" i="365" s="1"/>
  <c r="V58" i="365"/>
  <c r="M58" i="365" s="1"/>
  <c r="U58" i="365"/>
  <c r="T58" i="365"/>
  <c r="R58" i="365"/>
  <c r="Q58" i="365"/>
  <c r="P58" i="365"/>
  <c r="N58" i="365"/>
  <c r="S58" i="365" s="1"/>
  <c r="I58" i="365"/>
  <c r="A58" i="365"/>
  <c r="J58" i="365" s="1"/>
  <c r="X58" i="365" s="1"/>
  <c r="Z58" i="365" s="1"/>
  <c r="BC57" i="365"/>
  <c r="BD57" i="365" s="1"/>
  <c r="Y57" i="365"/>
  <c r="AK57" i="365" s="1"/>
  <c r="V57" i="365"/>
  <c r="M57" i="365" s="1"/>
  <c r="U57" i="365"/>
  <c r="T57" i="365"/>
  <c r="R57" i="365"/>
  <c r="Q57" i="365"/>
  <c r="P57" i="365"/>
  <c r="N57" i="365"/>
  <c r="S57" i="365" s="1"/>
  <c r="I57" i="365"/>
  <c r="A57" i="365"/>
  <c r="J57" i="365" s="1"/>
  <c r="X57" i="365" s="1"/>
  <c r="Z57" i="365" s="1"/>
  <c r="BC56" i="365"/>
  <c r="BD56" i="365" s="1"/>
  <c r="Y56" i="365"/>
  <c r="AK56" i="365" s="1"/>
  <c r="V56" i="365"/>
  <c r="M56" i="365" s="1"/>
  <c r="U56" i="365"/>
  <c r="T56" i="365"/>
  <c r="R56" i="365"/>
  <c r="Q56" i="365"/>
  <c r="P56" i="365"/>
  <c r="N56" i="365"/>
  <c r="S56" i="365" s="1"/>
  <c r="I56" i="365"/>
  <c r="A56" i="365"/>
  <c r="J56" i="365" s="1"/>
  <c r="X56" i="365" s="1"/>
  <c r="Z56" i="365" s="1"/>
  <c r="BD55" i="365"/>
  <c r="BC55" i="365"/>
  <c r="Y55" i="365"/>
  <c r="AK55" i="365" s="1"/>
  <c r="V55" i="365"/>
  <c r="M55" i="365" s="1"/>
  <c r="U55" i="365"/>
  <c r="T55" i="365"/>
  <c r="R55" i="365"/>
  <c r="Q55" i="365"/>
  <c r="P55" i="365"/>
  <c r="N55" i="365"/>
  <c r="S55" i="365" s="1"/>
  <c r="I55" i="365"/>
  <c r="A55" i="365"/>
  <c r="J55" i="365" s="1"/>
  <c r="X55" i="365" s="1"/>
  <c r="Z55" i="365" s="1"/>
  <c r="BD54" i="365"/>
  <c r="BC54" i="365"/>
  <c r="V54" i="365" s="1"/>
  <c r="M54" i="365" s="1"/>
  <c r="Y54" i="365"/>
  <c r="AK54" i="365" s="1"/>
  <c r="U54" i="365"/>
  <c r="T54" i="365"/>
  <c r="R54" i="365"/>
  <c r="Q54" i="365"/>
  <c r="P54" i="365"/>
  <c r="N54" i="365"/>
  <c r="S54" i="365" s="1"/>
  <c r="I54" i="365"/>
  <c r="A54" i="365"/>
  <c r="J54" i="365" s="1"/>
  <c r="X54" i="365" s="1"/>
  <c r="Z54" i="365" s="1"/>
  <c r="BC53" i="365"/>
  <c r="BD53" i="365" s="1"/>
  <c r="Y53" i="365"/>
  <c r="AK53" i="365" s="1"/>
  <c r="U53" i="365"/>
  <c r="T53" i="365"/>
  <c r="R53" i="365"/>
  <c r="Q53" i="365"/>
  <c r="P53" i="365"/>
  <c r="N53" i="365"/>
  <c r="S53" i="365" s="1"/>
  <c r="I53" i="365"/>
  <c r="A53" i="365"/>
  <c r="J53" i="365" s="1"/>
  <c r="X53" i="365" s="1"/>
  <c r="Z53" i="365" s="1"/>
  <c r="BC52" i="365"/>
  <c r="BD52" i="365" s="1"/>
  <c r="AK52" i="365"/>
  <c r="Y52" i="365"/>
  <c r="V52" i="365"/>
  <c r="M52" i="365" s="1"/>
  <c r="U52" i="365"/>
  <c r="T52" i="365"/>
  <c r="R52" i="365"/>
  <c r="Q52" i="365"/>
  <c r="P52" i="365"/>
  <c r="N52" i="365"/>
  <c r="S52" i="365" s="1"/>
  <c r="I52" i="365"/>
  <c r="A52" i="365"/>
  <c r="J52" i="365" s="1"/>
  <c r="X52" i="365" s="1"/>
  <c r="Z52" i="365" s="1"/>
  <c r="BC51" i="365"/>
  <c r="BD51" i="365" s="1"/>
  <c r="AK51" i="365"/>
  <c r="Y51" i="365"/>
  <c r="V51" i="365"/>
  <c r="M51" i="365" s="1"/>
  <c r="U51" i="365"/>
  <c r="T51" i="365"/>
  <c r="R51" i="365"/>
  <c r="Q51" i="365"/>
  <c r="P51" i="365"/>
  <c r="N51" i="365"/>
  <c r="S51" i="365" s="1"/>
  <c r="I51" i="365"/>
  <c r="A51" i="365"/>
  <c r="J51" i="365" s="1"/>
  <c r="X51" i="365" s="1"/>
  <c r="Z51" i="365" s="1"/>
  <c r="BD50" i="365"/>
  <c r="BC50" i="365"/>
  <c r="Y50" i="365"/>
  <c r="AK50" i="365" s="1"/>
  <c r="V50" i="365"/>
  <c r="M50" i="365" s="1"/>
  <c r="U50" i="365"/>
  <c r="T50" i="365"/>
  <c r="R50" i="365"/>
  <c r="Q50" i="365"/>
  <c r="P50" i="365"/>
  <c r="N50" i="365"/>
  <c r="S50" i="365" s="1"/>
  <c r="I50" i="365"/>
  <c r="A50" i="365"/>
  <c r="J50" i="365" s="1"/>
  <c r="X50" i="365" s="1"/>
  <c r="Z50" i="365" s="1"/>
  <c r="BC49" i="365"/>
  <c r="BD49" i="365" s="1"/>
  <c r="Y49" i="365"/>
  <c r="AK49" i="365" s="1"/>
  <c r="U49" i="365"/>
  <c r="AQ49" i="365" s="1"/>
  <c r="T49" i="365"/>
  <c r="R49" i="365"/>
  <c r="Q49" i="365"/>
  <c r="P49" i="365"/>
  <c r="N49" i="365"/>
  <c r="S49" i="365" s="1"/>
  <c r="I49" i="365"/>
  <c r="A49" i="365"/>
  <c r="J49" i="365" s="1"/>
  <c r="X49" i="365" s="1"/>
  <c r="Z49" i="365" s="1"/>
  <c r="BC48" i="365"/>
  <c r="BD48" i="365" s="1"/>
  <c r="Y48" i="365"/>
  <c r="AK48" i="365" s="1"/>
  <c r="U48" i="365"/>
  <c r="T48" i="365"/>
  <c r="R48" i="365"/>
  <c r="Q48" i="365"/>
  <c r="P48" i="365"/>
  <c r="N48" i="365"/>
  <c r="S48" i="365" s="1"/>
  <c r="I48" i="365"/>
  <c r="A48" i="365"/>
  <c r="J48" i="365" s="1"/>
  <c r="X48" i="365" s="1"/>
  <c r="Z48" i="365" s="1"/>
  <c r="BC47" i="365"/>
  <c r="BD47" i="365" s="1"/>
  <c r="Y47" i="365"/>
  <c r="AK47" i="365" s="1"/>
  <c r="V47" i="365"/>
  <c r="M47" i="365" s="1"/>
  <c r="U47" i="365"/>
  <c r="T47" i="365"/>
  <c r="R47" i="365"/>
  <c r="Q47" i="365"/>
  <c r="P47" i="365"/>
  <c r="N47" i="365"/>
  <c r="S47" i="365" s="1"/>
  <c r="I47" i="365"/>
  <c r="A47" i="365"/>
  <c r="J47" i="365" s="1"/>
  <c r="X47" i="365" s="1"/>
  <c r="Z47" i="365" s="1"/>
  <c r="BC46" i="365"/>
  <c r="V46" i="365" s="1"/>
  <c r="Y46" i="365"/>
  <c r="AK46" i="365" s="1"/>
  <c r="U46" i="365"/>
  <c r="T46" i="365"/>
  <c r="R46" i="365"/>
  <c r="Q46" i="365"/>
  <c r="P46" i="365"/>
  <c r="N46" i="365"/>
  <c r="S46" i="365" s="1"/>
  <c r="M46" i="365"/>
  <c r="I46" i="365"/>
  <c r="A46" i="365"/>
  <c r="J46" i="365" s="1"/>
  <c r="X46" i="365" s="1"/>
  <c r="Z46" i="365" s="1"/>
  <c r="BC45" i="365"/>
  <c r="BD45" i="365" s="1"/>
  <c r="Y45" i="365"/>
  <c r="AK45" i="365" s="1"/>
  <c r="V45" i="365"/>
  <c r="M45" i="365" s="1"/>
  <c r="U45" i="365"/>
  <c r="T45" i="365"/>
  <c r="R45" i="365"/>
  <c r="Q45" i="365"/>
  <c r="P45" i="365"/>
  <c r="N45" i="365"/>
  <c r="S45" i="365" s="1"/>
  <c r="I45" i="365"/>
  <c r="A45" i="365"/>
  <c r="J45" i="365" s="1"/>
  <c r="X45" i="365" s="1"/>
  <c r="Z45" i="365" s="1"/>
  <c r="BC44" i="365"/>
  <c r="BD44" i="365" s="1"/>
  <c r="AK44" i="365"/>
  <c r="Y44" i="365"/>
  <c r="V44" i="365"/>
  <c r="M44" i="365" s="1"/>
  <c r="U44" i="365"/>
  <c r="T44" i="365"/>
  <c r="R44" i="365"/>
  <c r="Q44" i="365"/>
  <c r="P44" i="365"/>
  <c r="N44" i="365"/>
  <c r="S44" i="365" s="1"/>
  <c r="I44" i="365"/>
  <c r="A44" i="365"/>
  <c r="J44" i="365" s="1"/>
  <c r="X44" i="365" s="1"/>
  <c r="Z44" i="365" s="1"/>
  <c r="BC43" i="365"/>
  <c r="BD43" i="365" s="1"/>
  <c r="Y43" i="365"/>
  <c r="AK43" i="365" s="1"/>
  <c r="V43" i="365"/>
  <c r="U43" i="365"/>
  <c r="T43" i="365"/>
  <c r="R43" i="365"/>
  <c r="Q43" i="365"/>
  <c r="P43" i="365"/>
  <c r="N43" i="365"/>
  <c r="S43" i="365" s="1"/>
  <c r="M43" i="365"/>
  <c r="I43" i="365"/>
  <c r="A43" i="365"/>
  <c r="J43" i="365" s="1"/>
  <c r="X43" i="365" s="1"/>
  <c r="Z43" i="365" s="1"/>
  <c r="BC42" i="365"/>
  <c r="Y42" i="365"/>
  <c r="AK42" i="365" s="1"/>
  <c r="U42" i="365"/>
  <c r="T42" i="365"/>
  <c r="R42" i="365"/>
  <c r="Q42" i="365"/>
  <c r="P42" i="365"/>
  <c r="N42" i="365"/>
  <c r="S42" i="365" s="1"/>
  <c r="I42" i="365"/>
  <c r="A42" i="365"/>
  <c r="J42" i="365" s="1"/>
  <c r="X42" i="365" s="1"/>
  <c r="Z42" i="365" s="1"/>
  <c r="BC41" i="365"/>
  <c r="Y41" i="365"/>
  <c r="AK41" i="365" s="1"/>
  <c r="U41" i="365"/>
  <c r="T41" i="365"/>
  <c r="R41" i="365"/>
  <c r="Q41" i="365"/>
  <c r="P41" i="365"/>
  <c r="N41" i="365"/>
  <c r="S41" i="365" s="1"/>
  <c r="I41" i="365"/>
  <c r="A41" i="365"/>
  <c r="J41" i="365" s="1"/>
  <c r="X41" i="365" s="1"/>
  <c r="Z41" i="365" s="1"/>
  <c r="BC40" i="365"/>
  <c r="BD40" i="365" s="1"/>
  <c r="AW40" i="365"/>
  <c r="Y40" i="365"/>
  <c r="AK40" i="365" s="1"/>
  <c r="U40" i="365"/>
  <c r="T40" i="365"/>
  <c r="R40" i="365"/>
  <c r="Q40" i="365"/>
  <c r="P40" i="365"/>
  <c r="N40" i="365"/>
  <c r="S40" i="365" s="1"/>
  <c r="I40" i="365"/>
  <c r="A40" i="365"/>
  <c r="J40" i="365" s="1"/>
  <c r="X40" i="365" s="1"/>
  <c r="Z40" i="365" s="1"/>
  <c r="BC39" i="365"/>
  <c r="Y39" i="365"/>
  <c r="AK39" i="365" s="1"/>
  <c r="U39" i="365"/>
  <c r="T39" i="365"/>
  <c r="R39" i="365"/>
  <c r="Q39" i="365"/>
  <c r="P39" i="365"/>
  <c r="N39" i="365"/>
  <c r="S39" i="365" s="1"/>
  <c r="I39" i="365"/>
  <c r="A39" i="365"/>
  <c r="J39" i="365" s="1"/>
  <c r="X39" i="365" s="1"/>
  <c r="Z39" i="365" s="1"/>
  <c r="BC38" i="365"/>
  <c r="V38" i="365" s="1"/>
  <c r="M38" i="365" s="1"/>
  <c r="Y38" i="365"/>
  <c r="AK38" i="365" s="1"/>
  <c r="U38" i="365"/>
  <c r="T38" i="365"/>
  <c r="R38" i="365"/>
  <c r="Q38" i="365"/>
  <c r="P38" i="365"/>
  <c r="N38" i="365"/>
  <c r="S38" i="365" s="1"/>
  <c r="I38" i="365"/>
  <c r="A38" i="365"/>
  <c r="J38" i="365" s="1"/>
  <c r="X38" i="365" s="1"/>
  <c r="Z38" i="365" s="1"/>
  <c r="BD37" i="365"/>
  <c r="BC37" i="365"/>
  <c r="Y37" i="365"/>
  <c r="AK37" i="365" s="1"/>
  <c r="V37" i="365"/>
  <c r="M37" i="365" s="1"/>
  <c r="U37" i="365"/>
  <c r="T37" i="365"/>
  <c r="R37" i="365"/>
  <c r="Q37" i="365"/>
  <c r="P37" i="365"/>
  <c r="N37" i="365"/>
  <c r="S37" i="365" s="1"/>
  <c r="I37" i="365"/>
  <c r="A37" i="365"/>
  <c r="J37" i="365" s="1"/>
  <c r="X37" i="365" s="1"/>
  <c r="Z37" i="365" s="1"/>
  <c r="BC36" i="365"/>
  <c r="BD36" i="365" s="1"/>
  <c r="Y36" i="365"/>
  <c r="AK36" i="365" s="1"/>
  <c r="U36" i="365"/>
  <c r="T36" i="365"/>
  <c r="R36" i="365"/>
  <c r="Q36" i="365"/>
  <c r="P36" i="365"/>
  <c r="N36" i="365"/>
  <c r="S36" i="365" s="1"/>
  <c r="I36" i="365"/>
  <c r="A36" i="365"/>
  <c r="J36" i="365" s="1"/>
  <c r="X36" i="365" s="1"/>
  <c r="Z36" i="365" s="1"/>
  <c r="BC35" i="365"/>
  <c r="Y35" i="365"/>
  <c r="AK35" i="365" s="1"/>
  <c r="U35" i="365"/>
  <c r="T35" i="365"/>
  <c r="R35" i="365"/>
  <c r="Q35" i="365"/>
  <c r="P35" i="365"/>
  <c r="N35" i="365"/>
  <c r="S35" i="365" s="1"/>
  <c r="I35" i="365"/>
  <c r="A35" i="365"/>
  <c r="J35" i="365" s="1"/>
  <c r="X35" i="365" s="1"/>
  <c r="Z35" i="365" s="1"/>
  <c r="BC34" i="365"/>
  <c r="V34" i="365" s="1"/>
  <c r="M34" i="365" s="1"/>
  <c r="Y34" i="365"/>
  <c r="AK34" i="365" s="1"/>
  <c r="U34" i="365"/>
  <c r="T34" i="365"/>
  <c r="R34" i="365"/>
  <c r="Q34" i="365"/>
  <c r="P34" i="365"/>
  <c r="N34" i="365"/>
  <c r="S34" i="365" s="1"/>
  <c r="I34" i="365"/>
  <c r="A34" i="365"/>
  <c r="J34" i="365" s="1"/>
  <c r="X34" i="365" s="1"/>
  <c r="Z34" i="365" s="1"/>
  <c r="BD33" i="365"/>
  <c r="BC33" i="365"/>
  <c r="Y33" i="365"/>
  <c r="AK33" i="365" s="1"/>
  <c r="V33" i="365"/>
  <c r="M33" i="365" s="1"/>
  <c r="U33" i="365"/>
  <c r="T33" i="365"/>
  <c r="R33" i="365"/>
  <c r="Q33" i="365"/>
  <c r="P33" i="365"/>
  <c r="N33" i="365"/>
  <c r="S33" i="365" s="1"/>
  <c r="I33" i="365"/>
  <c r="A33" i="365"/>
  <c r="J33" i="365" s="1"/>
  <c r="X33" i="365" s="1"/>
  <c r="Z33" i="365" s="1"/>
  <c r="BC32" i="365"/>
  <c r="BD32" i="365" s="1"/>
  <c r="Y32" i="365"/>
  <c r="AK32" i="365" s="1"/>
  <c r="U32" i="365"/>
  <c r="T32" i="365"/>
  <c r="R32" i="365"/>
  <c r="Q32" i="365"/>
  <c r="P32" i="365"/>
  <c r="N32" i="365"/>
  <c r="S32" i="365" s="1"/>
  <c r="I32" i="365"/>
  <c r="A32" i="365"/>
  <c r="J32" i="365" s="1"/>
  <c r="X32" i="365" s="1"/>
  <c r="Z32" i="365" s="1"/>
  <c r="BC31" i="365"/>
  <c r="Y31" i="365"/>
  <c r="AK31" i="365" s="1"/>
  <c r="U31" i="365"/>
  <c r="T31" i="365"/>
  <c r="R31" i="365"/>
  <c r="Q31" i="365"/>
  <c r="P31" i="365"/>
  <c r="N31" i="365"/>
  <c r="S31" i="365" s="1"/>
  <c r="I31" i="365"/>
  <c r="A31" i="365"/>
  <c r="J31" i="365" s="1"/>
  <c r="X31" i="365" s="1"/>
  <c r="Z31" i="365" s="1"/>
  <c r="BD30" i="365"/>
  <c r="BC30" i="365"/>
  <c r="V30" i="365" s="1"/>
  <c r="Y30" i="365"/>
  <c r="AK30" i="365" s="1"/>
  <c r="U30" i="365"/>
  <c r="T30" i="365"/>
  <c r="R30" i="365"/>
  <c r="Q30" i="365"/>
  <c r="P30" i="365"/>
  <c r="N30" i="365"/>
  <c r="S30" i="365" s="1"/>
  <c r="M30" i="365"/>
  <c r="I30" i="365"/>
  <c r="A30" i="365"/>
  <c r="J30" i="365" s="1"/>
  <c r="X30" i="365" s="1"/>
  <c r="Z30" i="365" s="1"/>
  <c r="BD29" i="365"/>
  <c r="BC29" i="365"/>
  <c r="Y29" i="365"/>
  <c r="AK29" i="365" s="1"/>
  <c r="V29" i="365"/>
  <c r="M29" i="365" s="1"/>
  <c r="U29" i="365"/>
  <c r="T29" i="365"/>
  <c r="R29" i="365"/>
  <c r="Q29" i="365"/>
  <c r="P29" i="365"/>
  <c r="N29" i="365"/>
  <c r="S29" i="365" s="1"/>
  <c r="I29" i="365"/>
  <c r="A29" i="365"/>
  <c r="J29" i="365" s="1"/>
  <c r="X29" i="365" s="1"/>
  <c r="Z29" i="365" s="1"/>
  <c r="BC28" i="365"/>
  <c r="Y28" i="365"/>
  <c r="AK28" i="365" s="1"/>
  <c r="U28" i="365"/>
  <c r="AQ28" i="365" s="1"/>
  <c r="T28" i="365"/>
  <c r="R28" i="365"/>
  <c r="Q28" i="365"/>
  <c r="P28" i="365"/>
  <c r="N28" i="365"/>
  <c r="S28" i="365" s="1"/>
  <c r="I28" i="365"/>
  <c r="A28" i="365"/>
  <c r="J28" i="365" s="1"/>
  <c r="X28" i="365" s="1"/>
  <c r="Z28" i="365" s="1"/>
  <c r="BC27" i="365"/>
  <c r="Y27" i="365"/>
  <c r="AK27" i="365" s="1"/>
  <c r="U27" i="365"/>
  <c r="T27" i="365"/>
  <c r="R27" i="365"/>
  <c r="Q27" i="365"/>
  <c r="P27" i="365"/>
  <c r="N27" i="365"/>
  <c r="S27" i="365" s="1"/>
  <c r="I27" i="365"/>
  <c r="A27" i="365"/>
  <c r="J27" i="365" s="1"/>
  <c r="X27" i="365" s="1"/>
  <c r="Z27" i="365" s="1"/>
  <c r="BC26" i="365"/>
  <c r="Y26" i="365"/>
  <c r="AK26" i="365" s="1"/>
  <c r="U26" i="365"/>
  <c r="AQ26" i="365" s="1"/>
  <c r="T26" i="365"/>
  <c r="R26" i="365"/>
  <c r="Q26" i="365"/>
  <c r="P26" i="365"/>
  <c r="N26" i="365"/>
  <c r="S26" i="365" s="1"/>
  <c r="I26" i="365"/>
  <c r="A26" i="365"/>
  <c r="J26" i="365" s="1"/>
  <c r="X26" i="365" s="1"/>
  <c r="Z26" i="365" s="1"/>
  <c r="BC25" i="365"/>
  <c r="Y25" i="365"/>
  <c r="AK25" i="365" s="1"/>
  <c r="U25" i="365"/>
  <c r="T25" i="365"/>
  <c r="R25" i="365"/>
  <c r="Q25" i="365"/>
  <c r="P25" i="365"/>
  <c r="N25" i="365"/>
  <c r="S25" i="365" s="1"/>
  <c r="I25" i="365"/>
  <c r="A25" i="365"/>
  <c r="J25" i="365" s="1"/>
  <c r="X25" i="365" s="1"/>
  <c r="Z25" i="365" s="1"/>
  <c r="BD24" i="365"/>
  <c r="BC24" i="365"/>
  <c r="Y24" i="365"/>
  <c r="AK24" i="365" s="1"/>
  <c r="V24" i="365"/>
  <c r="U24" i="365"/>
  <c r="T24" i="365"/>
  <c r="R24" i="365"/>
  <c r="Q24" i="365"/>
  <c r="P24" i="365"/>
  <c r="N24" i="365"/>
  <c r="S24" i="365" s="1"/>
  <c r="M24" i="365"/>
  <c r="I24" i="365"/>
  <c r="A24" i="365"/>
  <c r="J24" i="365" s="1"/>
  <c r="X24" i="365" s="1"/>
  <c r="Z24" i="365" s="1"/>
  <c r="BC23" i="365"/>
  <c r="BD23" i="365" s="1"/>
  <c r="Y23" i="365"/>
  <c r="AK23" i="365" s="1"/>
  <c r="V23" i="365"/>
  <c r="M23" i="365" s="1"/>
  <c r="U23" i="365"/>
  <c r="AQ23" i="365" s="1"/>
  <c r="T23" i="365"/>
  <c r="R23" i="365"/>
  <c r="Q23" i="365"/>
  <c r="P23" i="365"/>
  <c r="N23" i="365"/>
  <c r="S23" i="365" s="1"/>
  <c r="I23" i="365"/>
  <c r="A23" i="365"/>
  <c r="J23" i="365" s="1"/>
  <c r="X23" i="365" s="1"/>
  <c r="Z23" i="365" s="1"/>
  <c r="BC22" i="365"/>
  <c r="BD22" i="365" s="1"/>
  <c r="Y22" i="365"/>
  <c r="AK22" i="365" s="1"/>
  <c r="V22" i="365"/>
  <c r="M22" i="365" s="1"/>
  <c r="U22" i="365"/>
  <c r="AQ22" i="365" s="1"/>
  <c r="T22" i="365"/>
  <c r="R22" i="365"/>
  <c r="Q22" i="365"/>
  <c r="P22" i="365"/>
  <c r="N22" i="365"/>
  <c r="S22" i="365" s="1"/>
  <c r="I22" i="365"/>
  <c r="A22" i="365"/>
  <c r="J22" i="365" s="1"/>
  <c r="X22" i="365" s="1"/>
  <c r="Z22" i="365" s="1"/>
  <c r="BC21" i="365"/>
  <c r="BD21" i="365" s="1"/>
  <c r="Y21" i="365"/>
  <c r="AK21" i="365" s="1"/>
  <c r="V21" i="365"/>
  <c r="M21" i="365" s="1"/>
  <c r="U21" i="365"/>
  <c r="AP21" i="365" s="1"/>
  <c r="T21" i="365"/>
  <c r="R21" i="365"/>
  <c r="Q21" i="365"/>
  <c r="P21" i="365"/>
  <c r="N21" i="365"/>
  <c r="S21" i="365" s="1"/>
  <c r="I21" i="365"/>
  <c r="A21" i="365"/>
  <c r="J21" i="365" s="1"/>
  <c r="X21" i="365" s="1"/>
  <c r="Z21" i="365" s="1"/>
  <c r="BC20" i="365"/>
  <c r="BD20" i="365" s="1"/>
  <c r="AW20" i="365"/>
  <c r="Y20" i="365"/>
  <c r="AK20" i="365" s="1"/>
  <c r="V20" i="365"/>
  <c r="M20" i="365" s="1"/>
  <c r="U20" i="365"/>
  <c r="T20" i="365"/>
  <c r="R20" i="365"/>
  <c r="Q20" i="365"/>
  <c r="P20" i="365"/>
  <c r="N20" i="365"/>
  <c r="S20" i="365" s="1"/>
  <c r="I20" i="365"/>
  <c r="A20" i="365"/>
  <c r="J20" i="365" s="1"/>
  <c r="X20" i="365" s="1"/>
  <c r="Z20" i="365" s="1"/>
  <c r="BC19" i="365"/>
  <c r="V19" i="365" s="1"/>
  <c r="M19" i="365" s="1"/>
  <c r="AW19" i="365"/>
  <c r="AK19" i="365"/>
  <c r="Y19" i="365"/>
  <c r="U19" i="365"/>
  <c r="AQ19" i="365" s="1"/>
  <c r="T19" i="365"/>
  <c r="R19" i="365"/>
  <c r="Q19" i="365"/>
  <c r="P19" i="365"/>
  <c r="N19" i="365"/>
  <c r="S19" i="365" s="1"/>
  <c r="I19" i="365"/>
  <c r="A19" i="365"/>
  <c r="J19" i="365" s="1"/>
  <c r="X19" i="365" s="1"/>
  <c r="Z19" i="365" s="1"/>
  <c r="BC18" i="365"/>
  <c r="BD18" i="365" s="1"/>
  <c r="Y18" i="365"/>
  <c r="AK18" i="365" s="1"/>
  <c r="U18" i="365"/>
  <c r="AQ18" i="365" s="1"/>
  <c r="T18" i="365"/>
  <c r="R18" i="365"/>
  <c r="Q18" i="365"/>
  <c r="P18" i="365"/>
  <c r="N18" i="365"/>
  <c r="S18" i="365" s="1"/>
  <c r="I18" i="365"/>
  <c r="A18" i="365"/>
  <c r="J18" i="365" s="1"/>
  <c r="X18" i="365" s="1"/>
  <c r="Z18" i="365" s="1"/>
  <c r="BD17" i="365"/>
  <c r="BC17" i="365"/>
  <c r="V17" i="365" s="1"/>
  <c r="M17" i="365" s="1"/>
  <c r="Y17" i="365"/>
  <c r="AK17" i="365" s="1"/>
  <c r="U17" i="365"/>
  <c r="T17" i="365"/>
  <c r="R17" i="365"/>
  <c r="Q17" i="365"/>
  <c r="P17" i="365"/>
  <c r="N17" i="365"/>
  <c r="I17" i="365"/>
  <c r="BC16" i="365"/>
  <c r="BD16" i="365" s="1"/>
  <c r="Y16" i="365"/>
  <c r="AK16" i="365" s="1"/>
  <c r="U16" i="365"/>
  <c r="T16" i="365"/>
  <c r="R16" i="365"/>
  <c r="Q16" i="365"/>
  <c r="P16" i="365"/>
  <c r="N16" i="365"/>
  <c r="I16" i="365"/>
  <c r="BD15" i="365"/>
  <c r="BC15" i="365"/>
  <c r="V15" i="365" s="1"/>
  <c r="M15" i="365" s="1"/>
  <c r="Y15" i="365"/>
  <c r="AK15" i="365" s="1"/>
  <c r="U15" i="365"/>
  <c r="AQ15" i="365" s="1"/>
  <c r="T15" i="365"/>
  <c r="R15" i="365"/>
  <c r="Q15" i="365"/>
  <c r="P15" i="365"/>
  <c r="N15" i="365"/>
  <c r="I15" i="365"/>
  <c r="BC14" i="365"/>
  <c r="BD14" i="365" s="1"/>
  <c r="Y14" i="365"/>
  <c r="AK14" i="365" s="1"/>
  <c r="U14" i="365"/>
  <c r="AQ14" i="365" s="1"/>
  <c r="T14" i="365"/>
  <c r="R14" i="365"/>
  <c r="Q14" i="365"/>
  <c r="P14" i="365"/>
  <c r="N14" i="365"/>
  <c r="I14" i="365"/>
  <c r="BD13" i="365"/>
  <c r="BC13" i="365"/>
  <c r="Y13" i="365"/>
  <c r="AK13" i="365" s="1"/>
  <c r="V13" i="365"/>
  <c r="U13" i="365"/>
  <c r="AQ13" i="365" s="1"/>
  <c r="T13" i="365"/>
  <c r="R13" i="365"/>
  <c r="Q13" i="365"/>
  <c r="P13" i="365"/>
  <c r="N13" i="365"/>
  <c r="M13" i="365"/>
  <c r="I13" i="365"/>
  <c r="BC12" i="365"/>
  <c r="BD12" i="365" s="1"/>
  <c r="Y12" i="365"/>
  <c r="AK12" i="365" s="1"/>
  <c r="V12" i="365"/>
  <c r="M12" i="365" s="1"/>
  <c r="U12" i="365"/>
  <c r="T12" i="365"/>
  <c r="R12" i="365"/>
  <c r="Q12" i="365"/>
  <c r="P12" i="365"/>
  <c r="N12" i="365"/>
  <c r="I12" i="365"/>
  <c r="BC11" i="365"/>
  <c r="BD11" i="365" s="1"/>
  <c r="Y11" i="365"/>
  <c r="AK11" i="365" s="1"/>
  <c r="V11" i="365"/>
  <c r="M11" i="365" s="1"/>
  <c r="U11" i="365"/>
  <c r="AQ11" i="365" s="1"/>
  <c r="T11" i="365"/>
  <c r="R11" i="365"/>
  <c r="Q11" i="365"/>
  <c r="P11" i="365"/>
  <c r="N11" i="365"/>
  <c r="I11" i="365"/>
  <c r="BC10" i="365"/>
  <c r="BD10" i="365" s="1"/>
  <c r="Y10" i="365"/>
  <c r="AK10" i="365" s="1"/>
  <c r="U10" i="365"/>
  <c r="AQ10" i="365" s="1"/>
  <c r="T10" i="365"/>
  <c r="R10" i="365"/>
  <c r="Q10" i="365"/>
  <c r="P10" i="365"/>
  <c r="N10" i="365"/>
  <c r="I10" i="365"/>
  <c r="BD9" i="365"/>
  <c r="BC9" i="365"/>
  <c r="V9" i="365" s="1"/>
  <c r="M9" i="365" s="1"/>
  <c r="Y9" i="365"/>
  <c r="AK9" i="365" s="1"/>
  <c r="U9" i="365"/>
  <c r="AQ9" i="365" s="1"/>
  <c r="T9" i="365"/>
  <c r="R9" i="365"/>
  <c r="Q9" i="365"/>
  <c r="P9" i="365"/>
  <c r="N9" i="365"/>
  <c r="I9" i="365"/>
  <c r="A9" i="365"/>
  <c r="AZ8" i="365"/>
  <c r="AY8" i="365"/>
  <c r="AX8" i="365"/>
  <c r="AX9" i="365" s="1"/>
  <c r="AW8" i="365"/>
  <c r="AW58" i="365" s="1"/>
  <c r="AR8" i="365"/>
  <c r="AQ8" i="365"/>
  <c r="AP8" i="365"/>
  <c r="AN8" i="365"/>
  <c r="AI8" i="365"/>
  <c r="AG8" i="365"/>
  <c r="AE8" i="365"/>
  <c r="AC8" i="365"/>
  <c r="AA8" i="365"/>
  <c r="R8" i="365"/>
  <c r="Q8" i="365"/>
  <c r="AA7" i="365"/>
  <c r="V7" i="365"/>
  <c r="P7" i="365"/>
  <c r="M7" i="365"/>
  <c r="I6" i="365"/>
  <c r="H6" i="365"/>
  <c r="G6" i="365"/>
  <c r="C6" i="365"/>
  <c r="I5" i="365"/>
  <c r="H5" i="365"/>
  <c r="G5" i="365"/>
  <c r="A5" i="365"/>
  <c r="H4" i="365"/>
  <c r="G4" i="365"/>
  <c r="H3" i="365"/>
  <c r="G3" i="365"/>
  <c r="H2" i="365"/>
  <c r="M1" i="365"/>
  <c r="H1" i="365"/>
  <c r="AU101" i="364"/>
  <c r="AS101" i="364"/>
  <c r="AV101" i="364" s="1"/>
  <c r="R101" i="364"/>
  <c r="BC100" i="364"/>
  <c r="Y100" i="364"/>
  <c r="AK100" i="364" s="1"/>
  <c r="U100" i="364"/>
  <c r="T100" i="364"/>
  <c r="R100" i="364"/>
  <c r="Q100" i="364"/>
  <c r="P100" i="364"/>
  <c r="N100" i="364"/>
  <c r="S100" i="364" s="1"/>
  <c r="I100" i="364"/>
  <c r="A100" i="364"/>
  <c r="J100" i="364" s="1"/>
  <c r="X100" i="364" s="1"/>
  <c r="Z100" i="364" s="1"/>
  <c r="BC99" i="364"/>
  <c r="BD99" i="364" s="1"/>
  <c r="AK99" i="364"/>
  <c r="Y99" i="364"/>
  <c r="U99" i="364"/>
  <c r="T99" i="364"/>
  <c r="R99" i="364"/>
  <c r="Q99" i="364"/>
  <c r="P99" i="364"/>
  <c r="N99" i="364"/>
  <c r="S99" i="364" s="1"/>
  <c r="I99" i="364"/>
  <c r="A99" i="364"/>
  <c r="J99" i="364" s="1"/>
  <c r="X99" i="364" s="1"/>
  <c r="Z99" i="364" s="1"/>
  <c r="BC98" i="364"/>
  <c r="BD98" i="364" s="1"/>
  <c r="Y98" i="364"/>
  <c r="AK98" i="364" s="1"/>
  <c r="U98" i="364"/>
  <c r="T98" i="364"/>
  <c r="R98" i="364"/>
  <c r="Q98" i="364"/>
  <c r="P98" i="364"/>
  <c r="N98" i="364"/>
  <c r="S98" i="364" s="1"/>
  <c r="I98" i="364"/>
  <c r="A98" i="364"/>
  <c r="J98" i="364" s="1"/>
  <c r="X98" i="364" s="1"/>
  <c r="Z98" i="364" s="1"/>
  <c r="BC97" i="364"/>
  <c r="Y97" i="364"/>
  <c r="AK97" i="364" s="1"/>
  <c r="U97" i="364"/>
  <c r="T97" i="364"/>
  <c r="R97" i="364"/>
  <c r="Q97" i="364"/>
  <c r="P97" i="364"/>
  <c r="N97" i="364"/>
  <c r="S97" i="364" s="1"/>
  <c r="I97" i="364"/>
  <c r="A97" i="364"/>
  <c r="J97" i="364" s="1"/>
  <c r="X97" i="364" s="1"/>
  <c r="Z97" i="364" s="1"/>
  <c r="BC96" i="364"/>
  <c r="BD96" i="364" s="1"/>
  <c r="AK96" i="364"/>
  <c r="Y96" i="364"/>
  <c r="U96" i="364"/>
  <c r="T96" i="364"/>
  <c r="R96" i="364"/>
  <c r="Q96" i="364"/>
  <c r="P96" i="364"/>
  <c r="N96" i="364"/>
  <c r="S96" i="364" s="1"/>
  <c r="I96" i="364"/>
  <c r="A96" i="364"/>
  <c r="J96" i="364" s="1"/>
  <c r="X96" i="364" s="1"/>
  <c r="Z96" i="364" s="1"/>
  <c r="BD95" i="364"/>
  <c r="BC95" i="364"/>
  <c r="V95" i="364" s="1"/>
  <c r="Y95" i="364"/>
  <c r="AK95" i="364" s="1"/>
  <c r="U95" i="364"/>
  <c r="T95" i="364"/>
  <c r="R95" i="364"/>
  <c r="Q95" i="364"/>
  <c r="P95" i="364"/>
  <c r="N95" i="364"/>
  <c r="S95" i="364" s="1"/>
  <c r="M95" i="364"/>
  <c r="I95" i="364"/>
  <c r="A95" i="364"/>
  <c r="J95" i="364" s="1"/>
  <c r="X95" i="364" s="1"/>
  <c r="Z95" i="364" s="1"/>
  <c r="BC94" i="364"/>
  <c r="V94" i="364" s="1"/>
  <c r="M94" i="364" s="1"/>
  <c r="Y94" i="364"/>
  <c r="AK94" i="364" s="1"/>
  <c r="U94" i="364"/>
  <c r="T94" i="364"/>
  <c r="R94" i="364"/>
  <c r="Q94" i="364"/>
  <c r="P94" i="364"/>
  <c r="N94" i="364"/>
  <c r="S94" i="364" s="1"/>
  <c r="I94" i="364"/>
  <c r="A94" i="364"/>
  <c r="J94" i="364" s="1"/>
  <c r="X94" i="364" s="1"/>
  <c r="Z94" i="364" s="1"/>
  <c r="BC93" i="364"/>
  <c r="BD93" i="364" s="1"/>
  <c r="Y93" i="364"/>
  <c r="AK93" i="364" s="1"/>
  <c r="U93" i="364"/>
  <c r="T93" i="364"/>
  <c r="R93" i="364"/>
  <c r="Q93" i="364"/>
  <c r="P93" i="364"/>
  <c r="N93" i="364"/>
  <c r="S93" i="364" s="1"/>
  <c r="I93" i="364"/>
  <c r="A93" i="364"/>
  <c r="J93" i="364" s="1"/>
  <c r="X93" i="364" s="1"/>
  <c r="Z93" i="364" s="1"/>
  <c r="BC92" i="364"/>
  <c r="BD92" i="364" s="1"/>
  <c r="Y92" i="364"/>
  <c r="AK92" i="364" s="1"/>
  <c r="U92" i="364"/>
  <c r="T92" i="364"/>
  <c r="R92" i="364"/>
  <c r="Q92" i="364"/>
  <c r="P92" i="364"/>
  <c r="N92" i="364"/>
  <c r="S92" i="364" s="1"/>
  <c r="I92" i="364"/>
  <c r="A92" i="364"/>
  <c r="J92" i="364" s="1"/>
  <c r="X92" i="364" s="1"/>
  <c r="Z92" i="364" s="1"/>
  <c r="BC91" i="364"/>
  <c r="BD91" i="364" s="1"/>
  <c r="AK91" i="364"/>
  <c r="Y91" i="364"/>
  <c r="V91" i="364"/>
  <c r="M91" i="364" s="1"/>
  <c r="U91" i="364"/>
  <c r="T91" i="364"/>
  <c r="R91" i="364"/>
  <c r="Q91" i="364"/>
  <c r="P91" i="364"/>
  <c r="N91" i="364"/>
  <c r="S91" i="364" s="1"/>
  <c r="I91" i="364"/>
  <c r="A91" i="364"/>
  <c r="J91" i="364" s="1"/>
  <c r="X91" i="364" s="1"/>
  <c r="Z91" i="364" s="1"/>
  <c r="BD90" i="364"/>
  <c r="BC90" i="364"/>
  <c r="V90" i="364" s="1"/>
  <c r="M90" i="364" s="1"/>
  <c r="Y90" i="364"/>
  <c r="AK90" i="364" s="1"/>
  <c r="U90" i="364"/>
  <c r="T90" i="364"/>
  <c r="R90" i="364"/>
  <c r="Q90" i="364"/>
  <c r="P90" i="364"/>
  <c r="N90" i="364"/>
  <c r="S90" i="364" s="1"/>
  <c r="I90" i="364"/>
  <c r="A90" i="364"/>
  <c r="J90" i="364" s="1"/>
  <c r="X90" i="364" s="1"/>
  <c r="Z90" i="364" s="1"/>
  <c r="BC89" i="364"/>
  <c r="AK89" i="364"/>
  <c r="Y89" i="364"/>
  <c r="U89" i="364"/>
  <c r="T89" i="364"/>
  <c r="R89" i="364"/>
  <c r="Q89" i="364"/>
  <c r="P89" i="364"/>
  <c r="N89" i="364"/>
  <c r="S89" i="364" s="1"/>
  <c r="I89" i="364"/>
  <c r="A89" i="364"/>
  <c r="J89" i="364" s="1"/>
  <c r="X89" i="364" s="1"/>
  <c r="Z89" i="364" s="1"/>
  <c r="BC88" i="364"/>
  <c r="BD88" i="364" s="1"/>
  <c r="Y88" i="364"/>
  <c r="AK88" i="364" s="1"/>
  <c r="U88" i="364"/>
  <c r="T88" i="364"/>
  <c r="R88" i="364"/>
  <c r="Q88" i="364"/>
  <c r="P88" i="364"/>
  <c r="N88" i="364"/>
  <c r="S88" i="364" s="1"/>
  <c r="I88" i="364"/>
  <c r="A88" i="364"/>
  <c r="J88" i="364" s="1"/>
  <c r="X88" i="364" s="1"/>
  <c r="Z88" i="364" s="1"/>
  <c r="BC87" i="364"/>
  <c r="BD87" i="364" s="1"/>
  <c r="Y87" i="364"/>
  <c r="AK87" i="364" s="1"/>
  <c r="V87" i="364"/>
  <c r="M87" i="364" s="1"/>
  <c r="U87" i="364"/>
  <c r="T87" i="364"/>
  <c r="R87" i="364"/>
  <c r="Q87" i="364"/>
  <c r="P87" i="364"/>
  <c r="N87" i="364"/>
  <c r="S87" i="364" s="1"/>
  <c r="I87" i="364"/>
  <c r="A87" i="364"/>
  <c r="J87" i="364" s="1"/>
  <c r="X87" i="364" s="1"/>
  <c r="Z87" i="364" s="1"/>
  <c r="BC86" i="364"/>
  <c r="BD86" i="364" s="1"/>
  <c r="Y86" i="364"/>
  <c r="AK86" i="364" s="1"/>
  <c r="U86" i="364"/>
  <c r="T86" i="364"/>
  <c r="R86" i="364"/>
  <c r="Q86" i="364"/>
  <c r="P86" i="364"/>
  <c r="N86" i="364"/>
  <c r="S86" i="364" s="1"/>
  <c r="I86" i="364"/>
  <c r="A86" i="364"/>
  <c r="J86" i="364" s="1"/>
  <c r="X86" i="364" s="1"/>
  <c r="Z86" i="364" s="1"/>
  <c r="BC85" i="364"/>
  <c r="BD85" i="364" s="1"/>
  <c r="Y85" i="364"/>
  <c r="AK85" i="364" s="1"/>
  <c r="V85" i="364"/>
  <c r="U85" i="364"/>
  <c r="T85" i="364"/>
  <c r="R85" i="364"/>
  <c r="Q85" i="364"/>
  <c r="P85" i="364"/>
  <c r="N85" i="364"/>
  <c r="S85" i="364" s="1"/>
  <c r="M85" i="364"/>
  <c r="I85" i="364"/>
  <c r="A85" i="364"/>
  <c r="J85" i="364" s="1"/>
  <c r="X85" i="364" s="1"/>
  <c r="Z85" i="364" s="1"/>
  <c r="BC84" i="364"/>
  <c r="BD84" i="364" s="1"/>
  <c r="Y84" i="364"/>
  <c r="AK84" i="364" s="1"/>
  <c r="V84" i="364"/>
  <c r="M84" i="364" s="1"/>
  <c r="U84" i="364"/>
  <c r="T84" i="364"/>
  <c r="R84" i="364"/>
  <c r="Q84" i="364"/>
  <c r="P84" i="364"/>
  <c r="N84" i="364"/>
  <c r="S84" i="364" s="1"/>
  <c r="I84" i="364"/>
  <c r="A84" i="364"/>
  <c r="J84" i="364" s="1"/>
  <c r="X84" i="364" s="1"/>
  <c r="Z84" i="364" s="1"/>
  <c r="BC83" i="364"/>
  <c r="BD83" i="364" s="1"/>
  <c r="Y83" i="364"/>
  <c r="AK83" i="364" s="1"/>
  <c r="V83" i="364"/>
  <c r="M83" i="364" s="1"/>
  <c r="U83" i="364"/>
  <c r="T83" i="364"/>
  <c r="R83" i="364"/>
  <c r="Q83" i="364"/>
  <c r="P83" i="364"/>
  <c r="N83" i="364"/>
  <c r="S83" i="364" s="1"/>
  <c r="I83" i="364"/>
  <c r="A83" i="364"/>
  <c r="J83" i="364" s="1"/>
  <c r="X83" i="364" s="1"/>
  <c r="Z83" i="364" s="1"/>
  <c r="BC82" i="364"/>
  <c r="BD82" i="364" s="1"/>
  <c r="Y82" i="364"/>
  <c r="AK82" i="364" s="1"/>
  <c r="V82" i="364"/>
  <c r="M82" i="364" s="1"/>
  <c r="U82" i="364"/>
  <c r="T82" i="364"/>
  <c r="R82" i="364"/>
  <c r="Q82" i="364"/>
  <c r="P82" i="364"/>
  <c r="N82" i="364"/>
  <c r="S82" i="364" s="1"/>
  <c r="I82" i="364"/>
  <c r="A82" i="364"/>
  <c r="J82" i="364" s="1"/>
  <c r="X82" i="364" s="1"/>
  <c r="Z82" i="364" s="1"/>
  <c r="BC81" i="364"/>
  <c r="Y81" i="364"/>
  <c r="AK81" i="364" s="1"/>
  <c r="U81" i="364"/>
  <c r="T81" i="364"/>
  <c r="R81" i="364"/>
  <c r="Q81" i="364"/>
  <c r="P81" i="364"/>
  <c r="N81" i="364"/>
  <c r="S81" i="364" s="1"/>
  <c r="I81" i="364"/>
  <c r="A81" i="364"/>
  <c r="J81" i="364" s="1"/>
  <c r="X81" i="364" s="1"/>
  <c r="Z81" i="364" s="1"/>
  <c r="BD80" i="364"/>
  <c r="BC80" i="364"/>
  <c r="Y80" i="364"/>
  <c r="AK80" i="364" s="1"/>
  <c r="V80" i="364"/>
  <c r="M80" i="364" s="1"/>
  <c r="U80" i="364"/>
  <c r="T80" i="364"/>
  <c r="R80" i="364"/>
  <c r="Q80" i="364"/>
  <c r="P80" i="364"/>
  <c r="N80" i="364"/>
  <c r="S80" i="364" s="1"/>
  <c r="I80" i="364"/>
  <c r="A80" i="364"/>
  <c r="J80" i="364" s="1"/>
  <c r="X80" i="364" s="1"/>
  <c r="Z80" i="364" s="1"/>
  <c r="BC79" i="364"/>
  <c r="Y79" i="364"/>
  <c r="AK79" i="364" s="1"/>
  <c r="U79" i="364"/>
  <c r="T79" i="364"/>
  <c r="R79" i="364"/>
  <c r="Q79" i="364"/>
  <c r="P79" i="364"/>
  <c r="N79" i="364"/>
  <c r="S79" i="364" s="1"/>
  <c r="I79" i="364"/>
  <c r="A79" i="364"/>
  <c r="J79" i="364" s="1"/>
  <c r="X79" i="364" s="1"/>
  <c r="Z79" i="364" s="1"/>
  <c r="BD78" i="364"/>
  <c r="BC78" i="364"/>
  <c r="V78" i="364" s="1"/>
  <c r="M78" i="364" s="1"/>
  <c r="Y78" i="364"/>
  <c r="AK78" i="364" s="1"/>
  <c r="U78" i="364"/>
  <c r="T78" i="364"/>
  <c r="R78" i="364"/>
  <c r="Q78" i="364"/>
  <c r="P78" i="364"/>
  <c r="N78" i="364"/>
  <c r="S78" i="364" s="1"/>
  <c r="I78" i="364"/>
  <c r="A78" i="364"/>
  <c r="J78" i="364" s="1"/>
  <c r="X78" i="364" s="1"/>
  <c r="Z78" i="364" s="1"/>
  <c r="BC77" i="364"/>
  <c r="V77" i="364" s="1"/>
  <c r="M77" i="364" s="1"/>
  <c r="Y77" i="364"/>
  <c r="AK77" i="364" s="1"/>
  <c r="U77" i="364"/>
  <c r="T77" i="364"/>
  <c r="R77" i="364"/>
  <c r="Q77" i="364"/>
  <c r="P77" i="364"/>
  <c r="N77" i="364"/>
  <c r="S77" i="364" s="1"/>
  <c r="I77" i="364"/>
  <c r="A77" i="364"/>
  <c r="J77" i="364" s="1"/>
  <c r="X77" i="364" s="1"/>
  <c r="Z77" i="364" s="1"/>
  <c r="BC76" i="364"/>
  <c r="Y76" i="364"/>
  <c r="AK76" i="364" s="1"/>
  <c r="U76" i="364"/>
  <c r="T76" i="364"/>
  <c r="R76" i="364"/>
  <c r="Q76" i="364"/>
  <c r="P76" i="364"/>
  <c r="N76" i="364"/>
  <c r="S76" i="364" s="1"/>
  <c r="I76" i="364"/>
  <c r="A76" i="364"/>
  <c r="J76" i="364" s="1"/>
  <c r="X76" i="364" s="1"/>
  <c r="Z76" i="364" s="1"/>
  <c r="BC75" i="364"/>
  <c r="Y75" i="364"/>
  <c r="AK75" i="364" s="1"/>
  <c r="U75" i="364"/>
  <c r="T75" i="364"/>
  <c r="R75" i="364"/>
  <c r="Q75" i="364"/>
  <c r="P75" i="364"/>
  <c r="N75" i="364"/>
  <c r="S75" i="364" s="1"/>
  <c r="I75" i="364"/>
  <c r="A75" i="364"/>
  <c r="J75" i="364" s="1"/>
  <c r="X75" i="364" s="1"/>
  <c r="Z75" i="364" s="1"/>
  <c r="BC74" i="364"/>
  <c r="Y74" i="364"/>
  <c r="AK74" i="364" s="1"/>
  <c r="U74" i="364"/>
  <c r="T74" i="364"/>
  <c r="R74" i="364"/>
  <c r="Q74" i="364"/>
  <c r="P74" i="364"/>
  <c r="N74" i="364"/>
  <c r="S74" i="364" s="1"/>
  <c r="I74" i="364"/>
  <c r="A74" i="364"/>
  <c r="J74" i="364" s="1"/>
  <c r="X74" i="364" s="1"/>
  <c r="Z74" i="364" s="1"/>
  <c r="BC73" i="364"/>
  <c r="Y73" i="364"/>
  <c r="AK73" i="364" s="1"/>
  <c r="U73" i="364"/>
  <c r="T73" i="364"/>
  <c r="R73" i="364"/>
  <c r="Q73" i="364"/>
  <c r="P73" i="364"/>
  <c r="N73" i="364"/>
  <c r="S73" i="364" s="1"/>
  <c r="I73" i="364"/>
  <c r="A73" i="364"/>
  <c r="J73" i="364" s="1"/>
  <c r="X73" i="364" s="1"/>
  <c r="Z73" i="364" s="1"/>
  <c r="BC72" i="364"/>
  <c r="Y72" i="364"/>
  <c r="AK72" i="364" s="1"/>
  <c r="U72" i="364"/>
  <c r="T72" i="364"/>
  <c r="R72" i="364"/>
  <c r="Q72" i="364"/>
  <c r="P72" i="364"/>
  <c r="N72" i="364"/>
  <c r="S72" i="364" s="1"/>
  <c r="I72" i="364"/>
  <c r="A72" i="364"/>
  <c r="J72" i="364" s="1"/>
  <c r="X72" i="364" s="1"/>
  <c r="Z72" i="364" s="1"/>
  <c r="BC71" i="364"/>
  <c r="BD71" i="364" s="1"/>
  <c r="Y71" i="364"/>
  <c r="AK71" i="364" s="1"/>
  <c r="U71" i="364"/>
  <c r="T71" i="364"/>
  <c r="R71" i="364"/>
  <c r="Q71" i="364"/>
  <c r="P71" i="364"/>
  <c r="N71" i="364"/>
  <c r="S71" i="364" s="1"/>
  <c r="I71" i="364"/>
  <c r="A71" i="364"/>
  <c r="J71" i="364" s="1"/>
  <c r="X71" i="364" s="1"/>
  <c r="Z71" i="364" s="1"/>
  <c r="BC70" i="364"/>
  <c r="BD70" i="364" s="1"/>
  <c r="Y70" i="364"/>
  <c r="AK70" i="364" s="1"/>
  <c r="U70" i="364"/>
  <c r="T70" i="364"/>
  <c r="R70" i="364"/>
  <c r="Q70" i="364"/>
  <c r="P70" i="364"/>
  <c r="N70" i="364"/>
  <c r="S70" i="364" s="1"/>
  <c r="I70" i="364"/>
  <c r="A70" i="364"/>
  <c r="J70" i="364" s="1"/>
  <c r="X70" i="364" s="1"/>
  <c r="Z70" i="364" s="1"/>
  <c r="BC69" i="364"/>
  <c r="V69" i="364" s="1"/>
  <c r="M69" i="364" s="1"/>
  <c r="Y69" i="364"/>
  <c r="AK69" i="364" s="1"/>
  <c r="U69" i="364"/>
  <c r="T69" i="364"/>
  <c r="R69" i="364"/>
  <c r="Q69" i="364"/>
  <c r="P69" i="364"/>
  <c r="N69" i="364"/>
  <c r="S69" i="364" s="1"/>
  <c r="I69" i="364"/>
  <c r="A69" i="364"/>
  <c r="J69" i="364" s="1"/>
  <c r="X69" i="364" s="1"/>
  <c r="Z69" i="364" s="1"/>
  <c r="BC68" i="364"/>
  <c r="BD68" i="364" s="1"/>
  <c r="Y68" i="364"/>
  <c r="AK68" i="364" s="1"/>
  <c r="V68" i="364"/>
  <c r="M68" i="364" s="1"/>
  <c r="U68" i="364"/>
  <c r="T68" i="364"/>
  <c r="R68" i="364"/>
  <c r="Q68" i="364"/>
  <c r="P68" i="364"/>
  <c r="N68" i="364"/>
  <c r="S68" i="364" s="1"/>
  <c r="I68" i="364"/>
  <c r="A68" i="364"/>
  <c r="J68" i="364" s="1"/>
  <c r="X68" i="364" s="1"/>
  <c r="Z68" i="364" s="1"/>
  <c r="BC67" i="364"/>
  <c r="BD67" i="364" s="1"/>
  <c r="Y67" i="364"/>
  <c r="AK67" i="364" s="1"/>
  <c r="V67" i="364"/>
  <c r="M67" i="364" s="1"/>
  <c r="U67" i="364"/>
  <c r="T67" i="364"/>
  <c r="R67" i="364"/>
  <c r="Q67" i="364"/>
  <c r="P67" i="364"/>
  <c r="N67" i="364"/>
  <c r="S67" i="364" s="1"/>
  <c r="I67" i="364"/>
  <c r="A67" i="364"/>
  <c r="J67" i="364" s="1"/>
  <c r="X67" i="364" s="1"/>
  <c r="Z67" i="364" s="1"/>
  <c r="BC66" i="364"/>
  <c r="Y66" i="364"/>
  <c r="AK66" i="364" s="1"/>
  <c r="U66" i="364"/>
  <c r="T66" i="364"/>
  <c r="R66" i="364"/>
  <c r="Q66" i="364"/>
  <c r="P66" i="364"/>
  <c r="N66" i="364"/>
  <c r="S66" i="364" s="1"/>
  <c r="I66" i="364"/>
  <c r="A66" i="364"/>
  <c r="J66" i="364" s="1"/>
  <c r="X66" i="364" s="1"/>
  <c r="Z66" i="364" s="1"/>
  <c r="BD65" i="364"/>
  <c r="BC65" i="364"/>
  <c r="Y65" i="364"/>
  <c r="AK65" i="364" s="1"/>
  <c r="V65" i="364"/>
  <c r="M65" i="364" s="1"/>
  <c r="U65" i="364"/>
  <c r="T65" i="364"/>
  <c r="R65" i="364"/>
  <c r="Q65" i="364"/>
  <c r="P65" i="364"/>
  <c r="N65" i="364"/>
  <c r="S65" i="364" s="1"/>
  <c r="I65" i="364"/>
  <c r="A65" i="364"/>
  <c r="J65" i="364" s="1"/>
  <c r="X65" i="364" s="1"/>
  <c r="Z65" i="364" s="1"/>
  <c r="BC64" i="364"/>
  <c r="BD64" i="364" s="1"/>
  <c r="Y64" i="364"/>
  <c r="AK64" i="364" s="1"/>
  <c r="V64" i="364"/>
  <c r="M64" i="364" s="1"/>
  <c r="U64" i="364"/>
  <c r="T64" i="364"/>
  <c r="R64" i="364"/>
  <c r="Q64" i="364"/>
  <c r="P64" i="364"/>
  <c r="N64" i="364"/>
  <c r="S64" i="364" s="1"/>
  <c r="I64" i="364"/>
  <c r="A64" i="364"/>
  <c r="J64" i="364" s="1"/>
  <c r="X64" i="364" s="1"/>
  <c r="Z64" i="364" s="1"/>
  <c r="BC63" i="364"/>
  <c r="BD63" i="364" s="1"/>
  <c r="Y63" i="364"/>
  <c r="AK63" i="364" s="1"/>
  <c r="V63" i="364"/>
  <c r="M63" i="364" s="1"/>
  <c r="U63" i="364"/>
  <c r="T63" i="364"/>
  <c r="R63" i="364"/>
  <c r="Q63" i="364"/>
  <c r="P63" i="364"/>
  <c r="N63" i="364"/>
  <c r="S63" i="364" s="1"/>
  <c r="I63" i="364"/>
  <c r="A63" i="364"/>
  <c r="J63" i="364" s="1"/>
  <c r="X63" i="364" s="1"/>
  <c r="Z63" i="364" s="1"/>
  <c r="BC62" i="364"/>
  <c r="BD62" i="364" s="1"/>
  <c r="Y62" i="364"/>
  <c r="AK62" i="364" s="1"/>
  <c r="V62" i="364"/>
  <c r="M62" i="364" s="1"/>
  <c r="U62" i="364"/>
  <c r="T62" i="364"/>
  <c r="R62" i="364"/>
  <c r="Q62" i="364"/>
  <c r="P62" i="364"/>
  <c r="N62" i="364"/>
  <c r="S62" i="364" s="1"/>
  <c r="I62" i="364"/>
  <c r="A62" i="364"/>
  <c r="J62" i="364" s="1"/>
  <c r="X62" i="364" s="1"/>
  <c r="Z62" i="364" s="1"/>
  <c r="BC61" i="364"/>
  <c r="Y61" i="364"/>
  <c r="AK61" i="364" s="1"/>
  <c r="U61" i="364"/>
  <c r="T61" i="364"/>
  <c r="R61" i="364"/>
  <c r="Q61" i="364"/>
  <c r="P61" i="364"/>
  <c r="N61" i="364"/>
  <c r="S61" i="364" s="1"/>
  <c r="I61" i="364"/>
  <c r="A61" i="364"/>
  <c r="J61" i="364" s="1"/>
  <c r="X61" i="364" s="1"/>
  <c r="Z61" i="364" s="1"/>
  <c r="BC60" i="364"/>
  <c r="BD60" i="364" s="1"/>
  <c r="Y60" i="364"/>
  <c r="AK60" i="364" s="1"/>
  <c r="U60" i="364"/>
  <c r="T60" i="364"/>
  <c r="R60" i="364"/>
  <c r="Q60" i="364"/>
  <c r="P60" i="364"/>
  <c r="N60" i="364"/>
  <c r="S60" i="364" s="1"/>
  <c r="I60" i="364"/>
  <c r="A60" i="364"/>
  <c r="J60" i="364" s="1"/>
  <c r="X60" i="364" s="1"/>
  <c r="Z60" i="364" s="1"/>
  <c r="BC59" i="364"/>
  <c r="BD59" i="364" s="1"/>
  <c r="Y59" i="364"/>
  <c r="AK59" i="364" s="1"/>
  <c r="V59" i="364"/>
  <c r="M59" i="364" s="1"/>
  <c r="U59" i="364"/>
  <c r="T59" i="364"/>
  <c r="R59" i="364"/>
  <c r="Q59" i="364"/>
  <c r="P59" i="364"/>
  <c r="N59" i="364"/>
  <c r="S59" i="364" s="1"/>
  <c r="I59" i="364"/>
  <c r="A59" i="364"/>
  <c r="J59" i="364" s="1"/>
  <c r="X59" i="364" s="1"/>
  <c r="Z59" i="364" s="1"/>
  <c r="BC58" i="364"/>
  <c r="BD58" i="364" s="1"/>
  <c r="Y58" i="364"/>
  <c r="AK58" i="364" s="1"/>
  <c r="V58" i="364"/>
  <c r="M58" i="364" s="1"/>
  <c r="U58" i="364"/>
  <c r="T58" i="364"/>
  <c r="R58" i="364"/>
  <c r="Q58" i="364"/>
  <c r="P58" i="364"/>
  <c r="N58" i="364"/>
  <c r="S58" i="364" s="1"/>
  <c r="I58" i="364"/>
  <c r="A58" i="364"/>
  <c r="J58" i="364" s="1"/>
  <c r="X58" i="364" s="1"/>
  <c r="Z58" i="364" s="1"/>
  <c r="BD57" i="364"/>
  <c r="BC57" i="364"/>
  <c r="Y57" i="364"/>
  <c r="AK57" i="364" s="1"/>
  <c r="V57" i="364"/>
  <c r="M57" i="364" s="1"/>
  <c r="U57" i="364"/>
  <c r="T57" i="364"/>
  <c r="R57" i="364"/>
  <c r="Q57" i="364"/>
  <c r="P57" i="364"/>
  <c r="N57" i="364"/>
  <c r="S57" i="364" s="1"/>
  <c r="I57" i="364"/>
  <c r="A57" i="364"/>
  <c r="J57" i="364" s="1"/>
  <c r="X57" i="364" s="1"/>
  <c r="Z57" i="364" s="1"/>
  <c r="BC56" i="364"/>
  <c r="Y56" i="364"/>
  <c r="AK56" i="364" s="1"/>
  <c r="U56" i="364"/>
  <c r="T56" i="364"/>
  <c r="R56" i="364"/>
  <c r="Q56" i="364"/>
  <c r="P56" i="364"/>
  <c r="N56" i="364"/>
  <c r="S56" i="364" s="1"/>
  <c r="I56" i="364"/>
  <c r="A56" i="364"/>
  <c r="J56" i="364" s="1"/>
  <c r="X56" i="364" s="1"/>
  <c r="Z56" i="364" s="1"/>
  <c r="BC55" i="364"/>
  <c r="BD55" i="364" s="1"/>
  <c r="Y55" i="364"/>
  <c r="AK55" i="364" s="1"/>
  <c r="U55" i="364"/>
  <c r="T55" i="364"/>
  <c r="R55" i="364"/>
  <c r="Q55" i="364"/>
  <c r="P55" i="364"/>
  <c r="N55" i="364"/>
  <c r="S55" i="364" s="1"/>
  <c r="I55" i="364"/>
  <c r="A55" i="364"/>
  <c r="J55" i="364" s="1"/>
  <c r="X55" i="364" s="1"/>
  <c r="Z55" i="364" s="1"/>
  <c r="BC54" i="364"/>
  <c r="BD54" i="364" s="1"/>
  <c r="Y54" i="364"/>
  <c r="AK54" i="364" s="1"/>
  <c r="V54" i="364"/>
  <c r="U54" i="364"/>
  <c r="T54" i="364"/>
  <c r="R54" i="364"/>
  <c r="Q54" i="364"/>
  <c r="P54" i="364"/>
  <c r="N54" i="364"/>
  <c r="S54" i="364" s="1"/>
  <c r="M54" i="364"/>
  <c r="I54" i="364"/>
  <c r="A54" i="364"/>
  <c r="J54" i="364" s="1"/>
  <c r="X54" i="364" s="1"/>
  <c r="Z54" i="364" s="1"/>
  <c r="BC53" i="364"/>
  <c r="Y53" i="364"/>
  <c r="AK53" i="364" s="1"/>
  <c r="U53" i="364"/>
  <c r="T53" i="364"/>
  <c r="R53" i="364"/>
  <c r="Q53" i="364"/>
  <c r="P53" i="364"/>
  <c r="N53" i="364"/>
  <c r="S53" i="364" s="1"/>
  <c r="I53" i="364"/>
  <c r="A53" i="364"/>
  <c r="J53" i="364" s="1"/>
  <c r="X53" i="364" s="1"/>
  <c r="Z53" i="364" s="1"/>
  <c r="BC52" i="364"/>
  <c r="Y52" i="364"/>
  <c r="AK52" i="364" s="1"/>
  <c r="U52" i="364"/>
  <c r="T52" i="364"/>
  <c r="R52" i="364"/>
  <c r="Q52" i="364"/>
  <c r="P52" i="364"/>
  <c r="N52" i="364"/>
  <c r="S52" i="364" s="1"/>
  <c r="I52" i="364"/>
  <c r="A52" i="364"/>
  <c r="J52" i="364" s="1"/>
  <c r="X52" i="364" s="1"/>
  <c r="Z52" i="364" s="1"/>
  <c r="BC51" i="364"/>
  <c r="Y51" i="364"/>
  <c r="AK51" i="364" s="1"/>
  <c r="U51" i="364"/>
  <c r="T51" i="364"/>
  <c r="R51" i="364"/>
  <c r="Q51" i="364"/>
  <c r="P51" i="364"/>
  <c r="N51" i="364"/>
  <c r="S51" i="364" s="1"/>
  <c r="I51" i="364"/>
  <c r="A51" i="364"/>
  <c r="J51" i="364" s="1"/>
  <c r="X51" i="364" s="1"/>
  <c r="Z51" i="364" s="1"/>
  <c r="BD50" i="364"/>
  <c r="BC50" i="364"/>
  <c r="V50" i="364" s="1"/>
  <c r="M50" i="364" s="1"/>
  <c r="Y50" i="364"/>
  <c r="AK50" i="364" s="1"/>
  <c r="U50" i="364"/>
  <c r="T50" i="364"/>
  <c r="R50" i="364"/>
  <c r="Q50" i="364"/>
  <c r="P50" i="364"/>
  <c r="N50" i="364"/>
  <c r="S50" i="364" s="1"/>
  <c r="J50" i="364"/>
  <c r="X50" i="364" s="1"/>
  <c r="Z50" i="364" s="1"/>
  <c r="I50" i="364"/>
  <c r="A50" i="364"/>
  <c r="BD49" i="364"/>
  <c r="BC49" i="364"/>
  <c r="Y49" i="364"/>
  <c r="AK49" i="364" s="1"/>
  <c r="V49" i="364"/>
  <c r="M49" i="364" s="1"/>
  <c r="U49" i="364"/>
  <c r="T49" i="364"/>
  <c r="R49" i="364"/>
  <c r="Q49" i="364"/>
  <c r="P49" i="364"/>
  <c r="N49" i="364"/>
  <c r="S49" i="364" s="1"/>
  <c r="I49" i="364"/>
  <c r="A49" i="364"/>
  <c r="J49" i="364" s="1"/>
  <c r="X49" i="364" s="1"/>
  <c r="Z49" i="364" s="1"/>
  <c r="BC48" i="364"/>
  <c r="Y48" i="364"/>
  <c r="AK48" i="364" s="1"/>
  <c r="U48" i="364"/>
  <c r="T48" i="364"/>
  <c r="R48" i="364"/>
  <c r="Q48" i="364"/>
  <c r="P48" i="364"/>
  <c r="N48" i="364"/>
  <c r="S48" i="364" s="1"/>
  <c r="I48" i="364"/>
  <c r="A48" i="364"/>
  <c r="J48" i="364" s="1"/>
  <c r="X48" i="364" s="1"/>
  <c r="Z48" i="364" s="1"/>
  <c r="BD47" i="364"/>
  <c r="BC47" i="364"/>
  <c r="V47" i="364" s="1"/>
  <c r="M47" i="364" s="1"/>
  <c r="Y47" i="364"/>
  <c r="AK47" i="364" s="1"/>
  <c r="U47" i="364"/>
  <c r="T47" i="364"/>
  <c r="R47" i="364"/>
  <c r="Q47" i="364"/>
  <c r="P47" i="364"/>
  <c r="N47" i="364"/>
  <c r="S47" i="364" s="1"/>
  <c r="I47" i="364"/>
  <c r="A47" i="364"/>
  <c r="J47" i="364" s="1"/>
  <c r="X47" i="364" s="1"/>
  <c r="Z47" i="364" s="1"/>
  <c r="BD46" i="364"/>
  <c r="BC46" i="364"/>
  <c r="Y46" i="364"/>
  <c r="AK46" i="364" s="1"/>
  <c r="V46" i="364"/>
  <c r="M46" i="364" s="1"/>
  <c r="U46" i="364"/>
  <c r="T46" i="364"/>
  <c r="R46" i="364"/>
  <c r="Q46" i="364"/>
  <c r="P46" i="364"/>
  <c r="N46" i="364"/>
  <c r="S46" i="364" s="1"/>
  <c r="I46" i="364"/>
  <c r="A46" i="364"/>
  <c r="J46" i="364" s="1"/>
  <c r="X46" i="364" s="1"/>
  <c r="Z46" i="364" s="1"/>
  <c r="BD45" i="364"/>
  <c r="BC45" i="364"/>
  <c r="Y45" i="364"/>
  <c r="AK45" i="364" s="1"/>
  <c r="V45" i="364"/>
  <c r="M45" i="364" s="1"/>
  <c r="U45" i="364"/>
  <c r="T45" i="364"/>
  <c r="R45" i="364"/>
  <c r="Q45" i="364"/>
  <c r="P45" i="364"/>
  <c r="N45" i="364"/>
  <c r="S45" i="364" s="1"/>
  <c r="I45" i="364"/>
  <c r="A45" i="364"/>
  <c r="J45" i="364" s="1"/>
  <c r="X45" i="364" s="1"/>
  <c r="Z45" i="364" s="1"/>
  <c r="BC44" i="364"/>
  <c r="BD44" i="364" s="1"/>
  <c r="Y44" i="364"/>
  <c r="AK44" i="364" s="1"/>
  <c r="U44" i="364"/>
  <c r="T44" i="364"/>
  <c r="R44" i="364"/>
  <c r="Q44" i="364"/>
  <c r="P44" i="364"/>
  <c r="N44" i="364"/>
  <c r="S44" i="364" s="1"/>
  <c r="I44" i="364"/>
  <c r="A44" i="364"/>
  <c r="J44" i="364" s="1"/>
  <c r="X44" i="364" s="1"/>
  <c r="Z44" i="364" s="1"/>
  <c r="BC43" i="364"/>
  <c r="Y43" i="364"/>
  <c r="AK43" i="364" s="1"/>
  <c r="U43" i="364"/>
  <c r="T43" i="364"/>
  <c r="R43" i="364"/>
  <c r="Q43" i="364"/>
  <c r="P43" i="364"/>
  <c r="N43" i="364"/>
  <c r="S43" i="364" s="1"/>
  <c r="I43" i="364"/>
  <c r="A43" i="364"/>
  <c r="J43" i="364" s="1"/>
  <c r="X43" i="364" s="1"/>
  <c r="Z43" i="364" s="1"/>
  <c r="BC42" i="364"/>
  <c r="Y42" i="364"/>
  <c r="AK42" i="364" s="1"/>
  <c r="U42" i="364"/>
  <c r="T42" i="364"/>
  <c r="R42" i="364"/>
  <c r="Q42" i="364"/>
  <c r="P42" i="364"/>
  <c r="N42" i="364"/>
  <c r="S42" i="364" s="1"/>
  <c r="I42" i="364"/>
  <c r="A42" i="364"/>
  <c r="J42" i="364" s="1"/>
  <c r="X42" i="364" s="1"/>
  <c r="Z42" i="364" s="1"/>
  <c r="BD41" i="364"/>
  <c r="BC41" i="364"/>
  <c r="V41" i="364" s="1"/>
  <c r="M41" i="364" s="1"/>
  <c r="Y41" i="364"/>
  <c r="AK41" i="364" s="1"/>
  <c r="U41" i="364"/>
  <c r="T41" i="364"/>
  <c r="R41" i="364"/>
  <c r="Q41" i="364"/>
  <c r="P41" i="364"/>
  <c r="N41" i="364"/>
  <c r="S41" i="364" s="1"/>
  <c r="I41" i="364"/>
  <c r="A41" i="364"/>
  <c r="J41" i="364" s="1"/>
  <c r="X41" i="364" s="1"/>
  <c r="Z41" i="364" s="1"/>
  <c r="BC40" i="364"/>
  <c r="AK40" i="364"/>
  <c r="Y40" i="364"/>
  <c r="U40" i="364"/>
  <c r="T40" i="364"/>
  <c r="R40" i="364"/>
  <c r="Q40" i="364"/>
  <c r="P40" i="364"/>
  <c r="N40" i="364"/>
  <c r="S40" i="364" s="1"/>
  <c r="I40" i="364"/>
  <c r="A40" i="364"/>
  <c r="J40" i="364" s="1"/>
  <c r="X40" i="364" s="1"/>
  <c r="Z40" i="364" s="1"/>
  <c r="BC39" i="364"/>
  <c r="V39" i="364" s="1"/>
  <c r="M39" i="364" s="1"/>
  <c r="Y39" i="364"/>
  <c r="AK39" i="364" s="1"/>
  <c r="U39" i="364"/>
  <c r="T39" i="364"/>
  <c r="R39" i="364"/>
  <c r="Q39" i="364"/>
  <c r="P39" i="364"/>
  <c r="N39" i="364"/>
  <c r="S39" i="364" s="1"/>
  <c r="I39" i="364"/>
  <c r="A39" i="364"/>
  <c r="J39" i="364" s="1"/>
  <c r="X39" i="364" s="1"/>
  <c r="Z39" i="364" s="1"/>
  <c r="BC38" i="364"/>
  <c r="BD38" i="364" s="1"/>
  <c r="Y38" i="364"/>
  <c r="AK38" i="364" s="1"/>
  <c r="V38" i="364"/>
  <c r="M38" i="364" s="1"/>
  <c r="U38" i="364"/>
  <c r="T38" i="364"/>
  <c r="R38" i="364"/>
  <c r="Q38" i="364"/>
  <c r="P38" i="364"/>
  <c r="N38" i="364"/>
  <c r="S38" i="364" s="1"/>
  <c r="I38" i="364"/>
  <c r="A38" i="364"/>
  <c r="J38" i="364" s="1"/>
  <c r="X38" i="364" s="1"/>
  <c r="Z38" i="364" s="1"/>
  <c r="BC37" i="364"/>
  <c r="Y37" i="364"/>
  <c r="AK37" i="364" s="1"/>
  <c r="U37" i="364"/>
  <c r="T37" i="364"/>
  <c r="R37" i="364"/>
  <c r="Q37" i="364"/>
  <c r="P37" i="364"/>
  <c r="N37" i="364"/>
  <c r="S37" i="364" s="1"/>
  <c r="I37" i="364"/>
  <c r="A37" i="364"/>
  <c r="J37" i="364" s="1"/>
  <c r="X37" i="364" s="1"/>
  <c r="Z37" i="364" s="1"/>
  <c r="BC36" i="364"/>
  <c r="Y36" i="364"/>
  <c r="AK36" i="364" s="1"/>
  <c r="U36" i="364"/>
  <c r="T36" i="364"/>
  <c r="R36" i="364"/>
  <c r="Q36" i="364"/>
  <c r="P36" i="364"/>
  <c r="N36" i="364"/>
  <c r="S36" i="364" s="1"/>
  <c r="I36" i="364"/>
  <c r="A36" i="364"/>
  <c r="J36" i="364" s="1"/>
  <c r="X36" i="364" s="1"/>
  <c r="Z36" i="364" s="1"/>
  <c r="BD35" i="364"/>
  <c r="BC35" i="364"/>
  <c r="Y35" i="364"/>
  <c r="AK35" i="364" s="1"/>
  <c r="V35" i="364"/>
  <c r="U35" i="364"/>
  <c r="T35" i="364"/>
  <c r="R35" i="364"/>
  <c r="Q35" i="364"/>
  <c r="P35" i="364"/>
  <c r="N35" i="364"/>
  <c r="S35" i="364" s="1"/>
  <c r="M35" i="364"/>
  <c r="I35" i="364"/>
  <c r="A35" i="364"/>
  <c r="J35" i="364" s="1"/>
  <c r="X35" i="364" s="1"/>
  <c r="Z35" i="364" s="1"/>
  <c r="BC34" i="364"/>
  <c r="BD34" i="364" s="1"/>
  <c r="Y34" i="364"/>
  <c r="AK34" i="364" s="1"/>
  <c r="V34" i="364"/>
  <c r="M34" i="364" s="1"/>
  <c r="U34" i="364"/>
  <c r="T34" i="364"/>
  <c r="R34" i="364"/>
  <c r="Q34" i="364"/>
  <c r="P34" i="364"/>
  <c r="N34" i="364"/>
  <c r="S34" i="364" s="1"/>
  <c r="I34" i="364"/>
  <c r="A34" i="364"/>
  <c r="J34" i="364" s="1"/>
  <c r="X34" i="364" s="1"/>
  <c r="Z34" i="364" s="1"/>
  <c r="BC33" i="364"/>
  <c r="Y33" i="364"/>
  <c r="AK33" i="364" s="1"/>
  <c r="U33" i="364"/>
  <c r="T33" i="364"/>
  <c r="R33" i="364"/>
  <c r="Q33" i="364"/>
  <c r="P33" i="364"/>
  <c r="N33" i="364"/>
  <c r="S33" i="364" s="1"/>
  <c r="I33" i="364"/>
  <c r="A33" i="364"/>
  <c r="J33" i="364" s="1"/>
  <c r="X33" i="364" s="1"/>
  <c r="Z33" i="364" s="1"/>
  <c r="BC32" i="364"/>
  <c r="Y32" i="364"/>
  <c r="AK32" i="364" s="1"/>
  <c r="U32" i="364"/>
  <c r="T32" i="364"/>
  <c r="R32" i="364"/>
  <c r="Q32" i="364"/>
  <c r="P32" i="364"/>
  <c r="N32" i="364"/>
  <c r="S32" i="364" s="1"/>
  <c r="I32" i="364"/>
  <c r="A32" i="364"/>
  <c r="J32" i="364" s="1"/>
  <c r="X32" i="364" s="1"/>
  <c r="Z32" i="364" s="1"/>
  <c r="BD31" i="364"/>
  <c r="BC31" i="364"/>
  <c r="Y31" i="364"/>
  <c r="AK31" i="364" s="1"/>
  <c r="V31" i="364"/>
  <c r="U31" i="364"/>
  <c r="T31" i="364"/>
  <c r="R31" i="364"/>
  <c r="Q31" i="364"/>
  <c r="P31" i="364"/>
  <c r="N31" i="364"/>
  <c r="S31" i="364" s="1"/>
  <c r="M31" i="364"/>
  <c r="I31" i="364"/>
  <c r="A31" i="364"/>
  <c r="J31" i="364" s="1"/>
  <c r="X31" i="364" s="1"/>
  <c r="Z31" i="364" s="1"/>
  <c r="BC30" i="364"/>
  <c r="BD30" i="364" s="1"/>
  <c r="Y30" i="364"/>
  <c r="AK30" i="364" s="1"/>
  <c r="V30" i="364"/>
  <c r="M30" i="364" s="1"/>
  <c r="U30" i="364"/>
  <c r="T30" i="364"/>
  <c r="R30" i="364"/>
  <c r="Q30" i="364"/>
  <c r="P30" i="364"/>
  <c r="N30" i="364"/>
  <c r="S30" i="364" s="1"/>
  <c r="I30" i="364"/>
  <c r="A30" i="364"/>
  <c r="J30" i="364" s="1"/>
  <c r="X30" i="364" s="1"/>
  <c r="Z30" i="364" s="1"/>
  <c r="BC29" i="364"/>
  <c r="Y29" i="364"/>
  <c r="AK29" i="364" s="1"/>
  <c r="U29" i="364"/>
  <c r="T29" i="364"/>
  <c r="R29" i="364"/>
  <c r="Q29" i="364"/>
  <c r="P29" i="364"/>
  <c r="N29" i="364"/>
  <c r="S29" i="364" s="1"/>
  <c r="I29" i="364"/>
  <c r="A29" i="364"/>
  <c r="J29" i="364" s="1"/>
  <c r="X29" i="364" s="1"/>
  <c r="Z29" i="364" s="1"/>
  <c r="BC28" i="364"/>
  <c r="Y28" i="364"/>
  <c r="AK28" i="364" s="1"/>
  <c r="U28" i="364"/>
  <c r="T28" i="364"/>
  <c r="R28" i="364"/>
  <c r="Q28" i="364"/>
  <c r="P28" i="364"/>
  <c r="N28" i="364"/>
  <c r="S28" i="364" s="1"/>
  <c r="I28" i="364"/>
  <c r="A28" i="364"/>
  <c r="J28" i="364" s="1"/>
  <c r="X28" i="364" s="1"/>
  <c r="Z28" i="364" s="1"/>
  <c r="BD27" i="364"/>
  <c r="BC27" i="364"/>
  <c r="Y27" i="364"/>
  <c r="AK27" i="364" s="1"/>
  <c r="V27" i="364"/>
  <c r="U27" i="364"/>
  <c r="T27" i="364"/>
  <c r="R27" i="364"/>
  <c r="Q27" i="364"/>
  <c r="P27" i="364"/>
  <c r="N27" i="364"/>
  <c r="S27" i="364" s="1"/>
  <c r="M27" i="364"/>
  <c r="I27" i="364"/>
  <c r="A27" i="364"/>
  <c r="J27" i="364" s="1"/>
  <c r="X27" i="364" s="1"/>
  <c r="Z27" i="364" s="1"/>
  <c r="BC26" i="364"/>
  <c r="BD26" i="364" s="1"/>
  <c r="Y26" i="364"/>
  <c r="AK26" i="364" s="1"/>
  <c r="V26" i="364"/>
  <c r="M26" i="364" s="1"/>
  <c r="U26" i="364"/>
  <c r="T26" i="364"/>
  <c r="R26" i="364"/>
  <c r="Q26" i="364"/>
  <c r="P26" i="364"/>
  <c r="N26" i="364"/>
  <c r="S26" i="364" s="1"/>
  <c r="I26" i="364"/>
  <c r="A26" i="364"/>
  <c r="J26" i="364" s="1"/>
  <c r="X26" i="364" s="1"/>
  <c r="Z26" i="364" s="1"/>
  <c r="BC25" i="364"/>
  <c r="BD25" i="364" s="1"/>
  <c r="Y25" i="364"/>
  <c r="AK25" i="364" s="1"/>
  <c r="V25" i="364"/>
  <c r="U25" i="364"/>
  <c r="T25" i="364"/>
  <c r="R25" i="364"/>
  <c r="Q25" i="364"/>
  <c r="P25" i="364"/>
  <c r="N25" i="364"/>
  <c r="S25" i="364" s="1"/>
  <c r="M25" i="364"/>
  <c r="I25" i="364"/>
  <c r="A25" i="364"/>
  <c r="J25" i="364" s="1"/>
  <c r="X25" i="364" s="1"/>
  <c r="Z25" i="364" s="1"/>
  <c r="BC24" i="364"/>
  <c r="BD24" i="364" s="1"/>
  <c r="Y24" i="364"/>
  <c r="AK24" i="364" s="1"/>
  <c r="V24" i="364"/>
  <c r="U24" i="364"/>
  <c r="T24" i="364"/>
  <c r="R24" i="364"/>
  <c r="Q24" i="364"/>
  <c r="P24" i="364"/>
  <c r="N24" i="364"/>
  <c r="S24" i="364" s="1"/>
  <c r="M24" i="364"/>
  <c r="I24" i="364"/>
  <c r="A24" i="364"/>
  <c r="J24" i="364" s="1"/>
  <c r="X24" i="364" s="1"/>
  <c r="Z24" i="364" s="1"/>
  <c r="BC23" i="364"/>
  <c r="BD23" i="364" s="1"/>
  <c r="Y23" i="364"/>
  <c r="AK23" i="364" s="1"/>
  <c r="V23" i="364"/>
  <c r="U23" i="364"/>
  <c r="T23" i="364"/>
  <c r="R23" i="364"/>
  <c r="Q23" i="364"/>
  <c r="P23" i="364"/>
  <c r="N23" i="364"/>
  <c r="S23" i="364" s="1"/>
  <c r="M23" i="364"/>
  <c r="I23" i="364"/>
  <c r="A23" i="364"/>
  <c r="J23" i="364" s="1"/>
  <c r="X23" i="364" s="1"/>
  <c r="Z23" i="364" s="1"/>
  <c r="BC22" i="364"/>
  <c r="BD22" i="364" s="1"/>
  <c r="Y22" i="364"/>
  <c r="AK22" i="364" s="1"/>
  <c r="V22" i="364"/>
  <c r="M22" i="364" s="1"/>
  <c r="U22" i="364"/>
  <c r="T22" i="364"/>
  <c r="R22" i="364"/>
  <c r="Q22" i="364"/>
  <c r="P22" i="364"/>
  <c r="N22" i="364"/>
  <c r="S22" i="364" s="1"/>
  <c r="I22" i="364"/>
  <c r="A22" i="364"/>
  <c r="J22" i="364" s="1"/>
  <c r="X22" i="364" s="1"/>
  <c r="Z22" i="364" s="1"/>
  <c r="BC21" i="364"/>
  <c r="BD21" i="364" s="1"/>
  <c r="Y21" i="364"/>
  <c r="AK21" i="364" s="1"/>
  <c r="V21" i="364"/>
  <c r="U21" i="364"/>
  <c r="T21" i="364"/>
  <c r="R21" i="364"/>
  <c r="Q21" i="364"/>
  <c r="P21" i="364"/>
  <c r="N21" i="364"/>
  <c r="S21" i="364" s="1"/>
  <c r="M21" i="364"/>
  <c r="I21" i="364"/>
  <c r="A21" i="364"/>
  <c r="J21" i="364" s="1"/>
  <c r="X21" i="364" s="1"/>
  <c r="Z21" i="364" s="1"/>
  <c r="BC20" i="364"/>
  <c r="BD20" i="364" s="1"/>
  <c r="Y20" i="364"/>
  <c r="AK20" i="364" s="1"/>
  <c r="V20" i="364"/>
  <c r="M20" i="364" s="1"/>
  <c r="U20" i="364"/>
  <c r="T20" i="364"/>
  <c r="R20" i="364"/>
  <c r="Q20" i="364"/>
  <c r="P20" i="364"/>
  <c r="N20" i="364"/>
  <c r="S20" i="364" s="1"/>
  <c r="I20" i="364"/>
  <c r="A20" i="364"/>
  <c r="J20" i="364" s="1"/>
  <c r="X20" i="364" s="1"/>
  <c r="Z20" i="364" s="1"/>
  <c r="BC19" i="364"/>
  <c r="BD19" i="364" s="1"/>
  <c r="Y19" i="364"/>
  <c r="AK19" i="364" s="1"/>
  <c r="V19" i="364"/>
  <c r="M19" i="364" s="1"/>
  <c r="U19" i="364"/>
  <c r="T19" i="364"/>
  <c r="R19" i="364"/>
  <c r="Q19" i="364"/>
  <c r="P19" i="364"/>
  <c r="N19" i="364"/>
  <c r="S19" i="364" s="1"/>
  <c r="I19" i="364"/>
  <c r="A19" i="364"/>
  <c r="J19" i="364" s="1"/>
  <c r="X19" i="364" s="1"/>
  <c r="Z19" i="364" s="1"/>
  <c r="BC18" i="364"/>
  <c r="BD18" i="364" s="1"/>
  <c r="Y18" i="364"/>
  <c r="AK18" i="364" s="1"/>
  <c r="U18" i="364"/>
  <c r="T18" i="364"/>
  <c r="R18" i="364"/>
  <c r="Q18" i="364"/>
  <c r="P18" i="364"/>
  <c r="N18" i="364"/>
  <c r="S18" i="364" s="1"/>
  <c r="I18" i="364"/>
  <c r="A18" i="364"/>
  <c r="J18" i="364" s="1"/>
  <c r="X18" i="364" s="1"/>
  <c r="Z18" i="364" s="1"/>
  <c r="BC17" i="364"/>
  <c r="BD17" i="364" s="1"/>
  <c r="Y17" i="364"/>
  <c r="AK17" i="364" s="1"/>
  <c r="V17" i="364"/>
  <c r="U17" i="364"/>
  <c r="T17" i="364"/>
  <c r="R17" i="364"/>
  <c r="Q17" i="364"/>
  <c r="P17" i="364"/>
  <c r="N17" i="364"/>
  <c r="S17" i="364" s="1"/>
  <c r="M17" i="364"/>
  <c r="I17" i="364"/>
  <c r="A17" i="364"/>
  <c r="J17" i="364" s="1"/>
  <c r="X17" i="364" s="1"/>
  <c r="Z17" i="364" s="1"/>
  <c r="BC16" i="364"/>
  <c r="BD16" i="364" s="1"/>
  <c r="Y16" i="364"/>
  <c r="AK16" i="364" s="1"/>
  <c r="V16" i="364"/>
  <c r="M16" i="364" s="1"/>
  <c r="U16" i="364"/>
  <c r="T16" i="364"/>
  <c r="R16" i="364"/>
  <c r="Q16" i="364"/>
  <c r="P16" i="364"/>
  <c r="N16" i="364"/>
  <c r="S16" i="364" s="1"/>
  <c r="I16" i="364"/>
  <c r="A16" i="364"/>
  <c r="J16" i="364" s="1"/>
  <c r="X16" i="364" s="1"/>
  <c r="Z16" i="364" s="1"/>
  <c r="BC15" i="364"/>
  <c r="BD15" i="364" s="1"/>
  <c r="Y15" i="364"/>
  <c r="AK15" i="364" s="1"/>
  <c r="V15" i="364"/>
  <c r="M15" i="364" s="1"/>
  <c r="U15" i="364"/>
  <c r="T15" i="364"/>
  <c r="R15" i="364"/>
  <c r="Q15" i="364"/>
  <c r="P15" i="364"/>
  <c r="N15" i="364"/>
  <c r="S15" i="364" s="1"/>
  <c r="I15" i="364"/>
  <c r="A15" i="364"/>
  <c r="J15" i="364" s="1"/>
  <c r="X15" i="364" s="1"/>
  <c r="Z15" i="364" s="1"/>
  <c r="BC14" i="364"/>
  <c r="Y14" i="364"/>
  <c r="AK14" i="364" s="1"/>
  <c r="U14" i="364"/>
  <c r="T14" i="364"/>
  <c r="R14" i="364"/>
  <c r="Q14" i="364"/>
  <c r="P14" i="364"/>
  <c r="N14" i="364"/>
  <c r="S14" i="364" s="1"/>
  <c r="I14" i="364"/>
  <c r="A14" i="364"/>
  <c r="J14" i="364" s="1"/>
  <c r="X14" i="364" s="1"/>
  <c r="Z14" i="364" s="1"/>
  <c r="BC13" i="364"/>
  <c r="AX13" i="364"/>
  <c r="Y13" i="364"/>
  <c r="AK13" i="364" s="1"/>
  <c r="U13" i="364"/>
  <c r="T13" i="364"/>
  <c r="R13" i="364"/>
  <c r="Q13" i="364"/>
  <c r="P13" i="364"/>
  <c r="N13" i="364"/>
  <c r="I13" i="364"/>
  <c r="BC12" i="364"/>
  <c r="AX12" i="364"/>
  <c r="AW12" i="364"/>
  <c r="Y12" i="364"/>
  <c r="AK12" i="364" s="1"/>
  <c r="U12" i="364"/>
  <c r="T12" i="364"/>
  <c r="R12" i="364"/>
  <c r="Q12" i="364"/>
  <c r="P12" i="364"/>
  <c r="N12" i="364"/>
  <c r="I12" i="364"/>
  <c r="BC11" i="364"/>
  <c r="BD11" i="364" s="1"/>
  <c r="AW11" i="364"/>
  <c r="Y11" i="364"/>
  <c r="AK11" i="364" s="1"/>
  <c r="V11" i="364"/>
  <c r="M11" i="364" s="1"/>
  <c r="U11" i="364"/>
  <c r="AR11" i="364" s="1"/>
  <c r="T11" i="364"/>
  <c r="R11" i="364"/>
  <c r="Q11" i="364"/>
  <c r="P11" i="364"/>
  <c r="N11" i="364"/>
  <c r="I11" i="364"/>
  <c r="BC10" i="364"/>
  <c r="BD10" i="364" s="1"/>
  <c r="Y10" i="364"/>
  <c r="AK10" i="364" s="1"/>
  <c r="V10" i="364"/>
  <c r="U10" i="364"/>
  <c r="T10" i="364"/>
  <c r="R10" i="364"/>
  <c r="Q10" i="364"/>
  <c r="P10" i="364"/>
  <c r="N10" i="364"/>
  <c r="M10" i="364"/>
  <c r="I10" i="364"/>
  <c r="BC9" i="364"/>
  <c r="Y9" i="364"/>
  <c r="AK9" i="364" s="1"/>
  <c r="U9" i="364"/>
  <c r="T9" i="364"/>
  <c r="R9" i="364"/>
  <c r="Q9" i="364"/>
  <c r="P9" i="364"/>
  <c r="N9" i="364"/>
  <c r="I9" i="364"/>
  <c r="A9" i="364"/>
  <c r="AZ8" i="364"/>
  <c r="AZ11" i="364" s="1"/>
  <c r="AY8" i="364"/>
  <c r="AY18" i="364" s="1"/>
  <c r="AX8" i="364"/>
  <c r="AX9" i="364" s="1"/>
  <c r="AW8" i="364"/>
  <c r="AW21" i="364" s="1"/>
  <c r="AR8" i="364"/>
  <c r="AQ8" i="364"/>
  <c r="AP8" i="364"/>
  <c r="AS8" i="364" s="1"/>
  <c r="AT8" i="364" s="1"/>
  <c r="AN8" i="364"/>
  <c r="AO8" i="364" s="1"/>
  <c r="AI8" i="364"/>
  <c r="AG8" i="364"/>
  <c r="AE8" i="364"/>
  <c r="AC8" i="364"/>
  <c r="AA8" i="364"/>
  <c r="R8" i="364"/>
  <c r="Q8" i="364"/>
  <c r="AA7" i="364"/>
  <c r="V7" i="364"/>
  <c r="P7" i="364"/>
  <c r="M7" i="364"/>
  <c r="I6" i="364"/>
  <c r="H6" i="364"/>
  <c r="G6" i="364"/>
  <c r="C6" i="364"/>
  <c r="I5" i="364"/>
  <c r="H5" i="364"/>
  <c r="G5" i="364"/>
  <c r="A5" i="364"/>
  <c r="H4" i="364"/>
  <c r="G4" i="364"/>
  <c r="H3" i="364"/>
  <c r="G3" i="364"/>
  <c r="H2" i="364"/>
  <c r="M1" i="364"/>
  <c r="H1" i="364"/>
  <c r="AU101" i="363"/>
  <c r="AS101" i="363"/>
  <c r="AV101" i="363" s="1"/>
  <c r="R101" i="363"/>
  <c r="BC100" i="363"/>
  <c r="Y100" i="363"/>
  <c r="AK100" i="363" s="1"/>
  <c r="U100" i="363"/>
  <c r="T100" i="363"/>
  <c r="R100" i="363"/>
  <c r="Q100" i="363"/>
  <c r="P100" i="363"/>
  <c r="N100" i="363"/>
  <c r="S100" i="363" s="1"/>
  <c r="I100" i="363"/>
  <c r="A100" i="363"/>
  <c r="J100" i="363" s="1"/>
  <c r="X100" i="363" s="1"/>
  <c r="Z100" i="363" s="1"/>
  <c r="BC99" i="363"/>
  <c r="V99" i="363" s="1"/>
  <c r="M99" i="363" s="1"/>
  <c r="Y99" i="363"/>
  <c r="AK99" i="363" s="1"/>
  <c r="U99" i="363"/>
  <c r="T99" i="363"/>
  <c r="R99" i="363"/>
  <c r="Q99" i="363"/>
  <c r="P99" i="363"/>
  <c r="N99" i="363"/>
  <c r="S99" i="363" s="1"/>
  <c r="I99" i="363"/>
  <c r="A99" i="363"/>
  <c r="J99" i="363" s="1"/>
  <c r="X99" i="363" s="1"/>
  <c r="Z99" i="363" s="1"/>
  <c r="BC98" i="363"/>
  <c r="Y98" i="363"/>
  <c r="AK98" i="363" s="1"/>
  <c r="U98" i="363"/>
  <c r="T98" i="363"/>
  <c r="R98" i="363"/>
  <c r="Q98" i="363"/>
  <c r="P98" i="363"/>
  <c r="N98" i="363"/>
  <c r="S98" i="363" s="1"/>
  <c r="I98" i="363"/>
  <c r="A98" i="363"/>
  <c r="J98" i="363" s="1"/>
  <c r="X98" i="363" s="1"/>
  <c r="Z98" i="363" s="1"/>
  <c r="BC97" i="363"/>
  <c r="Y97" i="363"/>
  <c r="AK97" i="363" s="1"/>
  <c r="U97" i="363"/>
  <c r="T97" i="363"/>
  <c r="R97" i="363"/>
  <c r="Q97" i="363"/>
  <c r="P97" i="363"/>
  <c r="N97" i="363"/>
  <c r="S97" i="363" s="1"/>
  <c r="I97" i="363"/>
  <c r="A97" i="363"/>
  <c r="J97" i="363" s="1"/>
  <c r="X97" i="363" s="1"/>
  <c r="Z97" i="363" s="1"/>
  <c r="BC96" i="363"/>
  <c r="Y96" i="363"/>
  <c r="AK96" i="363" s="1"/>
  <c r="U96" i="363"/>
  <c r="T96" i="363"/>
  <c r="R96" i="363"/>
  <c r="Q96" i="363"/>
  <c r="P96" i="363"/>
  <c r="N96" i="363"/>
  <c r="S96" i="363" s="1"/>
  <c r="I96" i="363"/>
  <c r="A96" i="363"/>
  <c r="J96" i="363" s="1"/>
  <c r="X96" i="363" s="1"/>
  <c r="Z96" i="363" s="1"/>
  <c r="BD95" i="363"/>
  <c r="BC95" i="363"/>
  <c r="V95" i="363" s="1"/>
  <c r="Y95" i="363"/>
  <c r="AK95" i="363" s="1"/>
  <c r="U95" i="363"/>
  <c r="T95" i="363"/>
  <c r="R95" i="363"/>
  <c r="Q95" i="363"/>
  <c r="P95" i="363"/>
  <c r="N95" i="363"/>
  <c r="S95" i="363" s="1"/>
  <c r="M95" i="363"/>
  <c r="I95" i="363"/>
  <c r="A95" i="363"/>
  <c r="J95" i="363" s="1"/>
  <c r="X95" i="363" s="1"/>
  <c r="Z95" i="363" s="1"/>
  <c r="BD94" i="363"/>
  <c r="BC94" i="363"/>
  <c r="V94" i="363" s="1"/>
  <c r="M94" i="363" s="1"/>
  <c r="Y94" i="363"/>
  <c r="AK94" i="363" s="1"/>
  <c r="U94" i="363"/>
  <c r="T94" i="363"/>
  <c r="R94" i="363"/>
  <c r="Q94" i="363"/>
  <c r="P94" i="363"/>
  <c r="N94" i="363"/>
  <c r="S94" i="363" s="1"/>
  <c r="I94" i="363"/>
  <c r="A94" i="363"/>
  <c r="J94" i="363" s="1"/>
  <c r="X94" i="363" s="1"/>
  <c r="Z94" i="363" s="1"/>
  <c r="BC93" i="363"/>
  <c r="AK93" i="363"/>
  <c r="Y93" i="363"/>
  <c r="U93" i="363"/>
  <c r="T93" i="363"/>
  <c r="R93" i="363"/>
  <c r="Q93" i="363"/>
  <c r="P93" i="363"/>
  <c r="N93" i="363"/>
  <c r="S93" i="363" s="1"/>
  <c r="I93" i="363"/>
  <c r="A93" i="363"/>
  <c r="J93" i="363" s="1"/>
  <c r="X93" i="363" s="1"/>
  <c r="Z93" i="363" s="1"/>
  <c r="BC92" i="363"/>
  <c r="Y92" i="363"/>
  <c r="AK92" i="363" s="1"/>
  <c r="U92" i="363"/>
  <c r="T92" i="363"/>
  <c r="R92" i="363"/>
  <c r="Q92" i="363"/>
  <c r="P92" i="363"/>
  <c r="N92" i="363"/>
  <c r="S92" i="363" s="1"/>
  <c r="I92" i="363"/>
  <c r="A92" i="363"/>
  <c r="J92" i="363" s="1"/>
  <c r="X92" i="363" s="1"/>
  <c r="Z92" i="363" s="1"/>
  <c r="BC91" i="363"/>
  <c r="Y91" i="363"/>
  <c r="AK91" i="363" s="1"/>
  <c r="U91" i="363"/>
  <c r="T91" i="363"/>
  <c r="R91" i="363"/>
  <c r="Q91" i="363"/>
  <c r="P91" i="363"/>
  <c r="N91" i="363"/>
  <c r="S91" i="363" s="1"/>
  <c r="I91" i="363"/>
  <c r="A91" i="363"/>
  <c r="J91" i="363" s="1"/>
  <c r="X91" i="363" s="1"/>
  <c r="Z91" i="363" s="1"/>
  <c r="BD90" i="363"/>
  <c r="BC90" i="363"/>
  <c r="V90" i="363" s="1"/>
  <c r="Y90" i="363"/>
  <c r="AK90" i="363" s="1"/>
  <c r="U90" i="363"/>
  <c r="T90" i="363"/>
  <c r="R90" i="363"/>
  <c r="Q90" i="363"/>
  <c r="P90" i="363"/>
  <c r="N90" i="363"/>
  <c r="S90" i="363" s="1"/>
  <c r="M90" i="363"/>
  <c r="I90" i="363"/>
  <c r="A90" i="363"/>
  <c r="J90" i="363" s="1"/>
  <c r="X90" i="363" s="1"/>
  <c r="Z90" i="363" s="1"/>
  <c r="BD89" i="363"/>
  <c r="BC89" i="363"/>
  <c r="V89" i="363" s="1"/>
  <c r="Y89" i="363"/>
  <c r="AK89" i="363" s="1"/>
  <c r="U89" i="363"/>
  <c r="T89" i="363"/>
  <c r="R89" i="363"/>
  <c r="Q89" i="363"/>
  <c r="P89" i="363"/>
  <c r="N89" i="363"/>
  <c r="S89" i="363" s="1"/>
  <c r="M89" i="363"/>
  <c r="I89" i="363"/>
  <c r="A89" i="363"/>
  <c r="J89" i="363" s="1"/>
  <c r="X89" i="363" s="1"/>
  <c r="Z89" i="363" s="1"/>
  <c r="BD88" i="363"/>
  <c r="BC88" i="363"/>
  <c r="Y88" i="363"/>
  <c r="AK88" i="363" s="1"/>
  <c r="V88" i="363"/>
  <c r="U88" i="363"/>
  <c r="T88" i="363"/>
  <c r="R88" i="363"/>
  <c r="Q88" i="363"/>
  <c r="P88" i="363"/>
  <c r="N88" i="363"/>
  <c r="S88" i="363" s="1"/>
  <c r="M88" i="363"/>
  <c r="I88" i="363"/>
  <c r="A88" i="363"/>
  <c r="J88" i="363" s="1"/>
  <c r="X88" i="363" s="1"/>
  <c r="Z88" i="363" s="1"/>
  <c r="BC87" i="363"/>
  <c r="BD87" i="363" s="1"/>
  <c r="Y87" i="363"/>
  <c r="AK87" i="363" s="1"/>
  <c r="U87" i="363"/>
  <c r="T87" i="363"/>
  <c r="R87" i="363"/>
  <c r="Q87" i="363"/>
  <c r="P87" i="363"/>
  <c r="N87" i="363"/>
  <c r="S87" i="363" s="1"/>
  <c r="I87" i="363"/>
  <c r="A87" i="363"/>
  <c r="J87" i="363" s="1"/>
  <c r="X87" i="363" s="1"/>
  <c r="Z87" i="363" s="1"/>
  <c r="BD86" i="363"/>
  <c r="BC86" i="363"/>
  <c r="V86" i="363" s="1"/>
  <c r="M86" i="363" s="1"/>
  <c r="Y86" i="363"/>
  <c r="AK86" i="363" s="1"/>
  <c r="U86" i="363"/>
  <c r="T86" i="363"/>
  <c r="R86" i="363"/>
  <c r="Q86" i="363"/>
  <c r="P86" i="363"/>
  <c r="N86" i="363"/>
  <c r="S86" i="363" s="1"/>
  <c r="I86" i="363"/>
  <c r="A86" i="363"/>
  <c r="J86" i="363" s="1"/>
  <c r="X86" i="363" s="1"/>
  <c r="Z86" i="363" s="1"/>
  <c r="BD85" i="363"/>
  <c r="BC85" i="363"/>
  <c r="Y85" i="363"/>
  <c r="AK85" i="363" s="1"/>
  <c r="V85" i="363"/>
  <c r="U85" i="363"/>
  <c r="T85" i="363"/>
  <c r="R85" i="363"/>
  <c r="Q85" i="363"/>
  <c r="P85" i="363"/>
  <c r="N85" i="363"/>
  <c r="S85" i="363" s="1"/>
  <c r="M85" i="363"/>
  <c r="I85" i="363"/>
  <c r="A85" i="363"/>
  <c r="J85" i="363" s="1"/>
  <c r="X85" i="363" s="1"/>
  <c r="Z85" i="363" s="1"/>
  <c r="BC84" i="363"/>
  <c r="BD84" i="363" s="1"/>
  <c r="Y84" i="363"/>
  <c r="AK84" i="363" s="1"/>
  <c r="V84" i="363"/>
  <c r="U84" i="363"/>
  <c r="T84" i="363"/>
  <c r="R84" i="363"/>
  <c r="Q84" i="363"/>
  <c r="P84" i="363"/>
  <c r="N84" i="363"/>
  <c r="S84" i="363" s="1"/>
  <c r="M84" i="363"/>
  <c r="I84" i="363"/>
  <c r="A84" i="363"/>
  <c r="J84" i="363" s="1"/>
  <c r="X84" i="363" s="1"/>
  <c r="Z84" i="363" s="1"/>
  <c r="BC83" i="363"/>
  <c r="BD83" i="363" s="1"/>
  <c r="Y83" i="363"/>
  <c r="AK83" i="363" s="1"/>
  <c r="V83" i="363"/>
  <c r="M83" i="363" s="1"/>
  <c r="U83" i="363"/>
  <c r="T83" i="363"/>
  <c r="R83" i="363"/>
  <c r="Q83" i="363"/>
  <c r="P83" i="363"/>
  <c r="N83" i="363"/>
  <c r="S83" i="363" s="1"/>
  <c r="I83" i="363"/>
  <c r="A83" i="363"/>
  <c r="J83" i="363" s="1"/>
  <c r="X83" i="363" s="1"/>
  <c r="Z83" i="363" s="1"/>
  <c r="BC82" i="363"/>
  <c r="BD82" i="363" s="1"/>
  <c r="Y82" i="363"/>
  <c r="AK82" i="363" s="1"/>
  <c r="V82" i="363"/>
  <c r="U82" i="363"/>
  <c r="T82" i="363"/>
  <c r="R82" i="363"/>
  <c r="Q82" i="363"/>
  <c r="P82" i="363"/>
  <c r="N82" i="363"/>
  <c r="S82" i="363" s="1"/>
  <c r="M82" i="363"/>
  <c r="I82" i="363"/>
  <c r="A82" i="363"/>
  <c r="J82" i="363" s="1"/>
  <c r="X82" i="363" s="1"/>
  <c r="Z82" i="363" s="1"/>
  <c r="BC81" i="363"/>
  <c r="BD81" i="363" s="1"/>
  <c r="Y81" i="363"/>
  <c r="AK81" i="363" s="1"/>
  <c r="V81" i="363"/>
  <c r="U81" i="363"/>
  <c r="T81" i="363"/>
  <c r="R81" i="363"/>
  <c r="Q81" i="363"/>
  <c r="P81" i="363"/>
  <c r="N81" i="363"/>
  <c r="S81" i="363" s="1"/>
  <c r="M81" i="363"/>
  <c r="I81" i="363"/>
  <c r="A81" i="363"/>
  <c r="J81" i="363" s="1"/>
  <c r="X81" i="363" s="1"/>
  <c r="Z81" i="363" s="1"/>
  <c r="BC80" i="363"/>
  <c r="BD80" i="363" s="1"/>
  <c r="Y80" i="363"/>
  <c r="AK80" i="363" s="1"/>
  <c r="V80" i="363"/>
  <c r="M80" i="363" s="1"/>
  <c r="U80" i="363"/>
  <c r="T80" i="363"/>
  <c r="R80" i="363"/>
  <c r="Q80" i="363"/>
  <c r="P80" i="363"/>
  <c r="N80" i="363"/>
  <c r="S80" i="363" s="1"/>
  <c r="I80" i="363"/>
  <c r="A80" i="363"/>
  <c r="J80" i="363" s="1"/>
  <c r="X80" i="363" s="1"/>
  <c r="Z80" i="363" s="1"/>
  <c r="BC79" i="363"/>
  <c r="BD79" i="363" s="1"/>
  <c r="Y79" i="363"/>
  <c r="AK79" i="363" s="1"/>
  <c r="V79" i="363"/>
  <c r="M79" i="363" s="1"/>
  <c r="U79" i="363"/>
  <c r="T79" i="363"/>
  <c r="R79" i="363"/>
  <c r="Q79" i="363"/>
  <c r="P79" i="363"/>
  <c r="N79" i="363"/>
  <c r="S79" i="363" s="1"/>
  <c r="I79" i="363"/>
  <c r="A79" i="363"/>
  <c r="J79" i="363" s="1"/>
  <c r="X79" i="363" s="1"/>
  <c r="Z79" i="363" s="1"/>
  <c r="BC78" i="363"/>
  <c r="BD78" i="363" s="1"/>
  <c r="Y78" i="363"/>
  <c r="AK78" i="363" s="1"/>
  <c r="V78" i="363"/>
  <c r="M78" i="363" s="1"/>
  <c r="U78" i="363"/>
  <c r="T78" i="363"/>
  <c r="R78" i="363"/>
  <c r="Q78" i="363"/>
  <c r="P78" i="363"/>
  <c r="N78" i="363"/>
  <c r="S78" i="363" s="1"/>
  <c r="I78" i="363"/>
  <c r="A78" i="363"/>
  <c r="J78" i="363" s="1"/>
  <c r="X78" i="363" s="1"/>
  <c r="Z78" i="363" s="1"/>
  <c r="BC77" i="363"/>
  <c r="BD77" i="363" s="1"/>
  <c r="Y77" i="363"/>
  <c r="AK77" i="363" s="1"/>
  <c r="V77" i="363"/>
  <c r="M77" i="363" s="1"/>
  <c r="U77" i="363"/>
  <c r="T77" i="363"/>
  <c r="R77" i="363"/>
  <c r="Q77" i="363"/>
  <c r="P77" i="363"/>
  <c r="N77" i="363"/>
  <c r="S77" i="363" s="1"/>
  <c r="I77" i="363"/>
  <c r="A77" i="363"/>
  <c r="J77" i="363" s="1"/>
  <c r="X77" i="363" s="1"/>
  <c r="Z77" i="363" s="1"/>
  <c r="BC76" i="363"/>
  <c r="BD76" i="363" s="1"/>
  <c r="Y76" i="363"/>
  <c r="AK76" i="363" s="1"/>
  <c r="V76" i="363"/>
  <c r="M76" i="363" s="1"/>
  <c r="U76" i="363"/>
  <c r="T76" i="363"/>
  <c r="R76" i="363"/>
  <c r="Q76" i="363"/>
  <c r="P76" i="363"/>
  <c r="N76" i="363"/>
  <c r="S76" i="363" s="1"/>
  <c r="I76" i="363"/>
  <c r="A76" i="363"/>
  <c r="J76" i="363" s="1"/>
  <c r="X76" i="363" s="1"/>
  <c r="Z76" i="363" s="1"/>
  <c r="BC75" i="363"/>
  <c r="BD75" i="363" s="1"/>
  <c r="Y75" i="363"/>
  <c r="AK75" i="363" s="1"/>
  <c r="V75" i="363"/>
  <c r="M75" i="363" s="1"/>
  <c r="U75" i="363"/>
  <c r="T75" i="363"/>
  <c r="R75" i="363"/>
  <c r="Q75" i="363"/>
  <c r="P75" i="363"/>
  <c r="N75" i="363"/>
  <c r="S75" i="363" s="1"/>
  <c r="I75" i="363"/>
  <c r="A75" i="363"/>
  <c r="J75" i="363" s="1"/>
  <c r="X75" i="363" s="1"/>
  <c r="Z75" i="363" s="1"/>
  <c r="BC74" i="363"/>
  <c r="BD74" i="363" s="1"/>
  <c r="Y74" i="363"/>
  <c r="AK74" i="363" s="1"/>
  <c r="V74" i="363"/>
  <c r="M74" i="363" s="1"/>
  <c r="U74" i="363"/>
  <c r="T74" i="363"/>
  <c r="R74" i="363"/>
  <c r="Q74" i="363"/>
  <c r="P74" i="363"/>
  <c r="N74" i="363"/>
  <c r="S74" i="363" s="1"/>
  <c r="I74" i="363"/>
  <c r="A74" i="363"/>
  <c r="J74" i="363" s="1"/>
  <c r="X74" i="363" s="1"/>
  <c r="Z74" i="363" s="1"/>
  <c r="BC73" i="363"/>
  <c r="BD73" i="363" s="1"/>
  <c r="Y73" i="363"/>
  <c r="AK73" i="363" s="1"/>
  <c r="U73" i="363"/>
  <c r="T73" i="363"/>
  <c r="R73" i="363"/>
  <c r="Q73" i="363"/>
  <c r="P73" i="363"/>
  <c r="N73" i="363"/>
  <c r="S73" i="363" s="1"/>
  <c r="I73" i="363"/>
  <c r="A73" i="363"/>
  <c r="J73" i="363" s="1"/>
  <c r="X73" i="363" s="1"/>
  <c r="Z73" i="363" s="1"/>
  <c r="BC72" i="363"/>
  <c r="BD72" i="363" s="1"/>
  <c r="Y72" i="363"/>
  <c r="AK72" i="363" s="1"/>
  <c r="V72" i="363"/>
  <c r="M72" i="363" s="1"/>
  <c r="U72" i="363"/>
  <c r="T72" i="363"/>
  <c r="R72" i="363"/>
  <c r="Q72" i="363"/>
  <c r="P72" i="363"/>
  <c r="N72" i="363"/>
  <c r="S72" i="363" s="1"/>
  <c r="I72" i="363"/>
  <c r="A72" i="363"/>
  <c r="J72" i="363" s="1"/>
  <c r="X72" i="363" s="1"/>
  <c r="Z72" i="363" s="1"/>
  <c r="BC71" i="363"/>
  <c r="BD71" i="363" s="1"/>
  <c r="Y71" i="363"/>
  <c r="AK71" i="363" s="1"/>
  <c r="V71" i="363"/>
  <c r="M71" i="363" s="1"/>
  <c r="U71" i="363"/>
  <c r="T71" i="363"/>
  <c r="R71" i="363"/>
  <c r="Q71" i="363"/>
  <c r="P71" i="363"/>
  <c r="N71" i="363"/>
  <c r="S71" i="363" s="1"/>
  <c r="I71" i="363"/>
  <c r="A71" i="363"/>
  <c r="J71" i="363" s="1"/>
  <c r="X71" i="363" s="1"/>
  <c r="Z71" i="363" s="1"/>
  <c r="BC70" i="363"/>
  <c r="Y70" i="363"/>
  <c r="AK70" i="363" s="1"/>
  <c r="U70" i="363"/>
  <c r="T70" i="363"/>
  <c r="R70" i="363"/>
  <c r="Q70" i="363"/>
  <c r="P70" i="363"/>
  <c r="N70" i="363"/>
  <c r="S70" i="363" s="1"/>
  <c r="I70" i="363"/>
  <c r="A70" i="363"/>
  <c r="J70" i="363" s="1"/>
  <c r="X70" i="363" s="1"/>
  <c r="Z70" i="363" s="1"/>
  <c r="BC69" i="363"/>
  <c r="BD69" i="363" s="1"/>
  <c r="Y69" i="363"/>
  <c r="AK69" i="363" s="1"/>
  <c r="V69" i="363"/>
  <c r="M69" i="363" s="1"/>
  <c r="U69" i="363"/>
  <c r="T69" i="363"/>
  <c r="R69" i="363"/>
  <c r="Q69" i="363"/>
  <c r="P69" i="363"/>
  <c r="N69" i="363"/>
  <c r="S69" i="363" s="1"/>
  <c r="I69" i="363"/>
  <c r="A69" i="363"/>
  <c r="J69" i="363" s="1"/>
  <c r="X69" i="363" s="1"/>
  <c r="Z69" i="363" s="1"/>
  <c r="BC68" i="363"/>
  <c r="BD68" i="363" s="1"/>
  <c r="Y68" i="363"/>
  <c r="AK68" i="363" s="1"/>
  <c r="V68" i="363"/>
  <c r="M68" i="363" s="1"/>
  <c r="U68" i="363"/>
  <c r="T68" i="363"/>
  <c r="R68" i="363"/>
  <c r="Q68" i="363"/>
  <c r="P68" i="363"/>
  <c r="N68" i="363"/>
  <c r="S68" i="363" s="1"/>
  <c r="I68" i="363"/>
  <c r="A68" i="363"/>
  <c r="J68" i="363" s="1"/>
  <c r="X68" i="363" s="1"/>
  <c r="Z68" i="363" s="1"/>
  <c r="BD67" i="363"/>
  <c r="BC67" i="363"/>
  <c r="Y67" i="363"/>
  <c r="AK67" i="363" s="1"/>
  <c r="V67" i="363"/>
  <c r="M67" i="363" s="1"/>
  <c r="U67" i="363"/>
  <c r="T67" i="363"/>
  <c r="R67" i="363"/>
  <c r="Q67" i="363"/>
  <c r="P67" i="363"/>
  <c r="N67" i="363"/>
  <c r="S67" i="363" s="1"/>
  <c r="I67" i="363"/>
  <c r="A67" i="363"/>
  <c r="J67" i="363" s="1"/>
  <c r="X67" i="363" s="1"/>
  <c r="Z67" i="363" s="1"/>
  <c r="BD66" i="363"/>
  <c r="BC66" i="363"/>
  <c r="Y66" i="363"/>
  <c r="AK66" i="363" s="1"/>
  <c r="V66" i="363"/>
  <c r="M66" i="363" s="1"/>
  <c r="U66" i="363"/>
  <c r="T66" i="363"/>
  <c r="R66" i="363"/>
  <c r="Q66" i="363"/>
  <c r="P66" i="363"/>
  <c r="N66" i="363"/>
  <c r="S66" i="363" s="1"/>
  <c r="I66" i="363"/>
  <c r="A66" i="363"/>
  <c r="J66" i="363" s="1"/>
  <c r="X66" i="363" s="1"/>
  <c r="Z66" i="363" s="1"/>
  <c r="BC65" i="363"/>
  <c r="BD65" i="363" s="1"/>
  <c r="Y65" i="363"/>
  <c r="AK65" i="363" s="1"/>
  <c r="U65" i="363"/>
  <c r="T65" i="363"/>
  <c r="R65" i="363"/>
  <c r="Q65" i="363"/>
  <c r="P65" i="363"/>
  <c r="N65" i="363"/>
  <c r="S65" i="363" s="1"/>
  <c r="I65" i="363"/>
  <c r="A65" i="363"/>
  <c r="J65" i="363" s="1"/>
  <c r="X65" i="363" s="1"/>
  <c r="Z65" i="363" s="1"/>
  <c r="BC64" i="363"/>
  <c r="BD64" i="363" s="1"/>
  <c r="Y64" i="363"/>
  <c r="AK64" i="363" s="1"/>
  <c r="V64" i="363"/>
  <c r="M64" i="363" s="1"/>
  <c r="U64" i="363"/>
  <c r="T64" i="363"/>
  <c r="R64" i="363"/>
  <c r="Q64" i="363"/>
  <c r="P64" i="363"/>
  <c r="N64" i="363"/>
  <c r="S64" i="363" s="1"/>
  <c r="I64" i="363"/>
  <c r="A64" i="363"/>
  <c r="J64" i="363" s="1"/>
  <c r="X64" i="363" s="1"/>
  <c r="Z64" i="363" s="1"/>
  <c r="BC63" i="363"/>
  <c r="BD63" i="363" s="1"/>
  <c r="Y63" i="363"/>
  <c r="AK63" i="363" s="1"/>
  <c r="U63" i="363"/>
  <c r="T63" i="363"/>
  <c r="R63" i="363"/>
  <c r="Q63" i="363"/>
  <c r="P63" i="363"/>
  <c r="N63" i="363"/>
  <c r="S63" i="363" s="1"/>
  <c r="I63" i="363"/>
  <c r="A63" i="363"/>
  <c r="J63" i="363" s="1"/>
  <c r="X63" i="363" s="1"/>
  <c r="Z63" i="363" s="1"/>
  <c r="BC62" i="363"/>
  <c r="BD62" i="363" s="1"/>
  <c r="Y62" i="363"/>
  <c r="AK62" i="363" s="1"/>
  <c r="U62" i="363"/>
  <c r="T62" i="363"/>
  <c r="R62" i="363"/>
  <c r="Q62" i="363"/>
  <c r="P62" i="363"/>
  <c r="N62" i="363"/>
  <c r="S62" i="363" s="1"/>
  <c r="I62" i="363"/>
  <c r="A62" i="363"/>
  <c r="J62" i="363" s="1"/>
  <c r="X62" i="363" s="1"/>
  <c r="Z62" i="363" s="1"/>
  <c r="BD61" i="363"/>
  <c r="BC61" i="363"/>
  <c r="V61" i="363" s="1"/>
  <c r="M61" i="363" s="1"/>
  <c r="Y61" i="363"/>
  <c r="AK61" i="363" s="1"/>
  <c r="U61" i="363"/>
  <c r="T61" i="363"/>
  <c r="R61" i="363"/>
  <c r="Q61" i="363"/>
  <c r="P61" i="363"/>
  <c r="N61" i="363"/>
  <c r="S61" i="363" s="1"/>
  <c r="I61" i="363"/>
  <c r="A61" i="363"/>
  <c r="J61" i="363" s="1"/>
  <c r="X61" i="363" s="1"/>
  <c r="Z61" i="363" s="1"/>
  <c r="BC60" i="363"/>
  <c r="Y60" i="363"/>
  <c r="AK60" i="363" s="1"/>
  <c r="U60" i="363"/>
  <c r="T60" i="363"/>
  <c r="R60" i="363"/>
  <c r="Q60" i="363"/>
  <c r="P60" i="363"/>
  <c r="N60" i="363"/>
  <c r="S60" i="363" s="1"/>
  <c r="I60" i="363"/>
  <c r="A60" i="363"/>
  <c r="J60" i="363" s="1"/>
  <c r="X60" i="363" s="1"/>
  <c r="Z60" i="363" s="1"/>
  <c r="BC59" i="363"/>
  <c r="BD59" i="363" s="1"/>
  <c r="Y59" i="363"/>
  <c r="AK59" i="363" s="1"/>
  <c r="V59" i="363"/>
  <c r="M59" i="363" s="1"/>
  <c r="U59" i="363"/>
  <c r="T59" i="363"/>
  <c r="R59" i="363"/>
  <c r="Q59" i="363"/>
  <c r="P59" i="363"/>
  <c r="N59" i="363"/>
  <c r="S59" i="363" s="1"/>
  <c r="I59" i="363"/>
  <c r="A59" i="363"/>
  <c r="J59" i="363" s="1"/>
  <c r="X59" i="363" s="1"/>
  <c r="Z59" i="363" s="1"/>
  <c r="BC58" i="363"/>
  <c r="BD58" i="363" s="1"/>
  <c r="Y58" i="363"/>
  <c r="AK58" i="363" s="1"/>
  <c r="U58" i="363"/>
  <c r="T58" i="363"/>
  <c r="R58" i="363"/>
  <c r="Q58" i="363"/>
  <c r="P58" i="363"/>
  <c r="N58" i="363"/>
  <c r="S58" i="363" s="1"/>
  <c r="I58" i="363"/>
  <c r="A58" i="363"/>
  <c r="J58" i="363" s="1"/>
  <c r="X58" i="363" s="1"/>
  <c r="Z58" i="363" s="1"/>
  <c r="BC57" i="363"/>
  <c r="BD57" i="363" s="1"/>
  <c r="Y57" i="363"/>
  <c r="AK57" i="363" s="1"/>
  <c r="U57" i="363"/>
  <c r="T57" i="363"/>
  <c r="R57" i="363"/>
  <c r="Q57" i="363"/>
  <c r="P57" i="363"/>
  <c r="N57" i="363"/>
  <c r="S57" i="363" s="1"/>
  <c r="I57" i="363"/>
  <c r="A57" i="363"/>
  <c r="J57" i="363" s="1"/>
  <c r="X57" i="363" s="1"/>
  <c r="Z57" i="363" s="1"/>
  <c r="BC56" i="363"/>
  <c r="BD56" i="363" s="1"/>
  <c r="Y56" i="363"/>
  <c r="AK56" i="363" s="1"/>
  <c r="V56" i="363"/>
  <c r="M56" i="363" s="1"/>
  <c r="U56" i="363"/>
  <c r="T56" i="363"/>
  <c r="R56" i="363"/>
  <c r="Q56" i="363"/>
  <c r="P56" i="363"/>
  <c r="N56" i="363"/>
  <c r="S56" i="363" s="1"/>
  <c r="I56" i="363"/>
  <c r="A56" i="363"/>
  <c r="J56" i="363" s="1"/>
  <c r="X56" i="363" s="1"/>
  <c r="Z56" i="363" s="1"/>
  <c r="BC55" i="363"/>
  <c r="BD55" i="363" s="1"/>
  <c r="Y55" i="363"/>
  <c r="AK55" i="363" s="1"/>
  <c r="V55" i="363"/>
  <c r="M55" i="363" s="1"/>
  <c r="U55" i="363"/>
  <c r="T55" i="363"/>
  <c r="R55" i="363"/>
  <c r="Q55" i="363"/>
  <c r="P55" i="363"/>
  <c r="N55" i="363"/>
  <c r="S55" i="363" s="1"/>
  <c r="I55" i="363"/>
  <c r="A55" i="363"/>
  <c r="J55" i="363" s="1"/>
  <c r="X55" i="363" s="1"/>
  <c r="Z55" i="363" s="1"/>
  <c r="BC54" i="363"/>
  <c r="Y54" i="363"/>
  <c r="AK54" i="363" s="1"/>
  <c r="U54" i="363"/>
  <c r="T54" i="363"/>
  <c r="R54" i="363"/>
  <c r="Q54" i="363"/>
  <c r="P54" i="363"/>
  <c r="N54" i="363"/>
  <c r="S54" i="363" s="1"/>
  <c r="I54" i="363"/>
  <c r="A54" i="363"/>
  <c r="J54" i="363" s="1"/>
  <c r="X54" i="363" s="1"/>
  <c r="Z54" i="363" s="1"/>
  <c r="BC53" i="363"/>
  <c r="Y53" i="363"/>
  <c r="AK53" i="363" s="1"/>
  <c r="U53" i="363"/>
  <c r="T53" i="363"/>
  <c r="R53" i="363"/>
  <c r="Q53" i="363"/>
  <c r="P53" i="363"/>
  <c r="N53" i="363"/>
  <c r="S53" i="363" s="1"/>
  <c r="I53" i="363"/>
  <c r="A53" i="363"/>
  <c r="J53" i="363" s="1"/>
  <c r="X53" i="363" s="1"/>
  <c r="Z53" i="363" s="1"/>
  <c r="BC52" i="363"/>
  <c r="BD52" i="363" s="1"/>
  <c r="Y52" i="363"/>
  <c r="AK52" i="363" s="1"/>
  <c r="U52" i="363"/>
  <c r="T52" i="363"/>
  <c r="R52" i="363"/>
  <c r="Q52" i="363"/>
  <c r="P52" i="363"/>
  <c r="N52" i="363"/>
  <c r="S52" i="363" s="1"/>
  <c r="I52" i="363"/>
  <c r="A52" i="363"/>
  <c r="J52" i="363" s="1"/>
  <c r="X52" i="363" s="1"/>
  <c r="Z52" i="363" s="1"/>
  <c r="BC51" i="363"/>
  <c r="BD51" i="363" s="1"/>
  <c r="Y51" i="363"/>
  <c r="AK51" i="363" s="1"/>
  <c r="V51" i="363"/>
  <c r="U51" i="363"/>
  <c r="T51" i="363"/>
  <c r="R51" i="363"/>
  <c r="Q51" i="363"/>
  <c r="P51" i="363"/>
  <c r="N51" i="363"/>
  <c r="S51" i="363" s="1"/>
  <c r="M51" i="363"/>
  <c r="I51" i="363"/>
  <c r="A51" i="363"/>
  <c r="J51" i="363" s="1"/>
  <c r="X51" i="363" s="1"/>
  <c r="Z51" i="363" s="1"/>
  <c r="BC50" i="363"/>
  <c r="BD50" i="363" s="1"/>
  <c r="Y50" i="363"/>
  <c r="AK50" i="363" s="1"/>
  <c r="V50" i="363"/>
  <c r="M50" i="363" s="1"/>
  <c r="U50" i="363"/>
  <c r="T50" i="363"/>
  <c r="R50" i="363"/>
  <c r="Q50" i="363"/>
  <c r="P50" i="363"/>
  <c r="N50" i="363"/>
  <c r="S50" i="363" s="1"/>
  <c r="I50" i="363"/>
  <c r="A50" i="363"/>
  <c r="J50" i="363" s="1"/>
  <c r="X50" i="363" s="1"/>
  <c r="Z50" i="363" s="1"/>
  <c r="BC49" i="363"/>
  <c r="BD49" i="363" s="1"/>
  <c r="Y49" i="363"/>
  <c r="AK49" i="363" s="1"/>
  <c r="U49" i="363"/>
  <c r="T49" i="363"/>
  <c r="R49" i="363"/>
  <c r="Q49" i="363"/>
  <c r="P49" i="363"/>
  <c r="N49" i="363"/>
  <c r="S49" i="363" s="1"/>
  <c r="I49" i="363"/>
  <c r="A49" i="363"/>
  <c r="J49" i="363" s="1"/>
  <c r="X49" i="363" s="1"/>
  <c r="Z49" i="363" s="1"/>
  <c r="BC48" i="363"/>
  <c r="BD48" i="363" s="1"/>
  <c r="Y48" i="363"/>
  <c r="AK48" i="363" s="1"/>
  <c r="U48" i="363"/>
  <c r="T48" i="363"/>
  <c r="R48" i="363"/>
  <c r="Q48" i="363"/>
  <c r="P48" i="363"/>
  <c r="N48" i="363"/>
  <c r="S48" i="363" s="1"/>
  <c r="I48" i="363"/>
  <c r="A48" i="363"/>
  <c r="J48" i="363" s="1"/>
  <c r="X48" i="363" s="1"/>
  <c r="Z48" i="363" s="1"/>
  <c r="BC47" i="363"/>
  <c r="BD47" i="363" s="1"/>
  <c r="Y47" i="363"/>
  <c r="AK47" i="363" s="1"/>
  <c r="V47" i="363"/>
  <c r="U47" i="363"/>
  <c r="T47" i="363"/>
  <c r="R47" i="363"/>
  <c r="Q47" i="363"/>
  <c r="P47" i="363"/>
  <c r="N47" i="363"/>
  <c r="S47" i="363" s="1"/>
  <c r="M47" i="363"/>
  <c r="I47" i="363"/>
  <c r="A47" i="363"/>
  <c r="J47" i="363" s="1"/>
  <c r="X47" i="363" s="1"/>
  <c r="Z47" i="363" s="1"/>
  <c r="BC46" i="363"/>
  <c r="BD46" i="363" s="1"/>
  <c r="Y46" i="363"/>
  <c r="AK46" i="363" s="1"/>
  <c r="V46" i="363"/>
  <c r="U46" i="363"/>
  <c r="T46" i="363"/>
  <c r="R46" i="363"/>
  <c r="Q46" i="363"/>
  <c r="P46" i="363"/>
  <c r="N46" i="363"/>
  <c r="S46" i="363" s="1"/>
  <c r="M46" i="363"/>
  <c r="I46" i="363"/>
  <c r="A46" i="363"/>
  <c r="J46" i="363" s="1"/>
  <c r="X46" i="363" s="1"/>
  <c r="Z46" i="363" s="1"/>
  <c r="BC45" i="363"/>
  <c r="V45" i="363" s="1"/>
  <c r="M45" i="363" s="1"/>
  <c r="Y45" i="363"/>
  <c r="AK45" i="363" s="1"/>
  <c r="U45" i="363"/>
  <c r="T45" i="363"/>
  <c r="R45" i="363"/>
  <c r="Q45" i="363"/>
  <c r="P45" i="363"/>
  <c r="N45" i="363"/>
  <c r="S45" i="363" s="1"/>
  <c r="I45" i="363"/>
  <c r="A45" i="363"/>
  <c r="J45" i="363" s="1"/>
  <c r="X45" i="363" s="1"/>
  <c r="Z45" i="363" s="1"/>
  <c r="BC44" i="363"/>
  <c r="BD44" i="363" s="1"/>
  <c r="Y44" i="363"/>
  <c r="AK44" i="363" s="1"/>
  <c r="U44" i="363"/>
  <c r="T44" i="363"/>
  <c r="R44" i="363"/>
  <c r="Q44" i="363"/>
  <c r="P44" i="363"/>
  <c r="N44" i="363"/>
  <c r="S44" i="363" s="1"/>
  <c r="I44" i="363"/>
  <c r="A44" i="363"/>
  <c r="J44" i="363" s="1"/>
  <c r="X44" i="363" s="1"/>
  <c r="Z44" i="363" s="1"/>
  <c r="BD43" i="363"/>
  <c r="BC43" i="363"/>
  <c r="Y43" i="363"/>
  <c r="AK43" i="363" s="1"/>
  <c r="V43" i="363"/>
  <c r="M43" i="363" s="1"/>
  <c r="U43" i="363"/>
  <c r="T43" i="363"/>
  <c r="R43" i="363"/>
  <c r="Q43" i="363"/>
  <c r="P43" i="363"/>
  <c r="N43" i="363"/>
  <c r="S43" i="363" s="1"/>
  <c r="I43" i="363"/>
  <c r="A43" i="363"/>
  <c r="J43" i="363" s="1"/>
  <c r="X43" i="363" s="1"/>
  <c r="Z43" i="363" s="1"/>
  <c r="BC42" i="363"/>
  <c r="Y42" i="363"/>
  <c r="AK42" i="363" s="1"/>
  <c r="U42" i="363"/>
  <c r="T42" i="363"/>
  <c r="R42" i="363"/>
  <c r="Q42" i="363"/>
  <c r="P42" i="363"/>
  <c r="N42" i="363"/>
  <c r="S42" i="363" s="1"/>
  <c r="I42" i="363"/>
  <c r="A42" i="363"/>
  <c r="J42" i="363" s="1"/>
  <c r="X42" i="363" s="1"/>
  <c r="Z42" i="363" s="1"/>
  <c r="BC41" i="363"/>
  <c r="Y41" i="363"/>
  <c r="AK41" i="363" s="1"/>
  <c r="U41" i="363"/>
  <c r="T41" i="363"/>
  <c r="R41" i="363"/>
  <c r="Q41" i="363"/>
  <c r="P41" i="363"/>
  <c r="N41" i="363"/>
  <c r="S41" i="363" s="1"/>
  <c r="I41" i="363"/>
  <c r="A41" i="363"/>
  <c r="J41" i="363" s="1"/>
  <c r="X41" i="363" s="1"/>
  <c r="Z41" i="363" s="1"/>
  <c r="BD40" i="363"/>
  <c r="BC40" i="363"/>
  <c r="Y40" i="363"/>
  <c r="AK40" i="363" s="1"/>
  <c r="V40" i="363"/>
  <c r="M40" i="363" s="1"/>
  <c r="U40" i="363"/>
  <c r="T40" i="363"/>
  <c r="R40" i="363"/>
  <c r="Q40" i="363"/>
  <c r="P40" i="363"/>
  <c r="N40" i="363"/>
  <c r="S40" i="363" s="1"/>
  <c r="I40" i="363"/>
  <c r="A40" i="363"/>
  <c r="J40" i="363" s="1"/>
  <c r="X40" i="363" s="1"/>
  <c r="Z40" i="363" s="1"/>
  <c r="BD39" i="363"/>
  <c r="BC39" i="363"/>
  <c r="Y39" i="363"/>
  <c r="AK39" i="363" s="1"/>
  <c r="V39" i="363"/>
  <c r="M39" i="363" s="1"/>
  <c r="U39" i="363"/>
  <c r="T39" i="363"/>
  <c r="R39" i="363"/>
  <c r="Q39" i="363"/>
  <c r="P39" i="363"/>
  <c r="N39" i="363"/>
  <c r="S39" i="363" s="1"/>
  <c r="I39" i="363"/>
  <c r="A39" i="363"/>
  <c r="J39" i="363" s="1"/>
  <c r="X39" i="363" s="1"/>
  <c r="Z39" i="363" s="1"/>
  <c r="BC38" i="363"/>
  <c r="Y38" i="363"/>
  <c r="AK38" i="363" s="1"/>
  <c r="U38" i="363"/>
  <c r="T38" i="363"/>
  <c r="R38" i="363"/>
  <c r="Q38" i="363"/>
  <c r="P38" i="363"/>
  <c r="N38" i="363"/>
  <c r="S38" i="363" s="1"/>
  <c r="I38" i="363"/>
  <c r="A38" i="363"/>
  <c r="J38" i="363" s="1"/>
  <c r="X38" i="363" s="1"/>
  <c r="Z38" i="363" s="1"/>
  <c r="BD37" i="363"/>
  <c r="BC37" i="363"/>
  <c r="V37" i="363" s="1"/>
  <c r="Y37" i="363"/>
  <c r="AK37" i="363" s="1"/>
  <c r="U37" i="363"/>
  <c r="T37" i="363"/>
  <c r="R37" i="363"/>
  <c r="Q37" i="363"/>
  <c r="P37" i="363"/>
  <c r="N37" i="363"/>
  <c r="S37" i="363" s="1"/>
  <c r="M37" i="363"/>
  <c r="I37" i="363"/>
  <c r="A37" i="363"/>
  <c r="J37" i="363" s="1"/>
  <c r="X37" i="363" s="1"/>
  <c r="Z37" i="363" s="1"/>
  <c r="BD36" i="363"/>
  <c r="BC36" i="363"/>
  <c r="Y36" i="363"/>
  <c r="AK36" i="363" s="1"/>
  <c r="V36" i="363"/>
  <c r="M36" i="363" s="1"/>
  <c r="U36" i="363"/>
  <c r="T36" i="363"/>
  <c r="R36" i="363"/>
  <c r="Q36" i="363"/>
  <c r="P36" i="363"/>
  <c r="N36" i="363"/>
  <c r="S36" i="363" s="1"/>
  <c r="I36" i="363"/>
  <c r="A36" i="363"/>
  <c r="J36" i="363" s="1"/>
  <c r="X36" i="363" s="1"/>
  <c r="Z36" i="363" s="1"/>
  <c r="BD35" i="363"/>
  <c r="BC35" i="363"/>
  <c r="Y35" i="363"/>
  <c r="AK35" i="363" s="1"/>
  <c r="V35" i="363"/>
  <c r="M35" i="363" s="1"/>
  <c r="U35" i="363"/>
  <c r="T35" i="363"/>
  <c r="R35" i="363"/>
  <c r="Q35" i="363"/>
  <c r="P35" i="363"/>
  <c r="N35" i="363"/>
  <c r="S35" i="363" s="1"/>
  <c r="I35" i="363"/>
  <c r="A35" i="363"/>
  <c r="J35" i="363" s="1"/>
  <c r="X35" i="363" s="1"/>
  <c r="Z35" i="363" s="1"/>
  <c r="BC34" i="363"/>
  <c r="BD34" i="363" s="1"/>
  <c r="Y34" i="363"/>
  <c r="AK34" i="363" s="1"/>
  <c r="U34" i="363"/>
  <c r="T34" i="363"/>
  <c r="R34" i="363"/>
  <c r="Q34" i="363"/>
  <c r="P34" i="363"/>
  <c r="N34" i="363"/>
  <c r="S34" i="363" s="1"/>
  <c r="I34" i="363"/>
  <c r="A34" i="363"/>
  <c r="J34" i="363" s="1"/>
  <c r="X34" i="363" s="1"/>
  <c r="Z34" i="363" s="1"/>
  <c r="BC33" i="363"/>
  <c r="V33" i="363" s="1"/>
  <c r="Y33" i="363"/>
  <c r="AK33" i="363" s="1"/>
  <c r="U33" i="363"/>
  <c r="T33" i="363"/>
  <c r="R33" i="363"/>
  <c r="Q33" i="363"/>
  <c r="P33" i="363"/>
  <c r="N33" i="363"/>
  <c r="S33" i="363" s="1"/>
  <c r="M33" i="363"/>
  <c r="I33" i="363"/>
  <c r="A33" i="363"/>
  <c r="J33" i="363" s="1"/>
  <c r="X33" i="363" s="1"/>
  <c r="Z33" i="363" s="1"/>
  <c r="BC32" i="363"/>
  <c r="V32" i="363" s="1"/>
  <c r="M32" i="363" s="1"/>
  <c r="Y32" i="363"/>
  <c r="AK32" i="363" s="1"/>
  <c r="U32" i="363"/>
  <c r="T32" i="363"/>
  <c r="R32" i="363"/>
  <c r="Q32" i="363"/>
  <c r="P32" i="363"/>
  <c r="N32" i="363"/>
  <c r="S32" i="363" s="1"/>
  <c r="I32" i="363"/>
  <c r="A32" i="363"/>
  <c r="J32" i="363" s="1"/>
  <c r="X32" i="363" s="1"/>
  <c r="Z32" i="363" s="1"/>
  <c r="BD31" i="363"/>
  <c r="BC31" i="363"/>
  <c r="V31" i="363" s="1"/>
  <c r="M31" i="363" s="1"/>
  <c r="Y31" i="363"/>
  <c r="AK31" i="363" s="1"/>
  <c r="U31" i="363"/>
  <c r="T31" i="363"/>
  <c r="R31" i="363"/>
  <c r="Q31" i="363"/>
  <c r="P31" i="363"/>
  <c r="N31" i="363"/>
  <c r="S31" i="363" s="1"/>
  <c r="I31" i="363"/>
  <c r="A31" i="363"/>
  <c r="J31" i="363" s="1"/>
  <c r="X31" i="363" s="1"/>
  <c r="Z31" i="363" s="1"/>
  <c r="BC30" i="363"/>
  <c r="Y30" i="363"/>
  <c r="AK30" i="363" s="1"/>
  <c r="U30" i="363"/>
  <c r="T30" i="363"/>
  <c r="R30" i="363"/>
  <c r="Q30" i="363"/>
  <c r="P30" i="363"/>
  <c r="N30" i="363"/>
  <c r="S30" i="363" s="1"/>
  <c r="I30" i="363"/>
  <c r="A30" i="363"/>
  <c r="J30" i="363" s="1"/>
  <c r="X30" i="363" s="1"/>
  <c r="Z30" i="363" s="1"/>
  <c r="BC29" i="363"/>
  <c r="Y29" i="363"/>
  <c r="AK29" i="363" s="1"/>
  <c r="U29" i="363"/>
  <c r="T29" i="363"/>
  <c r="R29" i="363"/>
  <c r="Q29" i="363"/>
  <c r="P29" i="363"/>
  <c r="N29" i="363"/>
  <c r="S29" i="363" s="1"/>
  <c r="I29" i="363"/>
  <c r="A29" i="363"/>
  <c r="J29" i="363" s="1"/>
  <c r="X29" i="363" s="1"/>
  <c r="Z29" i="363" s="1"/>
  <c r="BC28" i="363"/>
  <c r="BD28" i="363" s="1"/>
  <c r="Y28" i="363"/>
  <c r="AK28" i="363" s="1"/>
  <c r="U28" i="363"/>
  <c r="T28" i="363"/>
  <c r="R28" i="363"/>
  <c r="Q28" i="363"/>
  <c r="P28" i="363"/>
  <c r="N28" i="363"/>
  <c r="S28" i="363" s="1"/>
  <c r="I28" i="363"/>
  <c r="A28" i="363"/>
  <c r="J28" i="363" s="1"/>
  <c r="X28" i="363" s="1"/>
  <c r="Z28" i="363" s="1"/>
  <c r="BC27" i="363"/>
  <c r="BD27" i="363" s="1"/>
  <c r="Y27" i="363"/>
  <c r="AK27" i="363" s="1"/>
  <c r="U27" i="363"/>
  <c r="T27" i="363"/>
  <c r="R27" i="363"/>
  <c r="Q27" i="363"/>
  <c r="P27" i="363"/>
  <c r="N27" i="363"/>
  <c r="S27" i="363" s="1"/>
  <c r="I27" i="363"/>
  <c r="A27" i="363"/>
  <c r="J27" i="363" s="1"/>
  <c r="X27" i="363" s="1"/>
  <c r="Z27" i="363" s="1"/>
  <c r="BC26" i="363"/>
  <c r="BD26" i="363" s="1"/>
  <c r="Y26" i="363"/>
  <c r="AK26" i="363" s="1"/>
  <c r="V26" i="363"/>
  <c r="M26" i="363" s="1"/>
  <c r="U26" i="363"/>
  <c r="T26" i="363"/>
  <c r="R26" i="363"/>
  <c r="Q26" i="363"/>
  <c r="P26" i="363"/>
  <c r="N26" i="363"/>
  <c r="S26" i="363" s="1"/>
  <c r="I26" i="363"/>
  <c r="A26" i="363"/>
  <c r="J26" i="363" s="1"/>
  <c r="X26" i="363" s="1"/>
  <c r="Z26" i="363" s="1"/>
  <c r="BC25" i="363"/>
  <c r="BD25" i="363" s="1"/>
  <c r="Y25" i="363"/>
  <c r="AK25" i="363" s="1"/>
  <c r="V25" i="363"/>
  <c r="M25" i="363" s="1"/>
  <c r="U25" i="363"/>
  <c r="T25" i="363"/>
  <c r="R25" i="363"/>
  <c r="Q25" i="363"/>
  <c r="P25" i="363"/>
  <c r="N25" i="363"/>
  <c r="S25" i="363" s="1"/>
  <c r="I25" i="363"/>
  <c r="A25" i="363"/>
  <c r="J25" i="363" s="1"/>
  <c r="X25" i="363" s="1"/>
  <c r="Z25" i="363" s="1"/>
  <c r="BC24" i="363"/>
  <c r="V24" i="363" s="1"/>
  <c r="M24" i="363" s="1"/>
  <c r="Y24" i="363"/>
  <c r="AK24" i="363" s="1"/>
  <c r="U24" i="363"/>
  <c r="T24" i="363"/>
  <c r="R24" i="363"/>
  <c r="Q24" i="363"/>
  <c r="P24" i="363"/>
  <c r="N24" i="363"/>
  <c r="S24" i="363" s="1"/>
  <c r="I24" i="363"/>
  <c r="A24" i="363"/>
  <c r="J24" i="363" s="1"/>
  <c r="X24" i="363" s="1"/>
  <c r="Z24" i="363" s="1"/>
  <c r="BC23" i="363"/>
  <c r="Y23" i="363"/>
  <c r="AK23" i="363" s="1"/>
  <c r="U23" i="363"/>
  <c r="T23" i="363"/>
  <c r="R23" i="363"/>
  <c r="Q23" i="363"/>
  <c r="P23" i="363"/>
  <c r="N23" i="363"/>
  <c r="S23" i="363" s="1"/>
  <c r="I23" i="363"/>
  <c r="A23" i="363"/>
  <c r="J23" i="363" s="1"/>
  <c r="X23" i="363" s="1"/>
  <c r="Z23" i="363" s="1"/>
  <c r="BC22" i="363"/>
  <c r="Y22" i="363"/>
  <c r="AK22" i="363" s="1"/>
  <c r="U22" i="363"/>
  <c r="T22" i="363"/>
  <c r="R22" i="363"/>
  <c r="Q22" i="363"/>
  <c r="P22" i="363"/>
  <c r="N22" i="363"/>
  <c r="S22" i="363" s="1"/>
  <c r="I22" i="363"/>
  <c r="A22" i="363"/>
  <c r="J22" i="363" s="1"/>
  <c r="X22" i="363" s="1"/>
  <c r="Z22" i="363" s="1"/>
  <c r="BD21" i="363"/>
  <c r="BC21" i="363"/>
  <c r="V21" i="363" s="1"/>
  <c r="M21" i="363" s="1"/>
  <c r="Y21" i="363"/>
  <c r="AK21" i="363" s="1"/>
  <c r="U21" i="363"/>
  <c r="T21" i="363"/>
  <c r="R21" i="363"/>
  <c r="Q21" i="363"/>
  <c r="P21" i="363"/>
  <c r="N21" i="363"/>
  <c r="S21" i="363" s="1"/>
  <c r="I21" i="363"/>
  <c r="A21" i="363"/>
  <c r="J21" i="363" s="1"/>
  <c r="X21" i="363" s="1"/>
  <c r="Z21" i="363" s="1"/>
  <c r="BC20" i="363"/>
  <c r="V20" i="363" s="1"/>
  <c r="M20" i="363" s="1"/>
  <c r="Y20" i="363"/>
  <c r="AK20" i="363" s="1"/>
  <c r="U20" i="363"/>
  <c r="T20" i="363"/>
  <c r="R20" i="363"/>
  <c r="Q20" i="363"/>
  <c r="P20" i="363"/>
  <c r="N20" i="363"/>
  <c r="S20" i="363" s="1"/>
  <c r="I20" i="363"/>
  <c r="A20" i="363"/>
  <c r="J20" i="363" s="1"/>
  <c r="X20" i="363" s="1"/>
  <c r="Z20" i="363" s="1"/>
  <c r="BC19" i="363"/>
  <c r="BD19" i="363" s="1"/>
  <c r="Y19" i="363"/>
  <c r="AK19" i="363" s="1"/>
  <c r="V19" i="363"/>
  <c r="M19" i="363" s="1"/>
  <c r="U19" i="363"/>
  <c r="T19" i="363"/>
  <c r="R19" i="363"/>
  <c r="Q19" i="363"/>
  <c r="P19" i="363"/>
  <c r="N19" i="363"/>
  <c r="S19" i="363" s="1"/>
  <c r="I19" i="363"/>
  <c r="A19" i="363"/>
  <c r="J19" i="363" s="1"/>
  <c r="X19" i="363" s="1"/>
  <c r="Z19" i="363" s="1"/>
  <c r="BC18" i="363"/>
  <c r="BD18" i="363" s="1"/>
  <c r="Y18" i="363"/>
  <c r="AK18" i="363" s="1"/>
  <c r="V18" i="363"/>
  <c r="M18" i="363" s="1"/>
  <c r="U18" i="363"/>
  <c r="T18" i="363"/>
  <c r="R18" i="363"/>
  <c r="Q18" i="363"/>
  <c r="P18" i="363"/>
  <c r="N18" i="363"/>
  <c r="S18" i="363" s="1"/>
  <c r="I18" i="363"/>
  <c r="A18" i="363"/>
  <c r="J18" i="363" s="1"/>
  <c r="X18" i="363" s="1"/>
  <c r="Z18" i="363" s="1"/>
  <c r="BC17" i="363"/>
  <c r="BD17" i="363" s="1"/>
  <c r="Y17" i="363"/>
  <c r="AK17" i="363" s="1"/>
  <c r="V17" i="363"/>
  <c r="M17" i="363" s="1"/>
  <c r="U17" i="363"/>
  <c r="T17" i="363"/>
  <c r="R17" i="363"/>
  <c r="Q17" i="363"/>
  <c r="P17" i="363"/>
  <c r="N17" i="363"/>
  <c r="I17" i="363"/>
  <c r="BC16" i="363"/>
  <c r="V16" i="363" s="1"/>
  <c r="M16" i="363" s="1"/>
  <c r="AY16" i="363"/>
  <c r="Y16" i="363"/>
  <c r="AK16" i="363" s="1"/>
  <c r="U16" i="363"/>
  <c r="T16" i="363"/>
  <c r="R16" i="363"/>
  <c r="Q16" i="363"/>
  <c r="P16" i="363"/>
  <c r="N16" i="363"/>
  <c r="I16" i="363"/>
  <c r="BC15" i="363"/>
  <c r="BD15" i="363" s="1"/>
  <c r="Y15" i="363"/>
  <c r="AK15" i="363" s="1"/>
  <c r="U15" i="363"/>
  <c r="T15" i="363"/>
  <c r="R15" i="363"/>
  <c r="Q15" i="363"/>
  <c r="P15" i="363"/>
  <c r="N15" i="363"/>
  <c r="I15" i="363"/>
  <c r="BC14" i="363"/>
  <c r="BD14" i="363" s="1"/>
  <c r="Y14" i="363"/>
  <c r="AK14" i="363" s="1"/>
  <c r="V14" i="363"/>
  <c r="M14" i="363" s="1"/>
  <c r="U14" i="363"/>
  <c r="T14" i="363"/>
  <c r="R14" i="363"/>
  <c r="Q14" i="363"/>
  <c r="P14" i="363"/>
  <c r="N14" i="363"/>
  <c r="I14" i="363"/>
  <c r="BD13" i="363"/>
  <c r="BC13" i="363"/>
  <c r="Y13" i="363"/>
  <c r="AK13" i="363" s="1"/>
  <c r="V13" i="363"/>
  <c r="M13" i="363" s="1"/>
  <c r="U13" i="363"/>
  <c r="T13" i="363"/>
  <c r="R13" i="363"/>
  <c r="Q13" i="363"/>
  <c r="P13" i="363"/>
  <c r="N13" i="363"/>
  <c r="I13" i="363"/>
  <c r="BC12" i="363"/>
  <c r="AY12" i="363"/>
  <c r="Y12" i="363"/>
  <c r="AK12" i="363" s="1"/>
  <c r="U12" i="363"/>
  <c r="T12" i="363"/>
  <c r="R12" i="363"/>
  <c r="Q12" i="363"/>
  <c r="P12" i="363"/>
  <c r="N12" i="363"/>
  <c r="I12" i="363"/>
  <c r="BC11" i="363"/>
  <c r="Y11" i="363"/>
  <c r="AK11" i="363" s="1"/>
  <c r="U11" i="363"/>
  <c r="T11" i="363"/>
  <c r="R11" i="363"/>
  <c r="Q11" i="363"/>
  <c r="P11" i="363"/>
  <c r="N11" i="363"/>
  <c r="I11" i="363"/>
  <c r="BC10" i="363"/>
  <c r="Y10" i="363"/>
  <c r="AK10" i="363" s="1"/>
  <c r="U10" i="363"/>
  <c r="T10" i="363"/>
  <c r="R10" i="363"/>
  <c r="Q10" i="363"/>
  <c r="P10" i="363"/>
  <c r="N10" i="363"/>
  <c r="I10" i="363"/>
  <c r="A10" i="363"/>
  <c r="BD9" i="363"/>
  <c r="BC9" i="363"/>
  <c r="Y9" i="363"/>
  <c r="AK9" i="363" s="1"/>
  <c r="V9" i="363"/>
  <c r="M9" i="363" s="1"/>
  <c r="U9" i="363"/>
  <c r="AQ9" i="363" s="1"/>
  <c r="T9" i="363"/>
  <c r="R9" i="363"/>
  <c r="Q9" i="363"/>
  <c r="P9" i="363"/>
  <c r="N9" i="363"/>
  <c r="I9" i="363"/>
  <c r="A9" i="363"/>
  <c r="J9" i="363" s="1"/>
  <c r="X9" i="363" s="1"/>
  <c r="Z9" i="363" s="1"/>
  <c r="AZ8" i="363"/>
  <c r="AZ13" i="363" s="1"/>
  <c r="AY8" i="363"/>
  <c r="AY9" i="363" s="1"/>
  <c r="AX8" i="363"/>
  <c r="AX15" i="363" s="1"/>
  <c r="AW8" i="363"/>
  <c r="AS8" i="363"/>
  <c r="AT8" i="363" s="1"/>
  <c r="AR8" i="363"/>
  <c r="AQ8" i="363"/>
  <c r="AP8" i="363"/>
  <c r="AN8" i="363"/>
  <c r="AO8" i="363" s="1"/>
  <c r="AI8" i="363"/>
  <c r="AG8" i="363"/>
  <c r="AE8" i="363"/>
  <c r="AC8" i="363"/>
  <c r="AA8" i="363"/>
  <c r="R8" i="363"/>
  <c r="Q8" i="363"/>
  <c r="AA7" i="363"/>
  <c r="V7" i="363"/>
  <c r="P7" i="363"/>
  <c r="M7" i="363"/>
  <c r="I6" i="363"/>
  <c r="H6" i="363"/>
  <c r="G6" i="363"/>
  <c r="C6" i="363"/>
  <c r="I5" i="363"/>
  <c r="H5" i="363"/>
  <c r="G5" i="363"/>
  <c r="A5" i="363"/>
  <c r="H4" i="363"/>
  <c r="G4" i="363"/>
  <c r="H3" i="363"/>
  <c r="G3" i="363"/>
  <c r="H2" i="363"/>
  <c r="M1" i="363"/>
  <c r="H1" i="363"/>
  <c r="AU101" i="362"/>
  <c r="AS101" i="362"/>
  <c r="AV101" i="362" s="1"/>
  <c r="R101" i="362"/>
  <c r="BC100" i="362"/>
  <c r="BD100" i="362" s="1"/>
  <c r="Y100" i="362"/>
  <c r="AK100" i="362" s="1"/>
  <c r="V100" i="362"/>
  <c r="M100" i="362" s="1"/>
  <c r="U100" i="362"/>
  <c r="T100" i="362"/>
  <c r="R100" i="362"/>
  <c r="Q100" i="362"/>
  <c r="P100" i="362"/>
  <c r="N100" i="362"/>
  <c r="S100" i="362" s="1"/>
  <c r="I100" i="362"/>
  <c r="A100" i="362"/>
  <c r="J100" i="362" s="1"/>
  <c r="X100" i="362" s="1"/>
  <c r="Z100" i="362" s="1"/>
  <c r="BC99" i="362"/>
  <c r="BD99" i="362" s="1"/>
  <c r="Y99" i="362"/>
  <c r="AK99" i="362" s="1"/>
  <c r="V99" i="362"/>
  <c r="M99" i="362" s="1"/>
  <c r="U99" i="362"/>
  <c r="T99" i="362"/>
  <c r="R99" i="362"/>
  <c r="Q99" i="362"/>
  <c r="P99" i="362"/>
  <c r="N99" i="362"/>
  <c r="S99" i="362" s="1"/>
  <c r="I99" i="362"/>
  <c r="A99" i="362"/>
  <c r="J99" i="362" s="1"/>
  <c r="X99" i="362" s="1"/>
  <c r="Z99" i="362" s="1"/>
  <c r="BD98" i="362"/>
  <c r="BC98" i="362"/>
  <c r="Y98" i="362"/>
  <c r="AK98" i="362" s="1"/>
  <c r="V98" i="362"/>
  <c r="M98" i="362" s="1"/>
  <c r="U98" i="362"/>
  <c r="T98" i="362"/>
  <c r="R98" i="362"/>
  <c r="Q98" i="362"/>
  <c r="P98" i="362"/>
  <c r="N98" i="362"/>
  <c r="S98" i="362" s="1"/>
  <c r="I98" i="362"/>
  <c r="A98" i="362"/>
  <c r="J98" i="362" s="1"/>
  <c r="X98" i="362" s="1"/>
  <c r="Z98" i="362" s="1"/>
  <c r="BC97" i="362"/>
  <c r="Y97" i="362"/>
  <c r="AK97" i="362" s="1"/>
  <c r="U97" i="362"/>
  <c r="T97" i="362"/>
  <c r="R97" i="362"/>
  <c r="Q97" i="362"/>
  <c r="P97" i="362"/>
  <c r="N97" i="362"/>
  <c r="S97" i="362" s="1"/>
  <c r="I97" i="362"/>
  <c r="A97" i="362"/>
  <c r="J97" i="362" s="1"/>
  <c r="X97" i="362" s="1"/>
  <c r="Z97" i="362" s="1"/>
  <c r="BC96" i="362"/>
  <c r="Y96" i="362"/>
  <c r="AK96" i="362" s="1"/>
  <c r="U96" i="362"/>
  <c r="T96" i="362"/>
  <c r="R96" i="362"/>
  <c r="Q96" i="362"/>
  <c r="P96" i="362"/>
  <c r="N96" i="362"/>
  <c r="S96" i="362" s="1"/>
  <c r="I96" i="362"/>
  <c r="A96" i="362"/>
  <c r="J96" i="362" s="1"/>
  <c r="X96" i="362" s="1"/>
  <c r="Z96" i="362" s="1"/>
  <c r="BD95" i="362"/>
  <c r="BC95" i="362"/>
  <c r="V95" i="362" s="1"/>
  <c r="M95" i="362" s="1"/>
  <c r="Y95" i="362"/>
  <c r="AK95" i="362" s="1"/>
  <c r="U95" i="362"/>
  <c r="T95" i="362"/>
  <c r="R95" i="362"/>
  <c r="Q95" i="362"/>
  <c r="P95" i="362"/>
  <c r="N95" i="362"/>
  <c r="S95" i="362" s="1"/>
  <c r="I95" i="362"/>
  <c r="A95" i="362"/>
  <c r="J95" i="362" s="1"/>
  <c r="X95" i="362" s="1"/>
  <c r="Z95" i="362" s="1"/>
  <c r="BC94" i="362"/>
  <c r="Y94" i="362"/>
  <c r="AK94" i="362" s="1"/>
  <c r="U94" i="362"/>
  <c r="T94" i="362"/>
  <c r="R94" i="362"/>
  <c r="Q94" i="362"/>
  <c r="P94" i="362"/>
  <c r="N94" i="362"/>
  <c r="S94" i="362" s="1"/>
  <c r="I94" i="362"/>
  <c r="A94" i="362"/>
  <c r="J94" i="362" s="1"/>
  <c r="X94" i="362" s="1"/>
  <c r="Z94" i="362" s="1"/>
  <c r="BC93" i="362"/>
  <c r="BD93" i="362" s="1"/>
  <c r="Y93" i="362"/>
  <c r="AK93" i="362" s="1"/>
  <c r="V93" i="362"/>
  <c r="M93" i="362" s="1"/>
  <c r="U93" i="362"/>
  <c r="T93" i="362"/>
  <c r="R93" i="362"/>
  <c r="Q93" i="362"/>
  <c r="P93" i="362"/>
  <c r="N93" i="362"/>
  <c r="S93" i="362" s="1"/>
  <c r="I93" i="362"/>
  <c r="A93" i="362"/>
  <c r="J93" i="362" s="1"/>
  <c r="X93" i="362" s="1"/>
  <c r="Z93" i="362" s="1"/>
  <c r="BC92" i="362"/>
  <c r="BD92" i="362" s="1"/>
  <c r="Y92" i="362"/>
  <c r="AK92" i="362" s="1"/>
  <c r="V92" i="362"/>
  <c r="M92" i="362" s="1"/>
  <c r="U92" i="362"/>
  <c r="T92" i="362"/>
  <c r="R92" i="362"/>
  <c r="Q92" i="362"/>
  <c r="P92" i="362"/>
  <c r="N92" i="362"/>
  <c r="S92" i="362" s="1"/>
  <c r="I92" i="362"/>
  <c r="A92" i="362"/>
  <c r="J92" i="362" s="1"/>
  <c r="X92" i="362" s="1"/>
  <c r="Z92" i="362" s="1"/>
  <c r="BC91" i="362"/>
  <c r="BD91" i="362" s="1"/>
  <c r="Y91" i="362"/>
  <c r="AK91" i="362" s="1"/>
  <c r="V91" i="362"/>
  <c r="M91" i="362" s="1"/>
  <c r="U91" i="362"/>
  <c r="T91" i="362"/>
  <c r="R91" i="362"/>
  <c r="Q91" i="362"/>
  <c r="P91" i="362"/>
  <c r="N91" i="362"/>
  <c r="S91" i="362" s="1"/>
  <c r="I91" i="362"/>
  <c r="A91" i="362"/>
  <c r="J91" i="362" s="1"/>
  <c r="X91" i="362" s="1"/>
  <c r="Z91" i="362" s="1"/>
  <c r="BC90" i="362"/>
  <c r="Y90" i="362"/>
  <c r="AK90" i="362" s="1"/>
  <c r="U90" i="362"/>
  <c r="T90" i="362"/>
  <c r="R90" i="362"/>
  <c r="Q90" i="362"/>
  <c r="P90" i="362"/>
  <c r="N90" i="362"/>
  <c r="S90" i="362" s="1"/>
  <c r="I90" i="362"/>
  <c r="A90" i="362"/>
  <c r="J90" i="362" s="1"/>
  <c r="X90" i="362" s="1"/>
  <c r="Z90" i="362" s="1"/>
  <c r="BC89" i="362"/>
  <c r="BD89" i="362" s="1"/>
  <c r="Y89" i="362"/>
  <c r="AK89" i="362" s="1"/>
  <c r="V89" i="362"/>
  <c r="M89" i="362" s="1"/>
  <c r="U89" i="362"/>
  <c r="T89" i="362"/>
  <c r="R89" i="362"/>
  <c r="Q89" i="362"/>
  <c r="P89" i="362"/>
  <c r="N89" i="362"/>
  <c r="S89" i="362" s="1"/>
  <c r="I89" i="362"/>
  <c r="A89" i="362"/>
  <c r="J89" i="362" s="1"/>
  <c r="X89" i="362" s="1"/>
  <c r="Z89" i="362" s="1"/>
  <c r="BC88" i="362"/>
  <c r="BD88" i="362" s="1"/>
  <c r="Y88" i="362"/>
  <c r="AK88" i="362" s="1"/>
  <c r="V88" i="362"/>
  <c r="M88" i="362" s="1"/>
  <c r="U88" i="362"/>
  <c r="T88" i="362"/>
  <c r="R88" i="362"/>
  <c r="Q88" i="362"/>
  <c r="P88" i="362"/>
  <c r="N88" i="362"/>
  <c r="S88" i="362" s="1"/>
  <c r="I88" i="362"/>
  <c r="A88" i="362"/>
  <c r="J88" i="362" s="1"/>
  <c r="X88" i="362" s="1"/>
  <c r="Z88" i="362" s="1"/>
  <c r="BC87" i="362"/>
  <c r="BD87" i="362" s="1"/>
  <c r="Y87" i="362"/>
  <c r="AK87" i="362" s="1"/>
  <c r="V87" i="362"/>
  <c r="M87" i="362" s="1"/>
  <c r="U87" i="362"/>
  <c r="T87" i="362"/>
  <c r="R87" i="362"/>
  <c r="Q87" i="362"/>
  <c r="P87" i="362"/>
  <c r="N87" i="362"/>
  <c r="S87" i="362" s="1"/>
  <c r="I87" i="362"/>
  <c r="A87" i="362"/>
  <c r="J87" i="362" s="1"/>
  <c r="X87" i="362" s="1"/>
  <c r="Z87" i="362" s="1"/>
  <c r="BC86" i="362"/>
  <c r="BD86" i="362" s="1"/>
  <c r="Y86" i="362"/>
  <c r="AK86" i="362" s="1"/>
  <c r="V86" i="362"/>
  <c r="M86" i="362" s="1"/>
  <c r="U86" i="362"/>
  <c r="T86" i="362"/>
  <c r="R86" i="362"/>
  <c r="Q86" i="362"/>
  <c r="P86" i="362"/>
  <c r="N86" i="362"/>
  <c r="S86" i="362" s="1"/>
  <c r="I86" i="362"/>
  <c r="A86" i="362"/>
  <c r="J86" i="362" s="1"/>
  <c r="X86" i="362" s="1"/>
  <c r="Z86" i="362" s="1"/>
  <c r="BC85" i="362"/>
  <c r="BD85" i="362" s="1"/>
  <c r="Y85" i="362"/>
  <c r="AK85" i="362" s="1"/>
  <c r="V85" i="362"/>
  <c r="M85" i="362" s="1"/>
  <c r="U85" i="362"/>
  <c r="T85" i="362"/>
  <c r="R85" i="362"/>
  <c r="Q85" i="362"/>
  <c r="P85" i="362"/>
  <c r="N85" i="362"/>
  <c r="S85" i="362" s="1"/>
  <c r="I85" i="362"/>
  <c r="A85" i="362"/>
  <c r="J85" i="362" s="1"/>
  <c r="X85" i="362" s="1"/>
  <c r="Z85" i="362" s="1"/>
  <c r="BC84" i="362"/>
  <c r="BD84" i="362" s="1"/>
  <c r="Y84" i="362"/>
  <c r="AK84" i="362" s="1"/>
  <c r="U84" i="362"/>
  <c r="T84" i="362"/>
  <c r="R84" i="362"/>
  <c r="Q84" i="362"/>
  <c r="P84" i="362"/>
  <c r="N84" i="362"/>
  <c r="S84" i="362" s="1"/>
  <c r="I84" i="362"/>
  <c r="A84" i="362"/>
  <c r="J84" i="362" s="1"/>
  <c r="X84" i="362" s="1"/>
  <c r="Z84" i="362" s="1"/>
  <c r="BC83" i="362"/>
  <c r="BD83" i="362" s="1"/>
  <c r="Y83" i="362"/>
  <c r="AK83" i="362" s="1"/>
  <c r="V83" i="362"/>
  <c r="U83" i="362"/>
  <c r="T83" i="362"/>
  <c r="R83" i="362"/>
  <c r="Q83" i="362"/>
  <c r="P83" i="362"/>
  <c r="N83" i="362"/>
  <c r="S83" i="362" s="1"/>
  <c r="M83" i="362"/>
  <c r="I83" i="362"/>
  <c r="A83" i="362"/>
  <c r="J83" i="362" s="1"/>
  <c r="X83" i="362" s="1"/>
  <c r="Z83" i="362" s="1"/>
  <c r="BC82" i="362"/>
  <c r="BD82" i="362" s="1"/>
  <c r="Y82" i="362"/>
  <c r="AK82" i="362" s="1"/>
  <c r="V82" i="362"/>
  <c r="M82" i="362" s="1"/>
  <c r="U82" i="362"/>
  <c r="T82" i="362"/>
  <c r="R82" i="362"/>
  <c r="Q82" i="362"/>
  <c r="P82" i="362"/>
  <c r="N82" i="362"/>
  <c r="S82" i="362" s="1"/>
  <c r="I82" i="362"/>
  <c r="A82" i="362"/>
  <c r="J82" i="362" s="1"/>
  <c r="X82" i="362" s="1"/>
  <c r="Z82" i="362" s="1"/>
  <c r="BC81" i="362"/>
  <c r="BD81" i="362" s="1"/>
  <c r="Y81" i="362"/>
  <c r="AK81" i="362" s="1"/>
  <c r="V81" i="362"/>
  <c r="M81" i="362" s="1"/>
  <c r="U81" i="362"/>
  <c r="T81" i="362"/>
  <c r="R81" i="362"/>
  <c r="Q81" i="362"/>
  <c r="P81" i="362"/>
  <c r="N81" i="362"/>
  <c r="S81" i="362" s="1"/>
  <c r="I81" i="362"/>
  <c r="A81" i="362"/>
  <c r="J81" i="362" s="1"/>
  <c r="X81" i="362" s="1"/>
  <c r="Z81" i="362" s="1"/>
  <c r="BC80" i="362"/>
  <c r="BD80" i="362" s="1"/>
  <c r="Y80" i="362"/>
  <c r="AK80" i="362" s="1"/>
  <c r="U80" i="362"/>
  <c r="T80" i="362"/>
  <c r="R80" i="362"/>
  <c r="Q80" i="362"/>
  <c r="P80" i="362"/>
  <c r="N80" i="362"/>
  <c r="S80" i="362" s="1"/>
  <c r="I80" i="362"/>
  <c r="A80" i="362"/>
  <c r="J80" i="362" s="1"/>
  <c r="X80" i="362" s="1"/>
  <c r="Z80" i="362" s="1"/>
  <c r="BC79" i="362"/>
  <c r="BD79" i="362" s="1"/>
  <c r="Y79" i="362"/>
  <c r="AK79" i="362" s="1"/>
  <c r="V79" i="362"/>
  <c r="M79" i="362" s="1"/>
  <c r="U79" i="362"/>
  <c r="T79" i="362"/>
  <c r="R79" i="362"/>
  <c r="Q79" i="362"/>
  <c r="P79" i="362"/>
  <c r="N79" i="362"/>
  <c r="S79" i="362" s="1"/>
  <c r="I79" i="362"/>
  <c r="A79" i="362"/>
  <c r="J79" i="362" s="1"/>
  <c r="X79" i="362" s="1"/>
  <c r="Z79" i="362" s="1"/>
  <c r="BC78" i="362"/>
  <c r="BD78" i="362" s="1"/>
  <c r="Y78" i="362"/>
  <c r="AK78" i="362" s="1"/>
  <c r="V78" i="362"/>
  <c r="M78" i="362" s="1"/>
  <c r="U78" i="362"/>
  <c r="T78" i="362"/>
  <c r="R78" i="362"/>
  <c r="Q78" i="362"/>
  <c r="P78" i="362"/>
  <c r="N78" i="362"/>
  <c r="S78" i="362" s="1"/>
  <c r="I78" i="362"/>
  <c r="A78" i="362"/>
  <c r="J78" i="362" s="1"/>
  <c r="X78" i="362" s="1"/>
  <c r="Z78" i="362" s="1"/>
  <c r="BC77" i="362"/>
  <c r="BD77" i="362" s="1"/>
  <c r="Y77" i="362"/>
  <c r="AK77" i="362" s="1"/>
  <c r="V77" i="362"/>
  <c r="M77" i="362" s="1"/>
  <c r="U77" i="362"/>
  <c r="T77" i="362"/>
  <c r="R77" i="362"/>
  <c r="Q77" i="362"/>
  <c r="P77" i="362"/>
  <c r="N77" i="362"/>
  <c r="S77" i="362" s="1"/>
  <c r="I77" i="362"/>
  <c r="A77" i="362"/>
  <c r="J77" i="362" s="1"/>
  <c r="X77" i="362" s="1"/>
  <c r="Z77" i="362" s="1"/>
  <c r="BD76" i="362"/>
  <c r="BC76" i="362"/>
  <c r="AK76" i="362"/>
  <c r="Y76" i="362"/>
  <c r="V76" i="362"/>
  <c r="M76" i="362" s="1"/>
  <c r="U76" i="362"/>
  <c r="T76" i="362"/>
  <c r="R76" i="362"/>
  <c r="Q76" i="362"/>
  <c r="P76" i="362"/>
  <c r="N76" i="362"/>
  <c r="S76" i="362" s="1"/>
  <c r="I76" i="362"/>
  <c r="A76" i="362"/>
  <c r="J76" i="362" s="1"/>
  <c r="X76" i="362" s="1"/>
  <c r="Z76" i="362" s="1"/>
  <c r="BC75" i="362"/>
  <c r="Y75" i="362"/>
  <c r="AK75" i="362" s="1"/>
  <c r="U75" i="362"/>
  <c r="T75" i="362"/>
  <c r="R75" i="362"/>
  <c r="Q75" i="362"/>
  <c r="P75" i="362"/>
  <c r="N75" i="362"/>
  <c r="S75" i="362" s="1"/>
  <c r="I75" i="362"/>
  <c r="A75" i="362"/>
  <c r="J75" i="362" s="1"/>
  <c r="X75" i="362" s="1"/>
  <c r="Z75" i="362" s="1"/>
  <c r="BD74" i="362"/>
  <c r="BC74" i="362"/>
  <c r="V74" i="362" s="1"/>
  <c r="M74" i="362" s="1"/>
  <c r="Y74" i="362"/>
  <c r="AK74" i="362" s="1"/>
  <c r="U74" i="362"/>
  <c r="T74" i="362"/>
  <c r="R74" i="362"/>
  <c r="Q74" i="362"/>
  <c r="P74" i="362"/>
  <c r="N74" i="362"/>
  <c r="S74" i="362" s="1"/>
  <c r="I74" i="362"/>
  <c r="A74" i="362"/>
  <c r="J74" i="362" s="1"/>
  <c r="X74" i="362" s="1"/>
  <c r="Z74" i="362" s="1"/>
  <c r="BC73" i="362"/>
  <c r="BD73" i="362" s="1"/>
  <c r="Y73" i="362"/>
  <c r="AK73" i="362" s="1"/>
  <c r="U73" i="362"/>
  <c r="T73" i="362"/>
  <c r="R73" i="362"/>
  <c r="Q73" i="362"/>
  <c r="P73" i="362"/>
  <c r="N73" i="362"/>
  <c r="S73" i="362" s="1"/>
  <c r="I73" i="362"/>
  <c r="A73" i="362"/>
  <c r="J73" i="362" s="1"/>
  <c r="X73" i="362" s="1"/>
  <c r="Z73" i="362" s="1"/>
  <c r="BC72" i="362"/>
  <c r="BD72" i="362" s="1"/>
  <c r="Y72" i="362"/>
  <c r="AK72" i="362" s="1"/>
  <c r="V72" i="362"/>
  <c r="M72" i="362" s="1"/>
  <c r="U72" i="362"/>
  <c r="T72" i="362"/>
  <c r="R72" i="362"/>
  <c r="Q72" i="362"/>
  <c r="P72" i="362"/>
  <c r="N72" i="362"/>
  <c r="S72" i="362" s="1"/>
  <c r="I72" i="362"/>
  <c r="A72" i="362"/>
  <c r="J72" i="362" s="1"/>
  <c r="X72" i="362" s="1"/>
  <c r="Z72" i="362" s="1"/>
  <c r="BC71" i="362"/>
  <c r="Y71" i="362"/>
  <c r="AK71" i="362" s="1"/>
  <c r="U71" i="362"/>
  <c r="T71" i="362"/>
  <c r="R71" i="362"/>
  <c r="Q71" i="362"/>
  <c r="P71" i="362"/>
  <c r="N71" i="362"/>
  <c r="S71" i="362" s="1"/>
  <c r="I71" i="362"/>
  <c r="A71" i="362"/>
  <c r="J71" i="362" s="1"/>
  <c r="X71" i="362" s="1"/>
  <c r="Z71" i="362" s="1"/>
  <c r="BC70" i="362"/>
  <c r="Y70" i="362"/>
  <c r="AK70" i="362" s="1"/>
  <c r="U70" i="362"/>
  <c r="T70" i="362"/>
  <c r="R70" i="362"/>
  <c r="Q70" i="362"/>
  <c r="P70" i="362"/>
  <c r="N70" i="362"/>
  <c r="S70" i="362" s="1"/>
  <c r="I70" i="362"/>
  <c r="A70" i="362"/>
  <c r="J70" i="362" s="1"/>
  <c r="X70" i="362" s="1"/>
  <c r="Z70" i="362" s="1"/>
  <c r="BC69" i="362"/>
  <c r="BD69" i="362" s="1"/>
  <c r="Y69" i="362"/>
  <c r="AK69" i="362" s="1"/>
  <c r="U69" i="362"/>
  <c r="T69" i="362"/>
  <c r="R69" i="362"/>
  <c r="Q69" i="362"/>
  <c r="P69" i="362"/>
  <c r="N69" i="362"/>
  <c r="S69" i="362" s="1"/>
  <c r="I69" i="362"/>
  <c r="A69" i="362"/>
  <c r="J69" i="362" s="1"/>
  <c r="X69" i="362" s="1"/>
  <c r="Z69" i="362" s="1"/>
  <c r="BD68" i="362"/>
  <c r="BC68" i="362"/>
  <c r="Y68" i="362"/>
  <c r="AK68" i="362" s="1"/>
  <c r="V68" i="362"/>
  <c r="M68" i="362" s="1"/>
  <c r="U68" i="362"/>
  <c r="T68" i="362"/>
  <c r="R68" i="362"/>
  <c r="Q68" i="362"/>
  <c r="P68" i="362"/>
  <c r="N68" i="362"/>
  <c r="S68" i="362" s="1"/>
  <c r="I68" i="362"/>
  <c r="A68" i="362"/>
  <c r="J68" i="362" s="1"/>
  <c r="X68" i="362" s="1"/>
  <c r="Z68" i="362" s="1"/>
  <c r="BC67" i="362"/>
  <c r="BD67" i="362" s="1"/>
  <c r="Y67" i="362"/>
  <c r="AK67" i="362" s="1"/>
  <c r="V67" i="362"/>
  <c r="M67" i="362" s="1"/>
  <c r="U67" i="362"/>
  <c r="T67" i="362"/>
  <c r="R67" i="362"/>
  <c r="Q67" i="362"/>
  <c r="P67" i="362"/>
  <c r="N67" i="362"/>
  <c r="S67" i="362" s="1"/>
  <c r="I67" i="362"/>
  <c r="A67" i="362"/>
  <c r="J67" i="362" s="1"/>
  <c r="X67" i="362" s="1"/>
  <c r="Z67" i="362" s="1"/>
  <c r="BD66" i="362"/>
  <c r="BC66" i="362"/>
  <c r="Y66" i="362"/>
  <c r="AK66" i="362" s="1"/>
  <c r="V66" i="362"/>
  <c r="M66" i="362" s="1"/>
  <c r="U66" i="362"/>
  <c r="T66" i="362"/>
  <c r="R66" i="362"/>
  <c r="Q66" i="362"/>
  <c r="P66" i="362"/>
  <c r="N66" i="362"/>
  <c r="S66" i="362" s="1"/>
  <c r="J66" i="362"/>
  <c r="X66" i="362" s="1"/>
  <c r="Z66" i="362" s="1"/>
  <c r="I66" i="362"/>
  <c r="A66" i="362"/>
  <c r="BC65" i="362"/>
  <c r="Y65" i="362"/>
  <c r="AK65" i="362" s="1"/>
  <c r="U65" i="362"/>
  <c r="T65" i="362"/>
  <c r="R65" i="362"/>
  <c r="Q65" i="362"/>
  <c r="P65" i="362"/>
  <c r="N65" i="362"/>
  <c r="S65" i="362" s="1"/>
  <c r="I65" i="362"/>
  <c r="A65" i="362"/>
  <c r="J65" i="362" s="1"/>
  <c r="X65" i="362" s="1"/>
  <c r="Z65" i="362" s="1"/>
  <c r="BC64" i="362"/>
  <c r="Y64" i="362"/>
  <c r="AK64" i="362" s="1"/>
  <c r="U64" i="362"/>
  <c r="T64" i="362"/>
  <c r="R64" i="362"/>
  <c r="Q64" i="362"/>
  <c r="P64" i="362"/>
  <c r="N64" i="362"/>
  <c r="S64" i="362" s="1"/>
  <c r="I64" i="362"/>
  <c r="A64" i="362"/>
  <c r="J64" i="362" s="1"/>
  <c r="X64" i="362" s="1"/>
  <c r="Z64" i="362" s="1"/>
  <c r="BC63" i="362"/>
  <c r="BD63" i="362" s="1"/>
  <c r="Y63" i="362"/>
  <c r="AK63" i="362" s="1"/>
  <c r="V63" i="362"/>
  <c r="M63" i="362" s="1"/>
  <c r="U63" i="362"/>
  <c r="T63" i="362"/>
  <c r="R63" i="362"/>
  <c r="Q63" i="362"/>
  <c r="P63" i="362"/>
  <c r="N63" i="362"/>
  <c r="S63" i="362" s="1"/>
  <c r="I63" i="362"/>
  <c r="A63" i="362"/>
  <c r="J63" i="362" s="1"/>
  <c r="X63" i="362" s="1"/>
  <c r="Z63" i="362" s="1"/>
  <c r="BC62" i="362"/>
  <c r="BD62" i="362" s="1"/>
  <c r="Y62" i="362"/>
  <c r="AK62" i="362" s="1"/>
  <c r="V62" i="362"/>
  <c r="M62" i="362" s="1"/>
  <c r="U62" i="362"/>
  <c r="T62" i="362"/>
  <c r="R62" i="362"/>
  <c r="Q62" i="362"/>
  <c r="P62" i="362"/>
  <c r="N62" i="362"/>
  <c r="S62" i="362" s="1"/>
  <c r="I62" i="362"/>
  <c r="A62" i="362"/>
  <c r="J62" i="362" s="1"/>
  <c r="X62" i="362" s="1"/>
  <c r="Z62" i="362" s="1"/>
  <c r="BC61" i="362"/>
  <c r="BD61" i="362" s="1"/>
  <c r="Y61" i="362"/>
  <c r="AK61" i="362" s="1"/>
  <c r="V61" i="362"/>
  <c r="M61" i="362" s="1"/>
  <c r="U61" i="362"/>
  <c r="T61" i="362"/>
  <c r="R61" i="362"/>
  <c r="Q61" i="362"/>
  <c r="P61" i="362"/>
  <c r="N61" i="362"/>
  <c r="S61" i="362" s="1"/>
  <c r="I61" i="362"/>
  <c r="A61" i="362"/>
  <c r="J61" i="362" s="1"/>
  <c r="X61" i="362" s="1"/>
  <c r="Z61" i="362" s="1"/>
  <c r="BC60" i="362"/>
  <c r="Y60" i="362"/>
  <c r="AK60" i="362" s="1"/>
  <c r="U60" i="362"/>
  <c r="T60" i="362"/>
  <c r="R60" i="362"/>
  <c r="Q60" i="362"/>
  <c r="P60" i="362"/>
  <c r="N60" i="362"/>
  <c r="S60" i="362" s="1"/>
  <c r="I60" i="362"/>
  <c r="A60" i="362"/>
  <c r="J60" i="362" s="1"/>
  <c r="X60" i="362" s="1"/>
  <c r="Z60" i="362" s="1"/>
  <c r="BC59" i="362"/>
  <c r="BD59" i="362" s="1"/>
  <c r="AK59" i="362"/>
  <c r="Y59" i="362"/>
  <c r="V59" i="362"/>
  <c r="M59" i="362" s="1"/>
  <c r="U59" i="362"/>
  <c r="T59" i="362"/>
  <c r="R59" i="362"/>
  <c r="Q59" i="362"/>
  <c r="P59" i="362"/>
  <c r="N59" i="362"/>
  <c r="S59" i="362" s="1"/>
  <c r="I59" i="362"/>
  <c r="A59" i="362"/>
  <c r="J59" i="362" s="1"/>
  <c r="X59" i="362" s="1"/>
  <c r="Z59" i="362" s="1"/>
  <c r="BC58" i="362"/>
  <c r="Y58" i="362"/>
  <c r="AK58" i="362" s="1"/>
  <c r="U58" i="362"/>
  <c r="T58" i="362"/>
  <c r="R58" i="362"/>
  <c r="Q58" i="362"/>
  <c r="P58" i="362"/>
  <c r="N58" i="362"/>
  <c r="S58" i="362" s="1"/>
  <c r="I58" i="362"/>
  <c r="A58" i="362"/>
  <c r="J58" i="362" s="1"/>
  <c r="X58" i="362" s="1"/>
  <c r="Z58" i="362" s="1"/>
  <c r="BC57" i="362"/>
  <c r="AK57" i="362"/>
  <c r="Y57" i="362"/>
  <c r="U57" i="362"/>
  <c r="T57" i="362"/>
  <c r="R57" i="362"/>
  <c r="Q57" i="362"/>
  <c r="P57" i="362"/>
  <c r="N57" i="362"/>
  <c r="S57" i="362" s="1"/>
  <c r="I57" i="362"/>
  <c r="A57" i="362"/>
  <c r="J57" i="362" s="1"/>
  <c r="X57" i="362" s="1"/>
  <c r="Z57" i="362" s="1"/>
  <c r="BC56" i="362"/>
  <c r="Y56" i="362"/>
  <c r="AK56" i="362" s="1"/>
  <c r="U56" i="362"/>
  <c r="T56" i="362"/>
  <c r="R56" i="362"/>
  <c r="Q56" i="362"/>
  <c r="P56" i="362"/>
  <c r="N56" i="362"/>
  <c r="S56" i="362" s="1"/>
  <c r="I56" i="362"/>
  <c r="A56" i="362"/>
  <c r="J56" i="362" s="1"/>
  <c r="X56" i="362" s="1"/>
  <c r="Z56" i="362" s="1"/>
  <c r="BC55" i="362"/>
  <c r="Y55" i="362"/>
  <c r="AK55" i="362" s="1"/>
  <c r="U55" i="362"/>
  <c r="T55" i="362"/>
  <c r="R55" i="362"/>
  <c r="Q55" i="362"/>
  <c r="P55" i="362"/>
  <c r="N55" i="362"/>
  <c r="S55" i="362" s="1"/>
  <c r="I55" i="362"/>
  <c r="A55" i="362"/>
  <c r="J55" i="362" s="1"/>
  <c r="X55" i="362" s="1"/>
  <c r="Z55" i="362" s="1"/>
  <c r="BC54" i="362"/>
  <c r="BD54" i="362" s="1"/>
  <c r="Y54" i="362"/>
  <c r="AK54" i="362" s="1"/>
  <c r="U54" i="362"/>
  <c r="T54" i="362"/>
  <c r="R54" i="362"/>
  <c r="Q54" i="362"/>
  <c r="P54" i="362"/>
  <c r="N54" i="362"/>
  <c r="S54" i="362" s="1"/>
  <c r="I54" i="362"/>
  <c r="A54" i="362"/>
  <c r="J54" i="362" s="1"/>
  <c r="X54" i="362" s="1"/>
  <c r="Z54" i="362" s="1"/>
  <c r="BC53" i="362"/>
  <c r="BD53" i="362" s="1"/>
  <c r="Y53" i="362"/>
  <c r="AK53" i="362" s="1"/>
  <c r="V53" i="362"/>
  <c r="M53" i="362" s="1"/>
  <c r="U53" i="362"/>
  <c r="T53" i="362"/>
  <c r="R53" i="362"/>
  <c r="Q53" i="362"/>
  <c r="P53" i="362"/>
  <c r="N53" i="362"/>
  <c r="S53" i="362" s="1"/>
  <c r="I53" i="362"/>
  <c r="A53" i="362"/>
  <c r="J53" i="362" s="1"/>
  <c r="X53" i="362" s="1"/>
  <c r="Z53" i="362" s="1"/>
  <c r="BC52" i="362"/>
  <c r="BD52" i="362" s="1"/>
  <c r="Y52" i="362"/>
  <c r="AK52" i="362" s="1"/>
  <c r="U52" i="362"/>
  <c r="T52" i="362"/>
  <c r="R52" i="362"/>
  <c r="Q52" i="362"/>
  <c r="P52" i="362"/>
  <c r="N52" i="362"/>
  <c r="S52" i="362" s="1"/>
  <c r="I52" i="362"/>
  <c r="A52" i="362"/>
  <c r="J52" i="362" s="1"/>
  <c r="X52" i="362" s="1"/>
  <c r="Z52" i="362" s="1"/>
  <c r="BC51" i="362"/>
  <c r="Y51" i="362"/>
  <c r="AK51" i="362" s="1"/>
  <c r="U51" i="362"/>
  <c r="T51" i="362"/>
  <c r="R51" i="362"/>
  <c r="Q51" i="362"/>
  <c r="P51" i="362"/>
  <c r="N51" i="362"/>
  <c r="S51" i="362" s="1"/>
  <c r="I51" i="362"/>
  <c r="A51" i="362"/>
  <c r="J51" i="362" s="1"/>
  <c r="X51" i="362" s="1"/>
  <c r="Z51" i="362" s="1"/>
  <c r="BC50" i="362"/>
  <c r="Y50" i="362"/>
  <c r="AK50" i="362" s="1"/>
  <c r="U50" i="362"/>
  <c r="T50" i="362"/>
  <c r="R50" i="362"/>
  <c r="Q50" i="362"/>
  <c r="P50" i="362"/>
  <c r="N50" i="362"/>
  <c r="S50" i="362" s="1"/>
  <c r="I50" i="362"/>
  <c r="A50" i="362"/>
  <c r="J50" i="362" s="1"/>
  <c r="X50" i="362" s="1"/>
  <c r="Z50" i="362" s="1"/>
  <c r="BC49" i="362"/>
  <c r="AK49" i="362"/>
  <c r="Y49" i="362"/>
  <c r="U49" i="362"/>
  <c r="T49" i="362"/>
  <c r="R49" i="362"/>
  <c r="Q49" i="362"/>
  <c r="P49" i="362"/>
  <c r="N49" i="362"/>
  <c r="S49" i="362" s="1"/>
  <c r="I49" i="362"/>
  <c r="A49" i="362"/>
  <c r="J49" i="362" s="1"/>
  <c r="X49" i="362" s="1"/>
  <c r="Z49" i="362" s="1"/>
  <c r="BC48" i="362"/>
  <c r="Y48" i="362"/>
  <c r="AK48" i="362" s="1"/>
  <c r="U48" i="362"/>
  <c r="T48" i="362"/>
  <c r="R48" i="362"/>
  <c r="Q48" i="362"/>
  <c r="P48" i="362"/>
  <c r="N48" i="362"/>
  <c r="S48" i="362" s="1"/>
  <c r="I48" i="362"/>
  <c r="A48" i="362"/>
  <c r="J48" i="362" s="1"/>
  <c r="X48" i="362" s="1"/>
  <c r="Z48" i="362" s="1"/>
  <c r="BD47" i="362"/>
  <c r="BC47" i="362"/>
  <c r="V47" i="362" s="1"/>
  <c r="M47" i="362" s="1"/>
  <c r="Y47" i="362"/>
  <c r="AK47" i="362" s="1"/>
  <c r="U47" i="362"/>
  <c r="T47" i="362"/>
  <c r="R47" i="362"/>
  <c r="Q47" i="362"/>
  <c r="P47" i="362"/>
  <c r="N47" i="362"/>
  <c r="S47" i="362" s="1"/>
  <c r="I47" i="362"/>
  <c r="A47" i="362"/>
  <c r="J47" i="362" s="1"/>
  <c r="X47" i="362" s="1"/>
  <c r="Z47" i="362" s="1"/>
  <c r="BC46" i="362"/>
  <c r="Y46" i="362"/>
  <c r="AK46" i="362" s="1"/>
  <c r="U46" i="362"/>
  <c r="T46" i="362"/>
  <c r="R46" i="362"/>
  <c r="Q46" i="362"/>
  <c r="P46" i="362"/>
  <c r="N46" i="362"/>
  <c r="S46" i="362" s="1"/>
  <c r="I46" i="362"/>
  <c r="A46" i="362"/>
  <c r="J46" i="362" s="1"/>
  <c r="X46" i="362" s="1"/>
  <c r="Z46" i="362" s="1"/>
  <c r="BC45" i="362"/>
  <c r="Y45" i="362"/>
  <c r="AK45" i="362" s="1"/>
  <c r="U45" i="362"/>
  <c r="T45" i="362"/>
  <c r="R45" i="362"/>
  <c r="Q45" i="362"/>
  <c r="P45" i="362"/>
  <c r="N45" i="362"/>
  <c r="S45" i="362" s="1"/>
  <c r="I45" i="362"/>
  <c r="A45" i="362"/>
  <c r="J45" i="362" s="1"/>
  <c r="X45" i="362" s="1"/>
  <c r="Z45" i="362" s="1"/>
  <c r="BC44" i="362"/>
  <c r="Y44" i="362"/>
  <c r="AK44" i="362" s="1"/>
  <c r="U44" i="362"/>
  <c r="T44" i="362"/>
  <c r="R44" i="362"/>
  <c r="Q44" i="362"/>
  <c r="P44" i="362"/>
  <c r="N44" i="362"/>
  <c r="S44" i="362" s="1"/>
  <c r="I44" i="362"/>
  <c r="A44" i="362"/>
  <c r="J44" i="362" s="1"/>
  <c r="X44" i="362" s="1"/>
  <c r="Z44" i="362" s="1"/>
  <c r="BC43" i="362"/>
  <c r="AK43" i="362"/>
  <c r="Y43" i="362"/>
  <c r="U43" i="362"/>
  <c r="T43" i="362"/>
  <c r="R43" i="362"/>
  <c r="Q43" i="362"/>
  <c r="P43" i="362"/>
  <c r="N43" i="362"/>
  <c r="S43" i="362" s="1"/>
  <c r="I43" i="362"/>
  <c r="A43" i="362"/>
  <c r="J43" i="362" s="1"/>
  <c r="X43" i="362" s="1"/>
  <c r="Z43" i="362" s="1"/>
  <c r="BC42" i="362"/>
  <c r="Y42" i="362"/>
  <c r="AK42" i="362" s="1"/>
  <c r="U42" i="362"/>
  <c r="T42" i="362"/>
  <c r="R42" i="362"/>
  <c r="Q42" i="362"/>
  <c r="P42" i="362"/>
  <c r="N42" i="362"/>
  <c r="S42" i="362" s="1"/>
  <c r="I42" i="362"/>
  <c r="A42" i="362"/>
  <c r="J42" i="362" s="1"/>
  <c r="X42" i="362" s="1"/>
  <c r="Z42" i="362" s="1"/>
  <c r="BC41" i="362"/>
  <c r="V41" i="362" s="1"/>
  <c r="M41" i="362" s="1"/>
  <c r="Y41" i="362"/>
  <c r="AK41" i="362" s="1"/>
  <c r="U41" i="362"/>
  <c r="T41" i="362"/>
  <c r="R41" i="362"/>
  <c r="Q41" i="362"/>
  <c r="P41" i="362"/>
  <c r="N41" i="362"/>
  <c r="S41" i="362" s="1"/>
  <c r="I41" i="362"/>
  <c r="A41" i="362"/>
  <c r="J41" i="362" s="1"/>
  <c r="X41" i="362" s="1"/>
  <c r="Z41" i="362" s="1"/>
  <c r="BD40" i="362"/>
  <c r="BC40" i="362"/>
  <c r="V40" i="362" s="1"/>
  <c r="M40" i="362" s="1"/>
  <c r="Y40" i="362"/>
  <c r="AK40" i="362" s="1"/>
  <c r="U40" i="362"/>
  <c r="T40" i="362"/>
  <c r="R40" i="362"/>
  <c r="Q40" i="362"/>
  <c r="P40" i="362"/>
  <c r="N40" i="362"/>
  <c r="S40" i="362" s="1"/>
  <c r="I40" i="362"/>
  <c r="A40" i="362"/>
  <c r="J40" i="362" s="1"/>
  <c r="X40" i="362" s="1"/>
  <c r="Z40" i="362" s="1"/>
  <c r="BC39" i="362"/>
  <c r="Y39" i="362"/>
  <c r="AK39" i="362" s="1"/>
  <c r="U39" i="362"/>
  <c r="T39" i="362"/>
  <c r="R39" i="362"/>
  <c r="Q39" i="362"/>
  <c r="P39" i="362"/>
  <c r="N39" i="362"/>
  <c r="S39" i="362" s="1"/>
  <c r="I39" i="362"/>
  <c r="A39" i="362"/>
  <c r="J39" i="362" s="1"/>
  <c r="X39" i="362" s="1"/>
  <c r="Z39" i="362" s="1"/>
  <c r="BC38" i="362"/>
  <c r="BD38" i="362" s="1"/>
  <c r="Y38" i="362"/>
  <c r="AK38" i="362" s="1"/>
  <c r="V38" i="362"/>
  <c r="M38" i="362" s="1"/>
  <c r="U38" i="362"/>
  <c r="T38" i="362"/>
  <c r="R38" i="362"/>
  <c r="Q38" i="362"/>
  <c r="P38" i="362"/>
  <c r="N38" i="362"/>
  <c r="S38" i="362" s="1"/>
  <c r="I38" i="362"/>
  <c r="A38" i="362"/>
  <c r="J38" i="362" s="1"/>
  <c r="X38" i="362" s="1"/>
  <c r="Z38" i="362" s="1"/>
  <c r="BC37" i="362"/>
  <c r="V37" i="362" s="1"/>
  <c r="M37" i="362" s="1"/>
  <c r="Y37" i="362"/>
  <c r="AK37" i="362" s="1"/>
  <c r="U37" i="362"/>
  <c r="T37" i="362"/>
  <c r="R37" i="362"/>
  <c r="Q37" i="362"/>
  <c r="P37" i="362"/>
  <c r="N37" i="362"/>
  <c r="S37" i="362" s="1"/>
  <c r="I37" i="362"/>
  <c r="A37" i="362"/>
  <c r="J37" i="362" s="1"/>
  <c r="X37" i="362" s="1"/>
  <c r="Z37" i="362" s="1"/>
  <c r="BC36" i="362"/>
  <c r="BD36" i="362" s="1"/>
  <c r="Y36" i="362"/>
  <c r="AK36" i="362" s="1"/>
  <c r="V36" i="362"/>
  <c r="M36" i="362" s="1"/>
  <c r="U36" i="362"/>
  <c r="T36" i="362"/>
  <c r="R36" i="362"/>
  <c r="Q36" i="362"/>
  <c r="P36" i="362"/>
  <c r="N36" i="362"/>
  <c r="S36" i="362" s="1"/>
  <c r="I36" i="362"/>
  <c r="A36" i="362"/>
  <c r="J36" i="362" s="1"/>
  <c r="X36" i="362" s="1"/>
  <c r="Z36" i="362" s="1"/>
  <c r="BC35" i="362"/>
  <c r="Y35" i="362"/>
  <c r="AK35" i="362" s="1"/>
  <c r="U35" i="362"/>
  <c r="T35" i="362"/>
  <c r="R35" i="362"/>
  <c r="Q35" i="362"/>
  <c r="P35" i="362"/>
  <c r="N35" i="362"/>
  <c r="S35" i="362" s="1"/>
  <c r="I35" i="362"/>
  <c r="A35" i="362"/>
  <c r="J35" i="362" s="1"/>
  <c r="X35" i="362" s="1"/>
  <c r="Z35" i="362" s="1"/>
  <c r="BC34" i="362"/>
  <c r="BD34" i="362" s="1"/>
  <c r="Y34" i="362"/>
  <c r="AK34" i="362" s="1"/>
  <c r="V34" i="362"/>
  <c r="M34" i="362" s="1"/>
  <c r="U34" i="362"/>
  <c r="T34" i="362"/>
  <c r="R34" i="362"/>
  <c r="Q34" i="362"/>
  <c r="P34" i="362"/>
  <c r="N34" i="362"/>
  <c r="S34" i="362" s="1"/>
  <c r="I34" i="362"/>
  <c r="A34" i="362"/>
  <c r="J34" i="362" s="1"/>
  <c r="X34" i="362" s="1"/>
  <c r="Z34" i="362" s="1"/>
  <c r="BC33" i="362"/>
  <c r="BD33" i="362" s="1"/>
  <c r="Y33" i="362"/>
  <c r="AK33" i="362" s="1"/>
  <c r="V33" i="362"/>
  <c r="M33" i="362" s="1"/>
  <c r="U33" i="362"/>
  <c r="T33" i="362"/>
  <c r="R33" i="362"/>
  <c r="Q33" i="362"/>
  <c r="P33" i="362"/>
  <c r="N33" i="362"/>
  <c r="S33" i="362" s="1"/>
  <c r="I33" i="362"/>
  <c r="A33" i="362"/>
  <c r="J33" i="362" s="1"/>
  <c r="X33" i="362" s="1"/>
  <c r="Z33" i="362" s="1"/>
  <c r="BC32" i="362"/>
  <c r="V32" i="362" s="1"/>
  <c r="M32" i="362" s="1"/>
  <c r="Y32" i="362"/>
  <c r="AK32" i="362" s="1"/>
  <c r="U32" i="362"/>
  <c r="T32" i="362"/>
  <c r="R32" i="362"/>
  <c r="Q32" i="362"/>
  <c r="P32" i="362"/>
  <c r="N32" i="362"/>
  <c r="S32" i="362" s="1"/>
  <c r="I32" i="362"/>
  <c r="A32" i="362"/>
  <c r="J32" i="362" s="1"/>
  <c r="X32" i="362" s="1"/>
  <c r="Z32" i="362" s="1"/>
  <c r="BC31" i="362"/>
  <c r="AW31" i="362"/>
  <c r="Y31" i="362"/>
  <c r="AK31" i="362" s="1"/>
  <c r="U31" i="362"/>
  <c r="T31" i="362"/>
  <c r="R31" i="362"/>
  <c r="Q31" i="362"/>
  <c r="P31" i="362"/>
  <c r="N31" i="362"/>
  <c r="S31" i="362" s="1"/>
  <c r="I31" i="362"/>
  <c r="A31" i="362"/>
  <c r="J31" i="362" s="1"/>
  <c r="X31" i="362" s="1"/>
  <c r="Z31" i="362" s="1"/>
  <c r="BD30" i="362"/>
  <c r="BC30" i="362"/>
  <c r="Y30" i="362"/>
  <c r="AK30" i="362" s="1"/>
  <c r="V30" i="362"/>
  <c r="U30" i="362"/>
  <c r="T30" i="362"/>
  <c r="R30" i="362"/>
  <c r="Q30" i="362"/>
  <c r="P30" i="362"/>
  <c r="N30" i="362"/>
  <c r="S30" i="362" s="1"/>
  <c r="M30" i="362"/>
  <c r="I30" i="362"/>
  <c r="A30" i="362"/>
  <c r="J30" i="362" s="1"/>
  <c r="X30" i="362" s="1"/>
  <c r="Z30" i="362" s="1"/>
  <c r="BC29" i="362"/>
  <c r="V29" i="362" s="1"/>
  <c r="M29" i="362" s="1"/>
  <c r="Y29" i="362"/>
  <c r="AK29" i="362" s="1"/>
  <c r="U29" i="362"/>
  <c r="AQ29" i="362" s="1"/>
  <c r="T29" i="362"/>
  <c r="R29" i="362"/>
  <c r="Q29" i="362"/>
  <c r="P29" i="362"/>
  <c r="N29" i="362"/>
  <c r="S29" i="362" s="1"/>
  <c r="I29" i="362"/>
  <c r="A29" i="362"/>
  <c r="J29" i="362" s="1"/>
  <c r="X29" i="362" s="1"/>
  <c r="Z29" i="362" s="1"/>
  <c r="BC28" i="362"/>
  <c r="BD28" i="362" s="1"/>
  <c r="Y28" i="362"/>
  <c r="AK28" i="362" s="1"/>
  <c r="U28" i="362"/>
  <c r="T28" i="362"/>
  <c r="R28" i="362"/>
  <c r="Q28" i="362"/>
  <c r="P28" i="362"/>
  <c r="N28" i="362"/>
  <c r="S28" i="362" s="1"/>
  <c r="I28" i="362"/>
  <c r="A28" i="362"/>
  <c r="J28" i="362" s="1"/>
  <c r="X28" i="362" s="1"/>
  <c r="Z28" i="362" s="1"/>
  <c r="BC27" i="362"/>
  <c r="AY27" i="362"/>
  <c r="Y27" i="362"/>
  <c r="AK27" i="362" s="1"/>
  <c r="U27" i="362"/>
  <c r="AQ27" i="362" s="1"/>
  <c r="T27" i="362"/>
  <c r="R27" i="362"/>
  <c r="Q27" i="362"/>
  <c r="P27" i="362"/>
  <c r="N27" i="362"/>
  <c r="S27" i="362" s="1"/>
  <c r="I27" i="362"/>
  <c r="A27" i="362"/>
  <c r="J27" i="362" s="1"/>
  <c r="X27" i="362" s="1"/>
  <c r="Z27" i="362" s="1"/>
  <c r="BC26" i="362"/>
  <c r="Y26" i="362"/>
  <c r="AK26" i="362" s="1"/>
  <c r="U26" i="362"/>
  <c r="T26" i="362"/>
  <c r="R26" i="362"/>
  <c r="Q26" i="362"/>
  <c r="P26" i="362"/>
  <c r="N26" i="362"/>
  <c r="S26" i="362" s="1"/>
  <c r="I26" i="362"/>
  <c r="A26" i="362"/>
  <c r="J26" i="362" s="1"/>
  <c r="X26" i="362" s="1"/>
  <c r="Z26" i="362" s="1"/>
  <c r="BC25" i="362"/>
  <c r="Y25" i="362"/>
  <c r="AK25" i="362" s="1"/>
  <c r="U25" i="362"/>
  <c r="T25" i="362"/>
  <c r="R25" i="362"/>
  <c r="Q25" i="362"/>
  <c r="P25" i="362"/>
  <c r="N25" i="362"/>
  <c r="S25" i="362" s="1"/>
  <c r="I25" i="362"/>
  <c r="A25" i="362"/>
  <c r="J25" i="362" s="1"/>
  <c r="X25" i="362" s="1"/>
  <c r="Z25" i="362" s="1"/>
  <c r="BD24" i="362"/>
  <c r="BC24" i="362"/>
  <c r="Y24" i="362"/>
  <c r="AK24" i="362" s="1"/>
  <c r="V24" i="362"/>
  <c r="U24" i="362"/>
  <c r="T24" i="362"/>
  <c r="R24" i="362"/>
  <c r="Q24" i="362"/>
  <c r="P24" i="362"/>
  <c r="N24" i="362"/>
  <c r="S24" i="362" s="1"/>
  <c r="M24" i="362"/>
  <c r="I24" i="362"/>
  <c r="A24" i="362"/>
  <c r="J24" i="362" s="1"/>
  <c r="X24" i="362" s="1"/>
  <c r="Z24" i="362" s="1"/>
  <c r="BC23" i="362"/>
  <c r="BD23" i="362" s="1"/>
  <c r="AY23" i="362"/>
  <c r="Y23" i="362"/>
  <c r="AK23" i="362" s="1"/>
  <c r="U23" i="362"/>
  <c r="AQ23" i="362" s="1"/>
  <c r="T23" i="362"/>
  <c r="R23" i="362"/>
  <c r="Q23" i="362"/>
  <c r="P23" i="362"/>
  <c r="N23" i="362"/>
  <c r="S23" i="362" s="1"/>
  <c r="I23" i="362"/>
  <c r="A23" i="362"/>
  <c r="J23" i="362" s="1"/>
  <c r="X23" i="362" s="1"/>
  <c r="Z23" i="362" s="1"/>
  <c r="BC22" i="362"/>
  <c r="BD22" i="362" s="1"/>
  <c r="Y22" i="362"/>
  <c r="AK22" i="362" s="1"/>
  <c r="V22" i="362"/>
  <c r="M22" i="362" s="1"/>
  <c r="U22" i="362"/>
  <c r="AQ22" i="362" s="1"/>
  <c r="T22" i="362"/>
  <c r="R22" i="362"/>
  <c r="Q22" i="362"/>
  <c r="P22" i="362"/>
  <c r="N22" i="362"/>
  <c r="I22" i="362"/>
  <c r="A22" i="362"/>
  <c r="J22" i="362" s="1"/>
  <c r="X22" i="362" s="1"/>
  <c r="Z22" i="362" s="1"/>
  <c r="BC21" i="362"/>
  <c r="BD21" i="362" s="1"/>
  <c r="Y21" i="362"/>
  <c r="AK21" i="362" s="1"/>
  <c r="V21" i="362"/>
  <c r="M21" i="362" s="1"/>
  <c r="U21" i="362"/>
  <c r="T21" i="362"/>
  <c r="R21" i="362"/>
  <c r="Q21" i="362"/>
  <c r="P21" i="362"/>
  <c r="N21" i="362"/>
  <c r="S21" i="362" s="1"/>
  <c r="I21" i="362"/>
  <c r="A21" i="362"/>
  <c r="J21" i="362" s="1"/>
  <c r="X21" i="362" s="1"/>
  <c r="Z21" i="362" s="1"/>
  <c r="BC20" i="362"/>
  <c r="BD20" i="362" s="1"/>
  <c r="Y20" i="362"/>
  <c r="AK20" i="362" s="1"/>
  <c r="V20" i="362"/>
  <c r="U20" i="362"/>
  <c r="T20" i="362"/>
  <c r="R20" i="362"/>
  <c r="Q20" i="362"/>
  <c r="P20" i="362"/>
  <c r="N20" i="362"/>
  <c r="S20" i="362" s="1"/>
  <c r="M20" i="362"/>
  <c r="I20" i="362"/>
  <c r="A20" i="362"/>
  <c r="J20" i="362" s="1"/>
  <c r="X20" i="362" s="1"/>
  <c r="Z20" i="362" s="1"/>
  <c r="BD19" i="362"/>
  <c r="BC19" i="362"/>
  <c r="Y19" i="362"/>
  <c r="AK19" i="362" s="1"/>
  <c r="V19" i="362"/>
  <c r="M19" i="362" s="1"/>
  <c r="U19" i="362"/>
  <c r="AQ19" i="362" s="1"/>
  <c r="T19" i="362"/>
  <c r="R19" i="362"/>
  <c r="Q19" i="362"/>
  <c r="P19" i="362"/>
  <c r="N19" i="362"/>
  <c r="S19" i="362" s="1"/>
  <c r="I19" i="362"/>
  <c r="A19" i="362"/>
  <c r="J19" i="362" s="1"/>
  <c r="X19" i="362" s="1"/>
  <c r="Z19" i="362" s="1"/>
  <c r="BC18" i="362"/>
  <c r="BD18" i="362" s="1"/>
  <c r="Y18" i="362"/>
  <c r="AK18" i="362" s="1"/>
  <c r="V18" i="362"/>
  <c r="M18" i="362" s="1"/>
  <c r="U18" i="362"/>
  <c r="AQ18" i="362" s="1"/>
  <c r="T18" i="362"/>
  <c r="R18" i="362"/>
  <c r="Q18" i="362"/>
  <c r="P18" i="362"/>
  <c r="N18" i="362"/>
  <c r="I18" i="362"/>
  <c r="A18" i="362"/>
  <c r="J18" i="362" s="1"/>
  <c r="X18" i="362" s="1"/>
  <c r="Z18" i="362" s="1"/>
  <c r="BC17" i="362"/>
  <c r="BD17" i="362" s="1"/>
  <c r="Y17" i="362"/>
  <c r="AK17" i="362" s="1"/>
  <c r="V17" i="362"/>
  <c r="M17" i="362" s="1"/>
  <c r="U17" i="362"/>
  <c r="T17" i="362"/>
  <c r="R17" i="362"/>
  <c r="Q17" i="362"/>
  <c r="P17" i="362"/>
  <c r="N17" i="362"/>
  <c r="S17" i="362" s="1"/>
  <c r="I17" i="362"/>
  <c r="A17" i="362"/>
  <c r="J17" i="362" s="1"/>
  <c r="X17" i="362" s="1"/>
  <c r="Z17" i="362" s="1"/>
  <c r="BC16" i="362"/>
  <c r="BD16" i="362" s="1"/>
  <c r="AZ16" i="362"/>
  <c r="Y16" i="362"/>
  <c r="AK16" i="362" s="1"/>
  <c r="V16" i="362"/>
  <c r="M16" i="362" s="1"/>
  <c r="U16" i="362"/>
  <c r="T16" i="362"/>
  <c r="R16" i="362"/>
  <c r="Q16" i="362"/>
  <c r="P16" i="362"/>
  <c r="N16" i="362"/>
  <c r="S16" i="362" s="1"/>
  <c r="I16" i="362"/>
  <c r="A16" i="362"/>
  <c r="J16" i="362" s="1"/>
  <c r="X16" i="362" s="1"/>
  <c r="Z16" i="362" s="1"/>
  <c r="BD15" i="362"/>
  <c r="BC15" i="362"/>
  <c r="AY15" i="362"/>
  <c r="Y15" i="362"/>
  <c r="AK15" i="362" s="1"/>
  <c r="V15" i="362"/>
  <c r="U15" i="362"/>
  <c r="AQ15" i="362" s="1"/>
  <c r="T15" i="362"/>
  <c r="R15" i="362"/>
  <c r="Q15" i="362"/>
  <c r="P15" i="362"/>
  <c r="N15" i="362"/>
  <c r="S15" i="362" s="1"/>
  <c r="M15" i="362"/>
  <c r="I15" i="362"/>
  <c r="A15" i="362"/>
  <c r="J15" i="362" s="1"/>
  <c r="X15" i="362" s="1"/>
  <c r="Z15" i="362" s="1"/>
  <c r="BC14" i="362"/>
  <c r="BD14" i="362" s="1"/>
  <c r="Y14" i="362"/>
  <c r="AK14" i="362" s="1"/>
  <c r="V14" i="362"/>
  <c r="M14" i="362" s="1"/>
  <c r="U14" i="362"/>
  <c r="AQ14" i="362" s="1"/>
  <c r="T14" i="362"/>
  <c r="R14" i="362"/>
  <c r="Q14" i="362"/>
  <c r="P14" i="362"/>
  <c r="N14" i="362"/>
  <c r="I14" i="362"/>
  <c r="A14" i="362"/>
  <c r="J14" i="362" s="1"/>
  <c r="X14" i="362" s="1"/>
  <c r="Z14" i="362" s="1"/>
  <c r="BC13" i="362"/>
  <c r="BD13" i="362" s="1"/>
  <c r="Y13" i="362"/>
  <c r="AK13" i="362" s="1"/>
  <c r="U13" i="362"/>
  <c r="AQ13" i="362" s="1"/>
  <c r="T13" i="362"/>
  <c r="R13" i="362"/>
  <c r="Q13" i="362"/>
  <c r="P13" i="362"/>
  <c r="N13" i="362"/>
  <c r="S13" i="362" s="1"/>
  <c r="I13" i="362"/>
  <c r="A13" i="362"/>
  <c r="J13" i="362" s="1"/>
  <c r="X13" i="362" s="1"/>
  <c r="Z13" i="362" s="1"/>
  <c r="BC12" i="362"/>
  <c r="AZ12" i="362"/>
  <c r="Y12" i="362"/>
  <c r="AK12" i="362" s="1"/>
  <c r="U12" i="362"/>
  <c r="T12" i="362"/>
  <c r="R12" i="362"/>
  <c r="Q12" i="362"/>
  <c r="P12" i="362"/>
  <c r="N12" i="362"/>
  <c r="I12" i="362"/>
  <c r="BC11" i="362"/>
  <c r="V11" i="362" s="1"/>
  <c r="Y11" i="362"/>
  <c r="AK11" i="362" s="1"/>
  <c r="U11" i="362"/>
  <c r="AQ11" i="362" s="1"/>
  <c r="T11" i="362"/>
  <c r="R11" i="362"/>
  <c r="Q11" i="362"/>
  <c r="P11" i="362"/>
  <c r="N11" i="362"/>
  <c r="M11" i="362"/>
  <c r="I11" i="362"/>
  <c r="BC10" i="362"/>
  <c r="BD10" i="362" s="1"/>
  <c r="Y10" i="362"/>
  <c r="AK10" i="362" s="1"/>
  <c r="V10" i="362"/>
  <c r="M10" i="362" s="1"/>
  <c r="U10" i="362"/>
  <c r="AQ10" i="362" s="1"/>
  <c r="T10" i="362"/>
  <c r="R10" i="362"/>
  <c r="Q10" i="362"/>
  <c r="P10" i="362"/>
  <c r="N10" i="362"/>
  <c r="I10" i="362"/>
  <c r="BC9" i="362"/>
  <c r="BD9" i="362" s="1"/>
  <c r="AY9" i="362"/>
  <c r="Y9" i="362"/>
  <c r="AK9" i="362" s="1"/>
  <c r="V9" i="362"/>
  <c r="M9" i="362" s="1"/>
  <c r="U9" i="362"/>
  <c r="AQ9" i="362" s="1"/>
  <c r="T9" i="362"/>
  <c r="R9" i="362"/>
  <c r="Q9" i="362"/>
  <c r="P9" i="362"/>
  <c r="N9" i="362"/>
  <c r="I9" i="362"/>
  <c r="A9" i="362"/>
  <c r="AZ8" i="362"/>
  <c r="AY8" i="362"/>
  <c r="AY13" i="362" s="1"/>
  <c r="AX8" i="362"/>
  <c r="AW8" i="362"/>
  <c r="AW12" i="362" s="1"/>
  <c r="AR8" i="362"/>
  <c r="AQ8" i="362"/>
  <c r="AP8" i="362"/>
  <c r="AN8" i="362"/>
  <c r="AI8" i="362"/>
  <c r="AI37" i="362" s="1"/>
  <c r="AJ37" i="362" s="1"/>
  <c r="AG8" i="362"/>
  <c r="AE8" i="362"/>
  <c r="AC8" i="362"/>
  <c r="AA8" i="362"/>
  <c r="AA58" i="362" s="1"/>
  <c r="AB58" i="362" s="1"/>
  <c r="R8" i="362"/>
  <c r="Q8" i="362"/>
  <c r="AA7" i="362"/>
  <c r="V7" i="362"/>
  <c r="P7" i="362"/>
  <c r="M7" i="362"/>
  <c r="I6" i="362"/>
  <c r="H6" i="362"/>
  <c r="G6" i="362"/>
  <c r="C6" i="362"/>
  <c r="I5" i="362"/>
  <c r="H5" i="362"/>
  <c r="G5" i="362"/>
  <c r="A5" i="362"/>
  <c r="H4" i="362"/>
  <c r="G4" i="362"/>
  <c r="H3" i="362"/>
  <c r="G3" i="362"/>
  <c r="H2" i="362"/>
  <c r="M1" i="362"/>
  <c r="H1" i="362"/>
  <c r="AV101" i="361"/>
  <c r="AU101" i="361"/>
  <c r="AS101" i="361"/>
  <c r="R101" i="361"/>
  <c r="BC100" i="361"/>
  <c r="BD100" i="361" s="1"/>
  <c r="Y100" i="361"/>
  <c r="AK100" i="361" s="1"/>
  <c r="V100" i="361"/>
  <c r="M100" i="361" s="1"/>
  <c r="U100" i="361"/>
  <c r="T100" i="361"/>
  <c r="R100" i="361"/>
  <c r="Q100" i="361"/>
  <c r="P100" i="361"/>
  <c r="N100" i="361"/>
  <c r="S100" i="361" s="1"/>
  <c r="I100" i="361"/>
  <c r="A100" i="361"/>
  <c r="J100" i="361" s="1"/>
  <c r="X100" i="361" s="1"/>
  <c r="Z100" i="361" s="1"/>
  <c r="BD99" i="361"/>
  <c r="BC99" i="361"/>
  <c r="Y99" i="361"/>
  <c r="AK99" i="361" s="1"/>
  <c r="V99" i="361"/>
  <c r="M99" i="361" s="1"/>
  <c r="U99" i="361"/>
  <c r="T99" i="361"/>
  <c r="R99" i="361"/>
  <c r="Q99" i="361"/>
  <c r="P99" i="361"/>
  <c r="N99" i="361"/>
  <c r="S99" i="361" s="1"/>
  <c r="I99" i="361"/>
  <c r="A99" i="361"/>
  <c r="J99" i="361" s="1"/>
  <c r="X99" i="361" s="1"/>
  <c r="Z99" i="361" s="1"/>
  <c r="BC98" i="361"/>
  <c r="Y98" i="361"/>
  <c r="AK98" i="361" s="1"/>
  <c r="U98" i="361"/>
  <c r="T98" i="361"/>
  <c r="R98" i="361"/>
  <c r="Q98" i="361"/>
  <c r="P98" i="361"/>
  <c r="N98" i="361"/>
  <c r="S98" i="361" s="1"/>
  <c r="I98" i="361"/>
  <c r="A98" i="361"/>
  <c r="J98" i="361" s="1"/>
  <c r="X98" i="361" s="1"/>
  <c r="Z98" i="361" s="1"/>
  <c r="BC97" i="361"/>
  <c r="BD97" i="361" s="1"/>
  <c r="Y97" i="361"/>
  <c r="AK97" i="361" s="1"/>
  <c r="V97" i="361"/>
  <c r="M97" i="361" s="1"/>
  <c r="U97" i="361"/>
  <c r="T97" i="361"/>
  <c r="R97" i="361"/>
  <c r="Q97" i="361"/>
  <c r="P97" i="361"/>
  <c r="N97" i="361"/>
  <c r="S97" i="361" s="1"/>
  <c r="I97" i="361"/>
  <c r="A97" i="361"/>
  <c r="J97" i="361" s="1"/>
  <c r="X97" i="361" s="1"/>
  <c r="Z97" i="361" s="1"/>
  <c r="BC96" i="361"/>
  <c r="BD96" i="361" s="1"/>
  <c r="Y96" i="361"/>
  <c r="AK96" i="361" s="1"/>
  <c r="V96" i="361"/>
  <c r="M96" i="361" s="1"/>
  <c r="U96" i="361"/>
  <c r="T96" i="361"/>
  <c r="R96" i="361"/>
  <c r="Q96" i="361"/>
  <c r="P96" i="361"/>
  <c r="N96" i="361"/>
  <c r="S96" i="361" s="1"/>
  <c r="I96" i="361"/>
  <c r="A96" i="361"/>
  <c r="J96" i="361" s="1"/>
  <c r="X96" i="361" s="1"/>
  <c r="Z96" i="361" s="1"/>
  <c r="BC95" i="361"/>
  <c r="BD95" i="361" s="1"/>
  <c r="Y95" i="361"/>
  <c r="AK95" i="361" s="1"/>
  <c r="U95" i="361"/>
  <c r="T95" i="361"/>
  <c r="R95" i="361"/>
  <c r="Q95" i="361"/>
  <c r="P95" i="361"/>
  <c r="N95" i="361"/>
  <c r="S95" i="361" s="1"/>
  <c r="I95" i="361"/>
  <c r="A95" i="361"/>
  <c r="J95" i="361" s="1"/>
  <c r="X95" i="361" s="1"/>
  <c r="Z95" i="361" s="1"/>
  <c r="BC94" i="361"/>
  <c r="Y94" i="361"/>
  <c r="AK94" i="361" s="1"/>
  <c r="U94" i="361"/>
  <c r="T94" i="361"/>
  <c r="R94" i="361"/>
  <c r="Q94" i="361"/>
  <c r="P94" i="361"/>
  <c r="N94" i="361"/>
  <c r="S94" i="361" s="1"/>
  <c r="I94" i="361"/>
  <c r="A94" i="361"/>
  <c r="J94" i="361" s="1"/>
  <c r="X94" i="361" s="1"/>
  <c r="Z94" i="361" s="1"/>
  <c r="BC93" i="361"/>
  <c r="BD93" i="361" s="1"/>
  <c r="Y93" i="361"/>
  <c r="AK93" i="361" s="1"/>
  <c r="V93" i="361"/>
  <c r="M93" i="361" s="1"/>
  <c r="U93" i="361"/>
  <c r="T93" i="361"/>
  <c r="R93" i="361"/>
  <c r="Q93" i="361"/>
  <c r="P93" i="361"/>
  <c r="N93" i="361"/>
  <c r="S93" i="361" s="1"/>
  <c r="I93" i="361"/>
  <c r="A93" i="361"/>
  <c r="J93" i="361" s="1"/>
  <c r="X93" i="361" s="1"/>
  <c r="Z93" i="361" s="1"/>
  <c r="BC92" i="361"/>
  <c r="BD92" i="361" s="1"/>
  <c r="Y92" i="361"/>
  <c r="AK92" i="361" s="1"/>
  <c r="V92" i="361"/>
  <c r="M92" i="361" s="1"/>
  <c r="U92" i="361"/>
  <c r="T92" i="361"/>
  <c r="R92" i="361"/>
  <c r="Q92" i="361"/>
  <c r="P92" i="361"/>
  <c r="N92" i="361"/>
  <c r="S92" i="361" s="1"/>
  <c r="I92" i="361"/>
  <c r="A92" i="361"/>
  <c r="J92" i="361" s="1"/>
  <c r="X92" i="361" s="1"/>
  <c r="Z92" i="361" s="1"/>
  <c r="BC91" i="361"/>
  <c r="BD91" i="361" s="1"/>
  <c r="Y91" i="361"/>
  <c r="AK91" i="361" s="1"/>
  <c r="V91" i="361"/>
  <c r="U91" i="361"/>
  <c r="T91" i="361"/>
  <c r="R91" i="361"/>
  <c r="Q91" i="361"/>
  <c r="P91" i="361"/>
  <c r="N91" i="361"/>
  <c r="S91" i="361" s="1"/>
  <c r="M91" i="361"/>
  <c r="I91" i="361"/>
  <c r="A91" i="361"/>
  <c r="J91" i="361" s="1"/>
  <c r="X91" i="361" s="1"/>
  <c r="Z91" i="361" s="1"/>
  <c r="BC90" i="361"/>
  <c r="BD90" i="361" s="1"/>
  <c r="Y90" i="361"/>
  <c r="AK90" i="361" s="1"/>
  <c r="V90" i="361"/>
  <c r="M90" i="361" s="1"/>
  <c r="U90" i="361"/>
  <c r="T90" i="361"/>
  <c r="R90" i="361"/>
  <c r="Q90" i="361"/>
  <c r="P90" i="361"/>
  <c r="N90" i="361"/>
  <c r="S90" i="361" s="1"/>
  <c r="I90" i="361"/>
  <c r="A90" i="361"/>
  <c r="J90" i="361" s="1"/>
  <c r="X90" i="361" s="1"/>
  <c r="Z90" i="361" s="1"/>
  <c r="BD89" i="361"/>
  <c r="BC89" i="361"/>
  <c r="Y89" i="361"/>
  <c r="AK89" i="361" s="1"/>
  <c r="V89" i="361"/>
  <c r="M89" i="361" s="1"/>
  <c r="U89" i="361"/>
  <c r="T89" i="361"/>
  <c r="R89" i="361"/>
  <c r="Q89" i="361"/>
  <c r="P89" i="361"/>
  <c r="N89" i="361"/>
  <c r="S89" i="361" s="1"/>
  <c r="I89" i="361"/>
  <c r="A89" i="361"/>
  <c r="J89" i="361" s="1"/>
  <c r="X89" i="361" s="1"/>
  <c r="Z89" i="361" s="1"/>
  <c r="BC88" i="361"/>
  <c r="BD88" i="361" s="1"/>
  <c r="Y88" i="361"/>
  <c r="AK88" i="361" s="1"/>
  <c r="V88" i="361"/>
  <c r="M88" i="361" s="1"/>
  <c r="U88" i="361"/>
  <c r="T88" i="361"/>
  <c r="R88" i="361"/>
  <c r="Q88" i="361"/>
  <c r="P88" i="361"/>
  <c r="N88" i="361"/>
  <c r="S88" i="361" s="1"/>
  <c r="I88" i="361"/>
  <c r="A88" i="361"/>
  <c r="J88" i="361" s="1"/>
  <c r="X88" i="361" s="1"/>
  <c r="Z88" i="361" s="1"/>
  <c r="BC87" i="361"/>
  <c r="BD87" i="361" s="1"/>
  <c r="Y87" i="361"/>
  <c r="AK87" i="361" s="1"/>
  <c r="V87" i="361"/>
  <c r="M87" i="361" s="1"/>
  <c r="U87" i="361"/>
  <c r="T87" i="361"/>
  <c r="R87" i="361"/>
  <c r="Q87" i="361"/>
  <c r="P87" i="361"/>
  <c r="N87" i="361"/>
  <c r="S87" i="361" s="1"/>
  <c r="I87" i="361"/>
  <c r="A87" i="361"/>
  <c r="J87" i="361" s="1"/>
  <c r="X87" i="361" s="1"/>
  <c r="Z87" i="361" s="1"/>
  <c r="BC86" i="361"/>
  <c r="BD86" i="361" s="1"/>
  <c r="Y86" i="361"/>
  <c r="AK86" i="361" s="1"/>
  <c r="V86" i="361"/>
  <c r="M86" i="361" s="1"/>
  <c r="U86" i="361"/>
  <c r="T86" i="361"/>
  <c r="R86" i="361"/>
  <c r="Q86" i="361"/>
  <c r="P86" i="361"/>
  <c r="N86" i="361"/>
  <c r="S86" i="361" s="1"/>
  <c r="I86" i="361"/>
  <c r="A86" i="361"/>
  <c r="J86" i="361" s="1"/>
  <c r="X86" i="361" s="1"/>
  <c r="Z86" i="361" s="1"/>
  <c r="BC85" i="361"/>
  <c r="BD85" i="361" s="1"/>
  <c r="Y85" i="361"/>
  <c r="AK85" i="361" s="1"/>
  <c r="U85" i="361"/>
  <c r="T85" i="361"/>
  <c r="R85" i="361"/>
  <c r="Q85" i="361"/>
  <c r="P85" i="361"/>
  <c r="N85" i="361"/>
  <c r="S85" i="361" s="1"/>
  <c r="I85" i="361"/>
  <c r="A85" i="361"/>
  <c r="J85" i="361" s="1"/>
  <c r="X85" i="361" s="1"/>
  <c r="Z85" i="361" s="1"/>
  <c r="BC84" i="361"/>
  <c r="BD84" i="361" s="1"/>
  <c r="Y84" i="361"/>
  <c r="AK84" i="361" s="1"/>
  <c r="V84" i="361"/>
  <c r="M84" i="361" s="1"/>
  <c r="U84" i="361"/>
  <c r="T84" i="361"/>
  <c r="R84" i="361"/>
  <c r="Q84" i="361"/>
  <c r="P84" i="361"/>
  <c r="N84" i="361"/>
  <c r="S84" i="361" s="1"/>
  <c r="I84" i="361"/>
  <c r="A84" i="361"/>
  <c r="J84" i="361" s="1"/>
  <c r="X84" i="361" s="1"/>
  <c r="Z84" i="361" s="1"/>
  <c r="BC83" i="361"/>
  <c r="BD83" i="361" s="1"/>
  <c r="Y83" i="361"/>
  <c r="AK83" i="361" s="1"/>
  <c r="V83" i="361"/>
  <c r="U83" i="361"/>
  <c r="T83" i="361"/>
  <c r="R83" i="361"/>
  <c r="Q83" i="361"/>
  <c r="P83" i="361"/>
  <c r="N83" i="361"/>
  <c r="S83" i="361" s="1"/>
  <c r="M83" i="361"/>
  <c r="I83" i="361"/>
  <c r="A83" i="361"/>
  <c r="J83" i="361" s="1"/>
  <c r="X83" i="361" s="1"/>
  <c r="Z83" i="361" s="1"/>
  <c r="BD82" i="361"/>
  <c r="BC82" i="361"/>
  <c r="V82" i="361" s="1"/>
  <c r="M82" i="361" s="1"/>
  <c r="Y82" i="361"/>
  <c r="AK82" i="361" s="1"/>
  <c r="U82" i="361"/>
  <c r="T82" i="361"/>
  <c r="R82" i="361"/>
  <c r="Q82" i="361"/>
  <c r="P82" i="361"/>
  <c r="N82" i="361"/>
  <c r="S82" i="361" s="1"/>
  <c r="I82" i="361"/>
  <c r="A82" i="361"/>
  <c r="J82" i="361" s="1"/>
  <c r="X82" i="361" s="1"/>
  <c r="Z82" i="361" s="1"/>
  <c r="BC81" i="361"/>
  <c r="BD81" i="361" s="1"/>
  <c r="Y81" i="361"/>
  <c r="AK81" i="361" s="1"/>
  <c r="U81" i="361"/>
  <c r="T81" i="361"/>
  <c r="R81" i="361"/>
  <c r="Q81" i="361"/>
  <c r="P81" i="361"/>
  <c r="N81" i="361"/>
  <c r="S81" i="361" s="1"/>
  <c r="I81" i="361"/>
  <c r="A81" i="361"/>
  <c r="J81" i="361" s="1"/>
  <c r="X81" i="361" s="1"/>
  <c r="Z81" i="361" s="1"/>
  <c r="BC80" i="361"/>
  <c r="Y80" i="361"/>
  <c r="AK80" i="361" s="1"/>
  <c r="U80" i="361"/>
  <c r="T80" i="361"/>
  <c r="R80" i="361"/>
  <c r="Q80" i="361"/>
  <c r="P80" i="361"/>
  <c r="N80" i="361"/>
  <c r="S80" i="361" s="1"/>
  <c r="I80" i="361"/>
  <c r="A80" i="361"/>
  <c r="J80" i="361" s="1"/>
  <c r="X80" i="361" s="1"/>
  <c r="Z80" i="361" s="1"/>
  <c r="BD79" i="361"/>
  <c r="BC79" i="361"/>
  <c r="Y79" i="361"/>
  <c r="AK79" i="361" s="1"/>
  <c r="V79" i="361"/>
  <c r="M79" i="361" s="1"/>
  <c r="U79" i="361"/>
  <c r="T79" i="361"/>
  <c r="R79" i="361"/>
  <c r="Q79" i="361"/>
  <c r="P79" i="361"/>
  <c r="N79" i="361"/>
  <c r="S79" i="361" s="1"/>
  <c r="I79" i="361"/>
  <c r="A79" i="361"/>
  <c r="J79" i="361" s="1"/>
  <c r="X79" i="361" s="1"/>
  <c r="Z79" i="361" s="1"/>
  <c r="BC78" i="361"/>
  <c r="Y78" i="361"/>
  <c r="AK78" i="361" s="1"/>
  <c r="U78" i="361"/>
  <c r="T78" i="361"/>
  <c r="R78" i="361"/>
  <c r="Q78" i="361"/>
  <c r="P78" i="361"/>
  <c r="N78" i="361"/>
  <c r="S78" i="361" s="1"/>
  <c r="I78" i="361"/>
  <c r="A78" i="361"/>
  <c r="J78" i="361" s="1"/>
  <c r="X78" i="361" s="1"/>
  <c r="Z78" i="361" s="1"/>
  <c r="BC77" i="361"/>
  <c r="V77" i="361" s="1"/>
  <c r="Y77" i="361"/>
  <c r="AK77" i="361" s="1"/>
  <c r="U77" i="361"/>
  <c r="T77" i="361"/>
  <c r="R77" i="361"/>
  <c r="Q77" i="361"/>
  <c r="P77" i="361"/>
  <c r="N77" i="361"/>
  <c r="S77" i="361" s="1"/>
  <c r="M77" i="361"/>
  <c r="I77" i="361"/>
  <c r="A77" i="361"/>
  <c r="J77" i="361" s="1"/>
  <c r="X77" i="361" s="1"/>
  <c r="Z77" i="361" s="1"/>
  <c r="BC76" i="361"/>
  <c r="BD76" i="361" s="1"/>
  <c r="Y76" i="361"/>
  <c r="AK76" i="361" s="1"/>
  <c r="U76" i="361"/>
  <c r="T76" i="361"/>
  <c r="R76" i="361"/>
  <c r="Q76" i="361"/>
  <c r="P76" i="361"/>
  <c r="N76" i="361"/>
  <c r="S76" i="361" s="1"/>
  <c r="I76" i="361"/>
  <c r="A76" i="361"/>
  <c r="J76" i="361" s="1"/>
  <c r="X76" i="361" s="1"/>
  <c r="Z76" i="361" s="1"/>
  <c r="BD75" i="361"/>
  <c r="BC75" i="361"/>
  <c r="V75" i="361" s="1"/>
  <c r="M75" i="361" s="1"/>
  <c r="Y75" i="361"/>
  <c r="AK75" i="361" s="1"/>
  <c r="U75" i="361"/>
  <c r="T75" i="361"/>
  <c r="R75" i="361"/>
  <c r="Q75" i="361"/>
  <c r="P75" i="361"/>
  <c r="N75" i="361"/>
  <c r="S75" i="361" s="1"/>
  <c r="I75" i="361"/>
  <c r="A75" i="361"/>
  <c r="J75" i="361" s="1"/>
  <c r="X75" i="361" s="1"/>
  <c r="Z75" i="361" s="1"/>
  <c r="BC74" i="361"/>
  <c r="Y74" i="361"/>
  <c r="AK74" i="361" s="1"/>
  <c r="U74" i="361"/>
  <c r="T74" i="361"/>
  <c r="R74" i="361"/>
  <c r="Q74" i="361"/>
  <c r="P74" i="361"/>
  <c r="N74" i="361"/>
  <c r="S74" i="361" s="1"/>
  <c r="I74" i="361"/>
  <c r="A74" i="361"/>
  <c r="J74" i="361" s="1"/>
  <c r="X74" i="361" s="1"/>
  <c r="Z74" i="361" s="1"/>
  <c r="BD73" i="361"/>
  <c r="BC73" i="361"/>
  <c r="V73" i="361" s="1"/>
  <c r="M73" i="361" s="1"/>
  <c r="Y73" i="361"/>
  <c r="AK73" i="361" s="1"/>
  <c r="U73" i="361"/>
  <c r="T73" i="361"/>
  <c r="R73" i="361"/>
  <c r="Q73" i="361"/>
  <c r="P73" i="361"/>
  <c r="N73" i="361"/>
  <c r="S73" i="361" s="1"/>
  <c r="I73" i="361"/>
  <c r="A73" i="361"/>
  <c r="J73" i="361" s="1"/>
  <c r="X73" i="361" s="1"/>
  <c r="Z73" i="361" s="1"/>
  <c r="BC72" i="361"/>
  <c r="Y72" i="361"/>
  <c r="AK72" i="361" s="1"/>
  <c r="U72" i="361"/>
  <c r="T72" i="361"/>
  <c r="R72" i="361"/>
  <c r="Q72" i="361"/>
  <c r="P72" i="361"/>
  <c r="N72" i="361"/>
  <c r="S72" i="361" s="1"/>
  <c r="I72" i="361"/>
  <c r="A72" i="361"/>
  <c r="J72" i="361" s="1"/>
  <c r="X72" i="361" s="1"/>
  <c r="Z72" i="361" s="1"/>
  <c r="BD71" i="361"/>
  <c r="BC71" i="361"/>
  <c r="V71" i="361" s="1"/>
  <c r="M71" i="361" s="1"/>
  <c r="Y71" i="361"/>
  <c r="AK71" i="361" s="1"/>
  <c r="U71" i="361"/>
  <c r="T71" i="361"/>
  <c r="R71" i="361"/>
  <c r="Q71" i="361"/>
  <c r="P71" i="361"/>
  <c r="N71" i="361"/>
  <c r="S71" i="361" s="1"/>
  <c r="I71" i="361"/>
  <c r="A71" i="361"/>
  <c r="J71" i="361" s="1"/>
  <c r="X71" i="361" s="1"/>
  <c r="Z71" i="361" s="1"/>
  <c r="BC70" i="361"/>
  <c r="Y70" i="361"/>
  <c r="AK70" i="361" s="1"/>
  <c r="U70" i="361"/>
  <c r="T70" i="361"/>
  <c r="R70" i="361"/>
  <c r="Q70" i="361"/>
  <c r="P70" i="361"/>
  <c r="N70" i="361"/>
  <c r="S70" i="361" s="1"/>
  <c r="I70" i="361"/>
  <c r="A70" i="361"/>
  <c r="J70" i="361" s="1"/>
  <c r="X70" i="361" s="1"/>
  <c r="Z70" i="361" s="1"/>
  <c r="BC69" i="361"/>
  <c r="Y69" i="361"/>
  <c r="AK69" i="361" s="1"/>
  <c r="U69" i="361"/>
  <c r="T69" i="361"/>
  <c r="R69" i="361"/>
  <c r="Q69" i="361"/>
  <c r="P69" i="361"/>
  <c r="N69" i="361"/>
  <c r="S69" i="361" s="1"/>
  <c r="I69" i="361"/>
  <c r="A69" i="361"/>
  <c r="J69" i="361" s="1"/>
  <c r="X69" i="361" s="1"/>
  <c r="Z69" i="361" s="1"/>
  <c r="BD68" i="361"/>
  <c r="BC68" i="361"/>
  <c r="V68" i="361" s="1"/>
  <c r="AK68" i="361"/>
  <c r="Y68" i="361"/>
  <c r="U68" i="361"/>
  <c r="T68" i="361"/>
  <c r="R68" i="361"/>
  <c r="Q68" i="361"/>
  <c r="P68" i="361"/>
  <c r="N68" i="361"/>
  <c r="S68" i="361" s="1"/>
  <c r="M68" i="361"/>
  <c r="I68" i="361"/>
  <c r="A68" i="361"/>
  <c r="J68" i="361" s="1"/>
  <c r="X68" i="361" s="1"/>
  <c r="Z68" i="361" s="1"/>
  <c r="BD67" i="361"/>
  <c r="BC67" i="361"/>
  <c r="V67" i="361" s="1"/>
  <c r="Y67" i="361"/>
  <c r="AK67" i="361" s="1"/>
  <c r="U67" i="361"/>
  <c r="T67" i="361"/>
  <c r="R67" i="361"/>
  <c r="Q67" i="361"/>
  <c r="P67" i="361"/>
  <c r="N67" i="361"/>
  <c r="S67" i="361" s="1"/>
  <c r="M67" i="361"/>
  <c r="I67" i="361"/>
  <c r="A67" i="361"/>
  <c r="J67" i="361" s="1"/>
  <c r="X67" i="361" s="1"/>
  <c r="Z67" i="361" s="1"/>
  <c r="BD66" i="361"/>
  <c r="BC66" i="361"/>
  <c r="V66" i="361" s="1"/>
  <c r="M66" i="361" s="1"/>
  <c r="Y66" i="361"/>
  <c r="AK66" i="361" s="1"/>
  <c r="U66" i="361"/>
  <c r="T66" i="361"/>
  <c r="R66" i="361"/>
  <c r="Q66" i="361"/>
  <c r="P66" i="361"/>
  <c r="N66" i="361"/>
  <c r="S66" i="361" s="1"/>
  <c r="I66" i="361"/>
  <c r="A66" i="361"/>
  <c r="J66" i="361" s="1"/>
  <c r="X66" i="361" s="1"/>
  <c r="Z66" i="361" s="1"/>
  <c r="BC65" i="361"/>
  <c r="AK65" i="361"/>
  <c r="Y65" i="361"/>
  <c r="U65" i="361"/>
  <c r="T65" i="361"/>
  <c r="R65" i="361"/>
  <c r="Q65" i="361"/>
  <c r="P65" i="361"/>
  <c r="N65" i="361"/>
  <c r="S65" i="361" s="1"/>
  <c r="I65" i="361"/>
  <c r="A65" i="361"/>
  <c r="J65" i="361" s="1"/>
  <c r="X65" i="361" s="1"/>
  <c r="Z65" i="361" s="1"/>
  <c r="BD64" i="361"/>
  <c r="BC64" i="361"/>
  <c r="Y64" i="361"/>
  <c r="AK64" i="361" s="1"/>
  <c r="V64" i="361"/>
  <c r="U64" i="361"/>
  <c r="T64" i="361"/>
  <c r="R64" i="361"/>
  <c r="Q64" i="361"/>
  <c r="P64" i="361"/>
  <c r="N64" i="361"/>
  <c r="S64" i="361" s="1"/>
  <c r="M64" i="361"/>
  <c r="I64" i="361"/>
  <c r="A64" i="361"/>
  <c r="J64" i="361" s="1"/>
  <c r="X64" i="361" s="1"/>
  <c r="Z64" i="361" s="1"/>
  <c r="BC63" i="361"/>
  <c r="Y63" i="361"/>
  <c r="AK63" i="361" s="1"/>
  <c r="U63" i="361"/>
  <c r="T63" i="361"/>
  <c r="R63" i="361"/>
  <c r="Q63" i="361"/>
  <c r="P63" i="361"/>
  <c r="N63" i="361"/>
  <c r="S63" i="361" s="1"/>
  <c r="I63" i="361"/>
  <c r="A63" i="361"/>
  <c r="J63" i="361" s="1"/>
  <c r="X63" i="361" s="1"/>
  <c r="Z63" i="361" s="1"/>
  <c r="BC62" i="361"/>
  <c r="BD62" i="361" s="1"/>
  <c r="Y62" i="361"/>
  <c r="AK62" i="361" s="1"/>
  <c r="U62" i="361"/>
  <c r="T62" i="361"/>
  <c r="R62" i="361"/>
  <c r="Q62" i="361"/>
  <c r="P62" i="361"/>
  <c r="N62" i="361"/>
  <c r="S62" i="361" s="1"/>
  <c r="I62" i="361"/>
  <c r="A62" i="361"/>
  <c r="J62" i="361" s="1"/>
  <c r="X62" i="361" s="1"/>
  <c r="Z62" i="361" s="1"/>
  <c r="BC61" i="361"/>
  <c r="BD61" i="361" s="1"/>
  <c r="Y61" i="361"/>
  <c r="AK61" i="361" s="1"/>
  <c r="V61" i="361"/>
  <c r="U61" i="361"/>
  <c r="T61" i="361"/>
  <c r="R61" i="361"/>
  <c r="Q61" i="361"/>
  <c r="P61" i="361"/>
  <c r="N61" i="361"/>
  <c r="S61" i="361" s="1"/>
  <c r="M61" i="361"/>
  <c r="I61" i="361"/>
  <c r="A61" i="361"/>
  <c r="J61" i="361" s="1"/>
  <c r="X61" i="361" s="1"/>
  <c r="Z61" i="361" s="1"/>
  <c r="BC60" i="361"/>
  <c r="BD60" i="361" s="1"/>
  <c r="Y60" i="361"/>
  <c r="AK60" i="361" s="1"/>
  <c r="V60" i="361"/>
  <c r="U60" i="361"/>
  <c r="T60" i="361"/>
  <c r="R60" i="361"/>
  <c r="Q60" i="361"/>
  <c r="P60" i="361"/>
  <c r="N60" i="361"/>
  <c r="S60" i="361" s="1"/>
  <c r="M60" i="361"/>
  <c r="I60" i="361"/>
  <c r="A60" i="361"/>
  <c r="J60" i="361" s="1"/>
  <c r="X60" i="361" s="1"/>
  <c r="Z60" i="361" s="1"/>
  <c r="BC59" i="361"/>
  <c r="Y59" i="361"/>
  <c r="AK59" i="361" s="1"/>
  <c r="U59" i="361"/>
  <c r="T59" i="361"/>
  <c r="R59" i="361"/>
  <c r="Q59" i="361"/>
  <c r="P59" i="361"/>
  <c r="N59" i="361"/>
  <c r="S59" i="361" s="1"/>
  <c r="I59" i="361"/>
  <c r="A59" i="361"/>
  <c r="J59" i="361" s="1"/>
  <c r="X59" i="361" s="1"/>
  <c r="Z59" i="361" s="1"/>
  <c r="BD58" i="361"/>
  <c r="BC58" i="361"/>
  <c r="Y58" i="361"/>
  <c r="AK58" i="361" s="1"/>
  <c r="V58" i="361"/>
  <c r="M58" i="361" s="1"/>
  <c r="U58" i="361"/>
  <c r="T58" i="361"/>
  <c r="R58" i="361"/>
  <c r="Q58" i="361"/>
  <c r="P58" i="361"/>
  <c r="N58" i="361"/>
  <c r="S58" i="361" s="1"/>
  <c r="I58" i="361"/>
  <c r="A58" i="361"/>
  <c r="J58" i="361" s="1"/>
  <c r="X58" i="361" s="1"/>
  <c r="Z58" i="361" s="1"/>
  <c r="BD57" i="361"/>
  <c r="BC57" i="361"/>
  <c r="Y57" i="361"/>
  <c r="AK57" i="361" s="1"/>
  <c r="V57" i="361"/>
  <c r="M57" i="361" s="1"/>
  <c r="U57" i="361"/>
  <c r="T57" i="361"/>
  <c r="R57" i="361"/>
  <c r="Q57" i="361"/>
  <c r="P57" i="361"/>
  <c r="N57" i="361"/>
  <c r="S57" i="361" s="1"/>
  <c r="I57" i="361"/>
  <c r="A57" i="361"/>
  <c r="J57" i="361" s="1"/>
  <c r="X57" i="361" s="1"/>
  <c r="Z57" i="361" s="1"/>
  <c r="BC56" i="361"/>
  <c r="Y56" i="361"/>
  <c r="AK56" i="361" s="1"/>
  <c r="U56" i="361"/>
  <c r="T56" i="361"/>
  <c r="R56" i="361"/>
  <c r="Q56" i="361"/>
  <c r="P56" i="361"/>
  <c r="N56" i="361"/>
  <c r="S56" i="361" s="1"/>
  <c r="I56" i="361"/>
  <c r="A56" i="361"/>
  <c r="J56" i="361" s="1"/>
  <c r="X56" i="361" s="1"/>
  <c r="Z56" i="361" s="1"/>
  <c r="BD55" i="361"/>
  <c r="BC55" i="361"/>
  <c r="V55" i="361" s="1"/>
  <c r="M55" i="361" s="1"/>
  <c r="Y55" i="361"/>
  <c r="AK55" i="361" s="1"/>
  <c r="U55" i="361"/>
  <c r="T55" i="361"/>
  <c r="R55" i="361"/>
  <c r="Q55" i="361"/>
  <c r="P55" i="361"/>
  <c r="N55" i="361"/>
  <c r="S55" i="361" s="1"/>
  <c r="I55" i="361"/>
  <c r="A55" i="361"/>
  <c r="J55" i="361" s="1"/>
  <c r="X55" i="361" s="1"/>
  <c r="Z55" i="361" s="1"/>
  <c r="BD54" i="361"/>
  <c r="BC54" i="361"/>
  <c r="Y54" i="361"/>
  <c r="AK54" i="361" s="1"/>
  <c r="V54" i="361"/>
  <c r="M54" i="361" s="1"/>
  <c r="U54" i="361"/>
  <c r="T54" i="361"/>
  <c r="R54" i="361"/>
  <c r="Q54" i="361"/>
  <c r="P54" i="361"/>
  <c r="N54" i="361"/>
  <c r="S54" i="361" s="1"/>
  <c r="I54" i="361"/>
  <c r="A54" i="361"/>
  <c r="J54" i="361" s="1"/>
  <c r="X54" i="361" s="1"/>
  <c r="Z54" i="361" s="1"/>
  <c r="BC53" i="361"/>
  <c r="Y53" i="361"/>
  <c r="AK53" i="361" s="1"/>
  <c r="U53" i="361"/>
  <c r="T53" i="361"/>
  <c r="R53" i="361"/>
  <c r="Q53" i="361"/>
  <c r="P53" i="361"/>
  <c r="N53" i="361"/>
  <c r="S53" i="361" s="1"/>
  <c r="I53" i="361"/>
  <c r="A53" i="361"/>
  <c r="J53" i="361" s="1"/>
  <c r="X53" i="361" s="1"/>
  <c r="Z53" i="361" s="1"/>
  <c r="BC52" i="361"/>
  <c r="BD52" i="361" s="1"/>
  <c r="Y52" i="361"/>
  <c r="AK52" i="361" s="1"/>
  <c r="V52" i="361"/>
  <c r="M52" i="361" s="1"/>
  <c r="U52" i="361"/>
  <c r="T52" i="361"/>
  <c r="R52" i="361"/>
  <c r="Q52" i="361"/>
  <c r="P52" i="361"/>
  <c r="N52" i="361"/>
  <c r="S52" i="361" s="1"/>
  <c r="I52" i="361"/>
  <c r="A52" i="361"/>
  <c r="J52" i="361" s="1"/>
  <c r="X52" i="361" s="1"/>
  <c r="Z52" i="361" s="1"/>
  <c r="BD51" i="361"/>
  <c r="BC51" i="361"/>
  <c r="Y51" i="361"/>
  <c r="AK51" i="361" s="1"/>
  <c r="V51" i="361"/>
  <c r="M51" i="361" s="1"/>
  <c r="U51" i="361"/>
  <c r="T51" i="361"/>
  <c r="R51" i="361"/>
  <c r="Q51" i="361"/>
  <c r="P51" i="361"/>
  <c r="N51" i="361"/>
  <c r="S51" i="361" s="1"/>
  <c r="I51" i="361"/>
  <c r="A51" i="361"/>
  <c r="J51" i="361" s="1"/>
  <c r="X51" i="361" s="1"/>
  <c r="Z51" i="361" s="1"/>
  <c r="BC50" i="361"/>
  <c r="BD50" i="361" s="1"/>
  <c r="Y50" i="361"/>
  <c r="AK50" i="361" s="1"/>
  <c r="V50" i="361"/>
  <c r="M50" i="361" s="1"/>
  <c r="U50" i="361"/>
  <c r="T50" i="361"/>
  <c r="R50" i="361"/>
  <c r="Q50" i="361"/>
  <c r="P50" i="361"/>
  <c r="N50" i="361"/>
  <c r="S50" i="361" s="1"/>
  <c r="I50" i="361"/>
  <c r="A50" i="361"/>
  <c r="J50" i="361" s="1"/>
  <c r="X50" i="361" s="1"/>
  <c r="Z50" i="361" s="1"/>
  <c r="BC49" i="361"/>
  <c r="BD49" i="361" s="1"/>
  <c r="Y49" i="361"/>
  <c r="AK49" i="361" s="1"/>
  <c r="V49" i="361"/>
  <c r="M49" i="361" s="1"/>
  <c r="U49" i="361"/>
  <c r="T49" i="361"/>
  <c r="R49" i="361"/>
  <c r="Q49" i="361"/>
  <c r="P49" i="361"/>
  <c r="N49" i="361"/>
  <c r="S49" i="361" s="1"/>
  <c r="I49" i="361"/>
  <c r="A49" i="361"/>
  <c r="J49" i="361" s="1"/>
  <c r="X49" i="361" s="1"/>
  <c r="Z49" i="361" s="1"/>
  <c r="BC48" i="361"/>
  <c r="BD48" i="361" s="1"/>
  <c r="Y48" i="361"/>
  <c r="AK48" i="361" s="1"/>
  <c r="V48" i="361"/>
  <c r="M48" i="361" s="1"/>
  <c r="U48" i="361"/>
  <c r="T48" i="361"/>
  <c r="R48" i="361"/>
  <c r="Q48" i="361"/>
  <c r="P48" i="361"/>
  <c r="N48" i="361"/>
  <c r="S48" i="361" s="1"/>
  <c r="I48" i="361"/>
  <c r="A48" i="361"/>
  <c r="J48" i="361" s="1"/>
  <c r="X48" i="361" s="1"/>
  <c r="Z48" i="361" s="1"/>
  <c r="BC47" i="361"/>
  <c r="BD47" i="361" s="1"/>
  <c r="Y47" i="361"/>
  <c r="AK47" i="361" s="1"/>
  <c r="V47" i="361"/>
  <c r="M47" i="361" s="1"/>
  <c r="U47" i="361"/>
  <c r="T47" i="361"/>
  <c r="R47" i="361"/>
  <c r="Q47" i="361"/>
  <c r="P47" i="361"/>
  <c r="N47" i="361"/>
  <c r="S47" i="361" s="1"/>
  <c r="I47" i="361"/>
  <c r="A47" i="361"/>
  <c r="J47" i="361" s="1"/>
  <c r="X47" i="361" s="1"/>
  <c r="Z47" i="361" s="1"/>
  <c r="BC46" i="361"/>
  <c r="Y46" i="361"/>
  <c r="AK46" i="361" s="1"/>
  <c r="U46" i="361"/>
  <c r="T46" i="361"/>
  <c r="R46" i="361"/>
  <c r="Q46" i="361"/>
  <c r="P46" i="361"/>
  <c r="N46" i="361"/>
  <c r="S46" i="361" s="1"/>
  <c r="I46" i="361"/>
  <c r="A46" i="361"/>
  <c r="J46" i="361" s="1"/>
  <c r="X46" i="361" s="1"/>
  <c r="Z46" i="361" s="1"/>
  <c r="BD45" i="361"/>
  <c r="BC45" i="361"/>
  <c r="V45" i="361" s="1"/>
  <c r="M45" i="361" s="1"/>
  <c r="Y45" i="361"/>
  <c r="AK45" i="361" s="1"/>
  <c r="U45" i="361"/>
  <c r="T45" i="361"/>
  <c r="R45" i="361"/>
  <c r="Q45" i="361"/>
  <c r="P45" i="361"/>
  <c r="N45" i="361"/>
  <c r="S45" i="361" s="1"/>
  <c r="I45" i="361"/>
  <c r="A45" i="361"/>
  <c r="J45" i="361" s="1"/>
  <c r="X45" i="361" s="1"/>
  <c r="Z45" i="361" s="1"/>
  <c r="BC44" i="361"/>
  <c r="BD44" i="361" s="1"/>
  <c r="Y44" i="361"/>
  <c r="AK44" i="361" s="1"/>
  <c r="V44" i="361"/>
  <c r="M44" i="361" s="1"/>
  <c r="U44" i="361"/>
  <c r="T44" i="361"/>
  <c r="R44" i="361"/>
  <c r="Q44" i="361"/>
  <c r="P44" i="361"/>
  <c r="N44" i="361"/>
  <c r="S44" i="361" s="1"/>
  <c r="I44" i="361"/>
  <c r="A44" i="361"/>
  <c r="J44" i="361" s="1"/>
  <c r="X44" i="361" s="1"/>
  <c r="Z44" i="361" s="1"/>
  <c r="BC43" i="361"/>
  <c r="BD43" i="361" s="1"/>
  <c r="Y43" i="361"/>
  <c r="AK43" i="361" s="1"/>
  <c r="U43" i="361"/>
  <c r="T43" i="361"/>
  <c r="R43" i="361"/>
  <c r="Q43" i="361"/>
  <c r="P43" i="361"/>
  <c r="N43" i="361"/>
  <c r="S43" i="361" s="1"/>
  <c r="I43" i="361"/>
  <c r="A43" i="361"/>
  <c r="J43" i="361" s="1"/>
  <c r="X43" i="361" s="1"/>
  <c r="Z43" i="361" s="1"/>
  <c r="BC42" i="361"/>
  <c r="BD42" i="361" s="1"/>
  <c r="Y42" i="361"/>
  <c r="AK42" i="361" s="1"/>
  <c r="U42" i="361"/>
  <c r="T42" i="361"/>
  <c r="R42" i="361"/>
  <c r="Q42" i="361"/>
  <c r="P42" i="361"/>
  <c r="N42" i="361"/>
  <c r="S42" i="361" s="1"/>
  <c r="I42" i="361"/>
  <c r="A42" i="361"/>
  <c r="J42" i="361" s="1"/>
  <c r="X42" i="361" s="1"/>
  <c r="Z42" i="361" s="1"/>
  <c r="BC41" i="361"/>
  <c r="BD41" i="361" s="1"/>
  <c r="Y41" i="361"/>
  <c r="AK41" i="361" s="1"/>
  <c r="U41" i="361"/>
  <c r="T41" i="361"/>
  <c r="R41" i="361"/>
  <c r="Q41" i="361"/>
  <c r="P41" i="361"/>
  <c r="N41" i="361"/>
  <c r="S41" i="361" s="1"/>
  <c r="I41" i="361"/>
  <c r="A41" i="361"/>
  <c r="J41" i="361" s="1"/>
  <c r="X41" i="361" s="1"/>
  <c r="Z41" i="361" s="1"/>
  <c r="BC40" i="361"/>
  <c r="BD40" i="361" s="1"/>
  <c r="Y40" i="361"/>
  <c r="AK40" i="361" s="1"/>
  <c r="V40" i="361"/>
  <c r="M40" i="361" s="1"/>
  <c r="U40" i="361"/>
  <c r="T40" i="361"/>
  <c r="R40" i="361"/>
  <c r="Q40" i="361"/>
  <c r="P40" i="361"/>
  <c r="N40" i="361"/>
  <c r="S40" i="361" s="1"/>
  <c r="I40" i="361"/>
  <c r="A40" i="361"/>
  <c r="J40" i="361" s="1"/>
  <c r="X40" i="361" s="1"/>
  <c r="Z40" i="361" s="1"/>
  <c r="BC39" i="361"/>
  <c r="BD39" i="361" s="1"/>
  <c r="Y39" i="361"/>
  <c r="AK39" i="361" s="1"/>
  <c r="V39" i="361"/>
  <c r="M39" i="361" s="1"/>
  <c r="U39" i="361"/>
  <c r="T39" i="361"/>
  <c r="R39" i="361"/>
  <c r="Q39" i="361"/>
  <c r="P39" i="361"/>
  <c r="N39" i="361"/>
  <c r="S39" i="361" s="1"/>
  <c r="I39" i="361"/>
  <c r="A39" i="361"/>
  <c r="J39" i="361" s="1"/>
  <c r="X39" i="361" s="1"/>
  <c r="Z39" i="361" s="1"/>
  <c r="BC38" i="361"/>
  <c r="BD38" i="361" s="1"/>
  <c r="Y38" i="361"/>
  <c r="AK38" i="361" s="1"/>
  <c r="V38" i="361"/>
  <c r="M38" i="361" s="1"/>
  <c r="U38" i="361"/>
  <c r="T38" i="361"/>
  <c r="R38" i="361"/>
  <c r="Q38" i="361"/>
  <c r="P38" i="361"/>
  <c r="N38" i="361"/>
  <c r="S38" i="361" s="1"/>
  <c r="I38" i="361"/>
  <c r="A38" i="361"/>
  <c r="J38" i="361" s="1"/>
  <c r="X38" i="361" s="1"/>
  <c r="Z38" i="361" s="1"/>
  <c r="BC37" i="361"/>
  <c r="BD37" i="361" s="1"/>
  <c r="Y37" i="361"/>
  <c r="AK37" i="361" s="1"/>
  <c r="V37" i="361"/>
  <c r="M37" i="361" s="1"/>
  <c r="U37" i="361"/>
  <c r="T37" i="361"/>
  <c r="R37" i="361"/>
  <c r="Q37" i="361"/>
  <c r="P37" i="361"/>
  <c r="N37" i="361"/>
  <c r="S37" i="361" s="1"/>
  <c r="I37" i="361"/>
  <c r="A37" i="361"/>
  <c r="J37" i="361" s="1"/>
  <c r="X37" i="361" s="1"/>
  <c r="Z37" i="361" s="1"/>
  <c r="BC36" i="361"/>
  <c r="BD36" i="361" s="1"/>
  <c r="Y36" i="361"/>
  <c r="AK36" i="361" s="1"/>
  <c r="V36" i="361"/>
  <c r="M36" i="361" s="1"/>
  <c r="U36" i="361"/>
  <c r="T36" i="361"/>
  <c r="R36" i="361"/>
  <c r="Q36" i="361"/>
  <c r="P36" i="361"/>
  <c r="N36" i="361"/>
  <c r="S36" i="361" s="1"/>
  <c r="I36" i="361"/>
  <c r="A36" i="361"/>
  <c r="J36" i="361" s="1"/>
  <c r="X36" i="361" s="1"/>
  <c r="Z36" i="361" s="1"/>
  <c r="BD35" i="361"/>
  <c r="BC35" i="361"/>
  <c r="Y35" i="361"/>
  <c r="AK35" i="361" s="1"/>
  <c r="V35" i="361"/>
  <c r="M35" i="361" s="1"/>
  <c r="U35" i="361"/>
  <c r="T35" i="361"/>
  <c r="R35" i="361"/>
  <c r="Q35" i="361"/>
  <c r="P35" i="361"/>
  <c r="N35" i="361"/>
  <c r="S35" i="361" s="1"/>
  <c r="I35" i="361"/>
  <c r="A35" i="361"/>
  <c r="J35" i="361" s="1"/>
  <c r="X35" i="361" s="1"/>
  <c r="Z35" i="361" s="1"/>
  <c r="BD34" i="361"/>
  <c r="BC34" i="361"/>
  <c r="Y34" i="361"/>
  <c r="AK34" i="361" s="1"/>
  <c r="V34" i="361"/>
  <c r="M34" i="361" s="1"/>
  <c r="U34" i="361"/>
  <c r="T34" i="361"/>
  <c r="R34" i="361"/>
  <c r="Q34" i="361"/>
  <c r="P34" i="361"/>
  <c r="N34" i="361"/>
  <c r="S34" i="361" s="1"/>
  <c r="I34" i="361"/>
  <c r="A34" i="361"/>
  <c r="J34" i="361" s="1"/>
  <c r="X34" i="361" s="1"/>
  <c r="Z34" i="361" s="1"/>
  <c r="BD33" i="361"/>
  <c r="BC33" i="361"/>
  <c r="Y33" i="361"/>
  <c r="AK33" i="361" s="1"/>
  <c r="V33" i="361"/>
  <c r="M33" i="361" s="1"/>
  <c r="U33" i="361"/>
  <c r="T33" i="361"/>
  <c r="R33" i="361"/>
  <c r="Q33" i="361"/>
  <c r="P33" i="361"/>
  <c r="N33" i="361"/>
  <c r="S33" i="361" s="1"/>
  <c r="I33" i="361"/>
  <c r="A33" i="361"/>
  <c r="J33" i="361" s="1"/>
  <c r="X33" i="361" s="1"/>
  <c r="Z33" i="361" s="1"/>
  <c r="BC32" i="361"/>
  <c r="BD32" i="361" s="1"/>
  <c r="Y32" i="361"/>
  <c r="AK32" i="361" s="1"/>
  <c r="U32" i="361"/>
  <c r="T32" i="361"/>
  <c r="R32" i="361"/>
  <c r="Q32" i="361"/>
  <c r="P32" i="361"/>
  <c r="N32" i="361"/>
  <c r="S32" i="361" s="1"/>
  <c r="I32" i="361"/>
  <c r="A32" i="361"/>
  <c r="J32" i="361" s="1"/>
  <c r="X32" i="361" s="1"/>
  <c r="Z32" i="361" s="1"/>
  <c r="BC31" i="361"/>
  <c r="BD31" i="361" s="1"/>
  <c r="Y31" i="361"/>
  <c r="AK31" i="361" s="1"/>
  <c r="V31" i="361"/>
  <c r="M31" i="361" s="1"/>
  <c r="U31" i="361"/>
  <c r="T31" i="361"/>
  <c r="R31" i="361"/>
  <c r="Q31" i="361"/>
  <c r="P31" i="361"/>
  <c r="N31" i="361"/>
  <c r="S31" i="361" s="1"/>
  <c r="I31" i="361"/>
  <c r="A31" i="361"/>
  <c r="J31" i="361" s="1"/>
  <c r="X31" i="361" s="1"/>
  <c r="Z31" i="361" s="1"/>
  <c r="BC30" i="361"/>
  <c r="BD30" i="361" s="1"/>
  <c r="Y30" i="361"/>
  <c r="AK30" i="361" s="1"/>
  <c r="V30" i="361"/>
  <c r="M30" i="361" s="1"/>
  <c r="U30" i="361"/>
  <c r="T30" i="361"/>
  <c r="R30" i="361"/>
  <c r="Q30" i="361"/>
  <c r="P30" i="361"/>
  <c r="N30" i="361"/>
  <c r="S30" i="361" s="1"/>
  <c r="I30" i="361"/>
  <c r="A30" i="361"/>
  <c r="J30" i="361" s="1"/>
  <c r="X30" i="361" s="1"/>
  <c r="Z30" i="361" s="1"/>
  <c r="BC29" i="361"/>
  <c r="Y29" i="361"/>
  <c r="AK29" i="361" s="1"/>
  <c r="U29" i="361"/>
  <c r="T29" i="361"/>
  <c r="R29" i="361"/>
  <c r="Q29" i="361"/>
  <c r="P29" i="361"/>
  <c r="N29" i="361"/>
  <c r="S29" i="361" s="1"/>
  <c r="I29" i="361"/>
  <c r="A29" i="361"/>
  <c r="J29" i="361" s="1"/>
  <c r="X29" i="361" s="1"/>
  <c r="Z29" i="361" s="1"/>
  <c r="BC28" i="361"/>
  <c r="BD28" i="361" s="1"/>
  <c r="Y28" i="361"/>
  <c r="AK28" i="361" s="1"/>
  <c r="U28" i="361"/>
  <c r="T28" i="361"/>
  <c r="R28" i="361"/>
  <c r="Q28" i="361"/>
  <c r="P28" i="361"/>
  <c r="N28" i="361"/>
  <c r="S28" i="361" s="1"/>
  <c r="I28" i="361"/>
  <c r="A28" i="361"/>
  <c r="J28" i="361" s="1"/>
  <c r="X28" i="361" s="1"/>
  <c r="Z28" i="361" s="1"/>
  <c r="BD27" i="361"/>
  <c r="BC27" i="361"/>
  <c r="V27" i="361" s="1"/>
  <c r="M27" i="361" s="1"/>
  <c r="Y27" i="361"/>
  <c r="AK27" i="361" s="1"/>
  <c r="U27" i="361"/>
  <c r="T27" i="361"/>
  <c r="R27" i="361"/>
  <c r="Q27" i="361"/>
  <c r="P27" i="361"/>
  <c r="N27" i="361"/>
  <c r="S27" i="361" s="1"/>
  <c r="I27" i="361"/>
  <c r="A27" i="361"/>
  <c r="J27" i="361" s="1"/>
  <c r="X27" i="361" s="1"/>
  <c r="Z27" i="361" s="1"/>
  <c r="BD26" i="361"/>
  <c r="BC26" i="361"/>
  <c r="V26" i="361" s="1"/>
  <c r="M26" i="361" s="1"/>
  <c r="Y26" i="361"/>
  <c r="AK26" i="361" s="1"/>
  <c r="U26" i="361"/>
  <c r="T26" i="361"/>
  <c r="R26" i="361"/>
  <c r="Q26" i="361"/>
  <c r="P26" i="361"/>
  <c r="N26" i="361"/>
  <c r="S26" i="361" s="1"/>
  <c r="I26" i="361"/>
  <c r="A26" i="361"/>
  <c r="J26" i="361" s="1"/>
  <c r="X26" i="361" s="1"/>
  <c r="Z26" i="361" s="1"/>
  <c r="BC25" i="361"/>
  <c r="BD25" i="361" s="1"/>
  <c r="Y25" i="361"/>
  <c r="AK25" i="361" s="1"/>
  <c r="U25" i="361"/>
  <c r="T25" i="361"/>
  <c r="R25" i="361"/>
  <c r="Q25" i="361"/>
  <c r="P25" i="361"/>
  <c r="N25" i="361"/>
  <c r="S25" i="361" s="1"/>
  <c r="I25" i="361"/>
  <c r="A25" i="361"/>
  <c r="J25" i="361" s="1"/>
  <c r="X25" i="361" s="1"/>
  <c r="Z25" i="361" s="1"/>
  <c r="BC24" i="361"/>
  <c r="BD24" i="361" s="1"/>
  <c r="AK24" i="361"/>
  <c r="Y24" i="361"/>
  <c r="V24" i="361"/>
  <c r="M24" i="361" s="1"/>
  <c r="U24" i="361"/>
  <c r="T24" i="361"/>
  <c r="R24" i="361"/>
  <c r="Q24" i="361"/>
  <c r="P24" i="361"/>
  <c r="N24" i="361"/>
  <c r="S24" i="361" s="1"/>
  <c r="I24" i="361"/>
  <c r="A24" i="361"/>
  <c r="J24" i="361" s="1"/>
  <c r="X24" i="361" s="1"/>
  <c r="Z24" i="361" s="1"/>
  <c r="BC23" i="361"/>
  <c r="Y23" i="361"/>
  <c r="AK23" i="361" s="1"/>
  <c r="U23" i="361"/>
  <c r="T23" i="361"/>
  <c r="R23" i="361"/>
  <c r="Q23" i="361"/>
  <c r="P23" i="361"/>
  <c r="N23" i="361"/>
  <c r="S23" i="361" s="1"/>
  <c r="I23" i="361"/>
  <c r="A23" i="361"/>
  <c r="J23" i="361" s="1"/>
  <c r="X23" i="361" s="1"/>
  <c r="Z23" i="361" s="1"/>
  <c r="BC22" i="361"/>
  <c r="BD22" i="361" s="1"/>
  <c r="Y22" i="361"/>
  <c r="AK22" i="361" s="1"/>
  <c r="V22" i="361"/>
  <c r="M22" i="361" s="1"/>
  <c r="U22" i="361"/>
  <c r="T22" i="361"/>
  <c r="R22" i="361"/>
  <c r="Q22" i="361"/>
  <c r="P22" i="361"/>
  <c r="N22" i="361"/>
  <c r="S22" i="361" s="1"/>
  <c r="I22" i="361"/>
  <c r="A22" i="361"/>
  <c r="J22" i="361" s="1"/>
  <c r="X22" i="361" s="1"/>
  <c r="Z22" i="361" s="1"/>
  <c r="BC21" i="361"/>
  <c r="Y21" i="361"/>
  <c r="AK21" i="361" s="1"/>
  <c r="U21" i="361"/>
  <c r="T21" i="361"/>
  <c r="R21" i="361"/>
  <c r="Q21" i="361"/>
  <c r="P21" i="361"/>
  <c r="N21" i="361"/>
  <c r="S21" i="361" s="1"/>
  <c r="I21" i="361"/>
  <c r="A21" i="361"/>
  <c r="J21" i="361" s="1"/>
  <c r="X21" i="361" s="1"/>
  <c r="Z21" i="361" s="1"/>
  <c r="BC20" i="361"/>
  <c r="Y20" i="361"/>
  <c r="AK20" i="361" s="1"/>
  <c r="U20" i="361"/>
  <c r="T20" i="361"/>
  <c r="R20" i="361"/>
  <c r="Q20" i="361"/>
  <c r="P20" i="361"/>
  <c r="N20" i="361"/>
  <c r="S20" i="361" s="1"/>
  <c r="I20" i="361"/>
  <c r="A20" i="361"/>
  <c r="J20" i="361" s="1"/>
  <c r="X20" i="361" s="1"/>
  <c r="Z20" i="361" s="1"/>
  <c r="BC19" i="361"/>
  <c r="BD19" i="361" s="1"/>
  <c r="Y19" i="361"/>
  <c r="AK19" i="361" s="1"/>
  <c r="V19" i="361"/>
  <c r="M19" i="361" s="1"/>
  <c r="U17" i="361"/>
  <c r="T17" i="361"/>
  <c r="R17" i="361"/>
  <c r="Q17" i="361"/>
  <c r="P17" i="361"/>
  <c r="N19" i="361"/>
  <c r="I19" i="361"/>
  <c r="BC18" i="361"/>
  <c r="Y18" i="361"/>
  <c r="AK18" i="361" s="1"/>
  <c r="U15" i="361"/>
  <c r="T15" i="361"/>
  <c r="R15" i="361"/>
  <c r="Q15" i="361"/>
  <c r="P15" i="361"/>
  <c r="N18" i="361"/>
  <c r="I18" i="361"/>
  <c r="BC17" i="361"/>
  <c r="BD17" i="361" s="1"/>
  <c r="Y17" i="361"/>
  <c r="AK17" i="361" s="1"/>
  <c r="V17" i="361"/>
  <c r="M17" i="361" s="1"/>
  <c r="U10" i="361"/>
  <c r="T10" i="361"/>
  <c r="R10" i="361"/>
  <c r="Q10" i="361"/>
  <c r="P10" i="361"/>
  <c r="N17" i="361"/>
  <c r="I17" i="361"/>
  <c r="BD16" i="361"/>
  <c r="BC16" i="361"/>
  <c r="Y16" i="361"/>
  <c r="AK16" i="361" s="1"/>
  <c r="V16" i="361"/>
  <c r="M16" i="361" s="1"/>
  <c r="U19" i="361"/>
  <c r="T19" i="361"/>
  <c r="R19" i="361"/>
  <c r="Q19" i="361"/>
  <c r="P19" i="361"/>
  <c r="N16" i="361"/>
  <c r="S19" i="361" s="1"/>
  <c r="I16" i="361"/>
  <c r="BD15" i="361"/>
  <c r="BC15" i="361"/>
  <c r="Y15" i="361"/>
  <c r="AK15" i="361" s="1"/>
  <c r="V15" i="361"/>
  <c r="M15" i="361" s="1"/>
  <c r="U9" i="361"/>
  <c r="T9" i="361"/>
  <c r="R9" i="361"/>
  <c r="Q9" i="361"/>
  <c r="P9" i="361"/>
  <c r="N15" i="361"/>
  <c r="I15" i="361"/>
  <c r="BC14" i="361"/>
  <c r="BD14" i="361" s="1"/>
  <c r="Y14" i="361"/>
  <c r="AK14" i="361" s="1"/>
  <c r="V14" i="361"/>
  <c r="M14" i="361" s="1"/>
  <c r="U14" i="361"/>
  <c r="AP14" i="361" s="1"/>
  <c r="T14" i="361"/>
  <c r="R14" i="361"/>
  <c r="Q14" i="361"/>
  <c r="N14" i="361"/>
  <c r="I14" i="361"/>
  <c r="BC13" i="361"/>
  <c r="BD13" i="361" s="1"/>
  <c r="Y13" i="361"/>
  <c r="AK13" i="361" s="1"/>
  <c r="V13" i="361"/>
  <c r="M13" i="361" s="1"/>
  <c r="U18" i="361"/>
  <c r="T18" i="361"/>
  <c r="R18" i="361"/>
  <c r="Q18" i="361"/>
  <c r="P18" i="361"/>
  <c r="N13" i="361"/>
  <c r="I13" i="361"/>
  <c r="BC12" i="361"/>
  <c r="BD12" i="361" s="1"/>
  <c r="Y12" i="361"/>
  <c r="AK12" i="361" s="1"/>
  <c r="V12" i="361"/>
  <c r="M12" i="361" s="1"/>
  <c r="U16" i="361"/>
  <c r="T16" i="361"/>
  <c r="R16" i="361"/>
  <c r="Q16" i="361"/>
  <c r="P16" i="361"/>
  <c r="N12" i="361"/>
  <c r="I12" i="361"/>
  <c r="BD11" i="361"/>
  <c r="BC11" i="361"/>
  <c r="Y11" i="361"/>
  <c r="AK11" i="361" s="1"/>
  <c r="V11" i="361"/>
  <c r="M11" i="361" s="1"/>
  <c r="U13" i="361"/>
  <c r="T13" i="361"/>
  <c r="R13" i="361"/>
  <c r="Q13" i="361"/>
  <c r="N11" i="361"/>
  <c r="I11" i="361"/>
  <c r="A11" i="361"/>
  <c r="BC10" i="361"/>
  <c r="Y10" i="361"/>
  <c r="AK10" i="361" s="1"/>
  <c r="U12" i="361"/>
  <c r="T12" i="361"/>
  <c r="R12" i="361"/>
  <c r="Q12" i="361"/>
  <c r="P12" i="361"/>
  <c r="N10" i="361"/>
  <c r="I10" i="361"/>
  <c r="A10" i="361"/>
  <c r="J10" i="361" s="1"/>
  <c r="X10" i="361" s="1"/>
  <c r="Z10" i="361" s="1"/>
  <c r="BC9" i="361"/>
  <c r="AW9" i="361"/>
  <c r="Y9" i="361"/>
  <c r="AK9" i="361" s="1"/>
  <c r="U11" i="361"/>
  <c r="T11" i="361"/>
  <c r="R11" i="361"/>
  <c r="Q11" i="361"/>
  <c r="P11" i="361"/>
  <c r="N9" i="361"/>
  <c r="I9" i="361"/>
  <c r="A9" i="361"/>
  <c r="J9" i="361" s="1"/>
  <c r="X9" i="361" s="1"/>
  <c r="Z9" i="361" s="1"/>
  <c r="AZ8" i="361"/>
  <c r="AY8" i="361"/>
  <c r="AX8" i="361"/>
  <c r="AX25" i="361" s="1"/>
  <c r="AW8" i="361"/>
  <c r="AW15" i="361" s="1"/>
  <c r="AR8" i="361"/>
  <c r="AQ8" i="361"/>
  <c r="AP8" i="361"/>
  <c r="AN8" i="361"/>
  <c r="AI8" i="361"/>
  <c r="AG8" i="361"/>
  <c r="AE8" i="361"/>
  <c r="AC8" i="361"/>
  <c r="AA8" i="361"/>
  <c r="R8" i="361"/>
  <c r="Q8" i="361"/>
  <c r="AA7" i="361"/>
  <c r="V7" i="361"/>
  <c r="P7" i="361"/>
  <c r="M7" i="361"/>
  <c r="I6" i="361"/>
  <c r="H6" i="361"/>
  <c r="G6" i="361"/>
  <c r="C6" i="361"/>
  <c r="I5" i="361"/>
  <c r="H5" i="361"/>
  <c r="G5" i="361"/>
  <c r="A5" i="361"/>
  <c r="H4" i="361"/>
  <c r="H3" i="361"/>
  <c r="H2" i="361"/>
  <c r="M1" i="361"/>
  <c r="H1" i="361"/>
  <c r="AU101" i="360"/>
  <c r="AS101" i="360"/>
  <c r="AV101" i="360" s="1"/>
  <c r="R101" i="360"/>
  <c r="BD100" i="360"/>
  <c r="BC100" i="360"/>
  <c r="Y100" i="360"/>
  <c r="AK100" i="360" s="1"/>
  <c r="V100" i="360"/>
  <c r="M100" i="360" s="1"/>
  <c r="U100" i="360"/>
  <c r="T100" i="360"/>
  <c r="R100" i="360"/>
  <c r="Q100" i="360"/>
  <c r="P100" i="360"/>
  <c r="N100" i="360"/>
  <c r="S100" i="360" s="1"/>
  <c r="I100" i="360"/>
  <c r="A100" i="360"/>
  <c r="J100" i="360" s="1"/>
  <c r="X100" i="360" s="1"/>
  <c r="Z100" i="360" s="1"/>
  <c r="BC99" i="360"/>
  <c r="BD99" i="360" s="1"/>
  <c r="Y99" i="360"/>
  <c r="AK99" i="360" s="1"/>
  <c r="V99" i="360"/>
  <c r="M99" i="360" s="1"/>
  <c r="U99" i="360"/>
  <c r="T99" i="360"/>
  <c r="R99" i="360"/>
  <c r="Q99" i="360"/>
  <c r="P99" i="360"/>
  <c r="N99" i="360"/>
  <c r="S99" i="360" s="1"/>
  <c r="I99" i="360"/>
  <c r="A99" i="360"/>
  <c r="J99" i="360" s="1"/>
  <c r="X99" i="360" s="1"/>
  <c r="Z99" i="360" s="1"/>
  <c r="BD98" i="360"/>
  <c r="BC98" i="360"/>
  <c r="Y98" i="360"/>
  <c r="AK98" i="360" s="1"/>
  <c r="V98" i="360"/>
  <c r="M98" i="360" s="1"/>
  <c r="U98" i="360"/>
  <c r="T98" i="360"/>
  <c r="R98" i="360"/>
  <c r="Q98" i="360"/>
  <c r="P98" i="360"/>
  <c r="N98" i="360"/>
  <c r="S98" i="360" s="1"/>
  <c r="I98" i="360"/>
  <c r="A98" i="360"/>
  <c r="J98" i="360" s="1"/>
  <c r="X98" i="360" s="1"/>
  <c r="Z98" i="360" s="1"/>
  <c r="BC97" i="360"/>
  <c r="BD97" i="360" s="1"/>
  <c r="Y97" i="360"/>
  <c r="AK97" i="360" s="1"/>
  <c r="U97" i="360"/>
  <c r="T97" i="360"/>
  <c r="R97" i="360"/>
  <c r="Q97" i="360"/>
  <c r="P97" i="360"/>
  <c r="N97" i="360"/>
  <c r="S97" i="360" s="1"/>
  <c r="I97" i="360"/>
  <c r="A97" i="360"/>
  <c r="J97" i="360" s="1"/>
  <c r="X97" i="360" s="1"/>
  <c r="Z97" i="360" s="1"/>
  <c r="BC96" i="360"/>
  <c r="V96" i="360" s="1"/>
  <c r="M96" i="360" s="1"/>
  <c r="AK96" i="360"/>
  <c r="Y96" i="360"/>
  <c r="U96" i="360"/>
  <c r="T96" i="360"/>
  <c r="R96" i="360"/>
  <c r="Q96" i="360"/>
  <c r="P96" i="360"/>
  <c r="N96" i="360"/>
  <c r="S96" i="360" s="1"/>
  <c r="I96" i="360"/>
  <c r="A96" i="360"/>
  <c r="J96" i="360" s="1"/>
  <c r="X96" i="360" s="1"/>
  <c r="Z96" i="360" s="1"/>
  <c r="BC95" i="360"/>
  <c r="Y95" i="360"/>
  <c r="AK95" i="360" s="1"/>
  <c r="U95" i="360"/>
  <c r="T95" i="360"/>
  <c r="R95" i="360"/>
  <c r="Q95" i="360"/>
  <c r="P95" i="360"/>
  <c r="N95" i="360"/>
  <c r="S95" i="360" s="1"/>
  <c r="I95" i="360"/>
  <c r="A95" i="360"/>
  <c r="J95" i="360" s="1"/>
  <c r="X95" i="360" s="1"/>
  <c r="Z95" i="360" s="1"/>
  <c r="BD94" i="360"/>
  <c r="BC94" i="360"/>
  <c r="V94" i="360" s="1"/>
  <c r="M94" i="360" s="1"/>
  <c r="Y94" i="360"/>
  <c r="AK94" i="360" s="1"/>
  <c r="U94" i="360"/>
  <c r="T94" i="360"/>
  <c r="R94" i="360"/>
  <c r="Q94" i="360"/>
  <c r="P94" i="360"/>
  <c r="N94" i="360"/>
  <c r="S94" i="360" s="1"/>
  <c r="I94" i="360"/>
  <c r="A94" i="360"/>
  <c r="J94" i="360" s="1"/>
  <c r="X94" i="360" s="1"/>
  <c r="Z94" i="360" s="1"/>
  <c r="BC93" i="360"/>
  <c r="BD93" i="360" s="1"/>
  <c r="Y93" i="360"/>
  <c r="AK93" i="360" s="1"/>
  <c r="U93" i="360"/>
  <c r="T93" i="360"/>
  <c r="R93" i="360"/>
  <c r="Q93" i="360"/>
  <c r="P93" i="360"/>
  <c r="N93" i="360"/>
  <c r="S93" i="360" s="1"/>
  <c r="I93" i="360"/>
  <c r="A93" i="360"/>
  <c r="J93" i="360" s="1"/>
  <c r="X93" i="360" s="1"/>
  <c r="Z93" i="360" s="1"/>
  <c r="BC92" i="360"/>
  <c r="BD92" i="360" s="1"/>
  <c r="AK92" i="360"/>
  <c r="Y92" i="360"/>
  <c r="V92" i="360"/>
  <c r="M92" i="360" s="1"/>
  <c r="U92" i="360"/>
  <c r="T92" i="360"/>
  <c r="R92" i="360"/>
  <c r="Q92" i="360"/>
  <c r="P92" i="360"/>
  <c r="N92" i="360"/>
  <c r="S92" i="360" s="1"/>
  <c r="I92" i="360"/>
  <c r="A92" i="360"/>
  <c r="J92" i="360" s="1"/>
  <c r="X92" i="360" s="1"/>
  <c r="Z92" i="360" s="1"/>
  <c r="BC91" i="360"/>
  <c r="BD91" i="360" s="1"/>
  <c r="Y91" i="360"/>
  <c r="AK91" i="360" s="1"/>
  <c r="U91" i="360"/>
  <c r="T91" i="360"/>
  <c r="R91" i="360"/>
  <c r="Q91" i="360"/>
  <c r="P91" i="360"/>
  <c r="N91" i="360"/>
  <c r="S91" i="360" s="1"/>
  <c r="I91" i="360"/>
  <c r="A91" i="360"/>
  <c r="J91" i="360" s="1"/>
  <c r="X91" i="360" s="1"/>
  <c r="Z91" i="360" s="1"/>
  <c r="BC90" i="360"/>
  <c r="BD90" i="360" s="1"/>
  <c r="Y90" i="360"/>
  <c r="AK90" i="360" s="1"/>
  <c r="V90" i="360"/>
  <c r="M90" i="360" s="1"/>
  <c r="U90" i="360"/>
  <c r="T90" i="360"/>
  <c r="R90" i="360"/>
  <c r="Q90" i="360"/>
  <c r="P90" i="360"/>
  <c r="N90" i="360"/>
  <c r="S90" i="360" s="1"/>
  <c r="I90" i="360"/>
  <c r="A90" i="360"/>
  <c r="J90" i="360" s="1"/>
  <c r="X90" i="360" s="1"/>
  <c r="Z90" i="360" s="1"/>
  <c r="BD89" i="360"/>
  <c r="BC89" i="360"/>
  <c r="V89" i="360" s="1"/>
  <c r="Y89" i="360"/>
  <c r="AK89" i="360" s="1"/>
  <c r="U89" i="360"/>
  <c r="T89" i="360"/>
  <c r="R89" i="360"/>
  <c r="Q89" i="360"/>
  <c r="P89" i="360"/>
  <c r="N89" i="360"/>
  <c r="S89" i="360" s="1"/>
  <c r="M89" i="360"/>
  <c r="I89" i="360"/>
  <c r="A89" i="360"/>
  <c r="J89" i="360" s="1"/>
  <c r="X89" i="360" s="1"/>
  <c r="Z89" i="360" s="1"/>
  <c r="BC88" i="360"/>
  <c r="V88" i="360" s="1"/>
  <c r="M88" i="360" s="1"/>
  <c r="Y88" i="360"/>
  <c r="AK88" i="360" s="1"/>
  <c r="U88" i="360"/>
  <c r="T88" i="360"/>
  <c r="R88" i="360"/>
  <c r="Q88" i="360"/>
  <c r="P88" i="360"/>
  <c r="N88" i="360"/>
  <c r="S88" i="360" s="1"/>
  <c r="I88" i="360"/>
  <c r="A88" i="360"/>
  <c r="J88" i="360" s="1"/>
  <c r="X88" i="360" s="1"/>
  <c r="Z88" i="360" s="1"/>
  <c r="BC87" i="360"/>
  <c r="V87" i="360" s="1"/>
  <c r="M87" i="360" s="1"/>
  <c r="Y87" i="360"/>
  <c r="AK87" i="360" s="1"/>
  <c r="U87" i="360"/>
  <c r="T87" i="360"/>
  <c r="R87" i="360"/>
  <c r="Q87" i="360"/>
  <c r="P87" i="360"/>
  <c r="N87" i="360"/>
  <c r="S87" i="360" s="1"/>
  <c r="I87" i="360"/>
  <c r="A87" i="360"/>
  <c r="J87" i="360" s="1"/>
  <c r="X87" i="360" s="1"/>
  <c r="Z87" i="360" s="1"/>
  <c r="BC86" i="360"/>
  <c r="BD86" i="360" s="1"/>
  <c r="AK86" i="360"/>
  <c r="Y86" i="360"/>
  <c r="V86" i="360"/>
  <c r="M86" i="360" s="1"/>
  <c r="U86" i="360"/>
  <c r="T86" i="360"/>
  <c r="R86" i="360"/>
  <c r="Q86" i="360"/>
  <c r="P86" i="360"/>
  <c r="N86" i="360"/>
  <c r="S86" i="360" s="1"/>
  <c r="I86" i="360"/>
  <c r="A86" i="360"/>
  <c r="J86" i="360" s="1"/>
  <c r="X86" i="360" s="1"/>
  <c r="Z86" i="360" s="1"/>
  <c r="BD85" i="360"/>
  <c r="BC85" i="360"/>
  <c r="Y85" i="360"/>
  <c r="AK85" i="360" s="1"/>
  <c r="V85" i="360"/>
  <c r="M85" i="360" s="1"/>
  <c r="U85" i="360"/>
  <c r="T85" i="360"/>
  <c r="R85" i="360"/>
  <c r="Q85" i="360"/>
  <c r="P85" i="360"/>
  <c r="N85" i="360"/>
  <c r="S85" i="360" s="1"/>
  <c r="I85" i="360"/>
  <c r="A85" i="360"/>
  <c r="J85" i="360" s="1"/>
  <c r="X85" i="360" s="1"/>
  <c r="Z85" i="360" s="1"/>
  <c r="BC84" i="360"/>
  <c r="V84" i="360" s="1"/>
  <c r="M84" i="360" s="1"/>
  <c r="Y84" i="360"/>
  <c r="AK84" i="360" s="1"/>
  <c r="U84" i="360"/>
  <c r="T84" i="360"/>
  <c r="R84" i="360"/>
  <c r="Q84" i="360"/>
  <c r="P84" i="360"/>
  <c r="N84" i="360"/>
  <c r="S84" i="360" s="1"/>
  <c r="I84" i="360"/>
  <c r="A84" i="360"/>
  <c r="J84" i="360" s="1"/>
  <c r="X84" i="360" s="1"/>
  <c r="Z84" i="360" s="1"/>
  <c r="BD83" i="360"/>
  <c r="BC83" i="360"/>
  <c r="Y83" i="360"/>
  <c r="AK83" i="360" s="1"/>
  <c r="V83" i="360"/>
  <c r="M83" i="360" s="1"/>
  <c r="U83" i="360"/>
  <c r="T83" i="360"/>
  <c r="R83" i="360"/>
  <c r="Q83" i="360"/>
  <c r="P83" i="360"/>
  <c r="N83" i="360"/>
  <c r="S83" i="360" s="1"/>
  <c r="I83" i="360"/>
  <c r="A83" i="360"/>
  <c r="J83" i="360" s="1"/>
  <c r="X83" i="360" s="1"/>
  <c r="Z83" i="360" s="1"/>
  <c r="BC82" i="360"/>
  <c r="BD82" i="360" s="1"/>
  <c r="Y82" i="360"/>
  <c r="AK82" i="360" s="1"/>
  <c r="V82" i="360"/>
  <c r="M82" i="360" s="1"/>
  <c r="U82" i="360"/>
  <c r="T82" i="360"/>
  <c r="R82" i="360"/>
  <c r="Q82" i="360"/>
  <c r="P82" i="360"/>
  <c r="N82" i="360"/>
  <c r="S82" i="360" s="1"/>
  <c r="I82" i="360"/>
  <c r="A82" i="360"/>
  <c r="J82" i="360" s="1"/>
  <c r="X82" i="360" s="1"/>
  <c r="Z82" i="360" s="1"/>
  <c r="BD81" i="360"/>
  <c r="BC81" i="360"/>
  <c r="Y81" i="360"/>
  <c r="AK81" i="360" s="1"/>
  <c r="V81" i="360"/>
  <c r="M81" i="360" s="1"/>
  <c r="U81" i="360"/>
  <c r="T81" i="360"/>
  <c r="R81" i="360"/>
  <c r="Q81" i="360"/>
  <c r="P81" i="360"/>
  <c r="N81" i="360"/>
  <c r="S81" i="360" s="1"/>
  <c r="I81" i="360"/>
  <c r="A81" i="360"/>
  <c r="J81" i="360" s="1"/>
  <c r="X81" i="360" s="1"/>
  <c r="Z81" i="360" s="1"/>
  <c r="BD80" i="360"/>
  <c r="BC80" i="360"/>
  <c r="Y80" i="360"/>
  <c r="AK80" i="360" s="1"/>
  <c r="V80" i="360"/>
  <c r="M80" i="360" s="1"/>
  <c r="U80" i="360"/>
  <c r="T80" i="360"/>
  <c r="R80" i="360"/>
  <c r="Q80" i="360"/>
  <c r="P80" i="360"/>
  <c r="N80" i="360"/>
  <c r="S80" i="360" s="1"/>
  <c r="I80" i="360"/>
  <c r="A80" i="360"/>
  <c r="J80" i="360" s="1"/>
  <c r="X80" i="360" s="1"/>
  <c r="Z80" i="360" s="1"/>
  <c r="BD79" i="360"/>
  <c r="BC79" i="360"/>
  <c r="Y79" i="360"/>
  <c r="AK79" i="360" s="1"/>
  <c r="V79" i="360"/>
  <c r="M79" i="360" s="1"/>
  <c r="U79" i="360"/>
  <c r="T79" i="360"/>
  <c r="R79" i="360"/>
  <c r="Q79" i="360"/>
  <c r="P79" i="360"/>
  <c r="N79" i="360"/>
  <c r="S79" i="360" s="1"/>
  <c r="I79" i="360"/>
  <c r="A79" i="360"/>
  <c r="J79" i="360" s="1"/>
  <c r="X79" i="360" s="1"/>
  <c r="Z79" i="360" s="1"/>
  <c r="BC78" i="360"/>
  <c r="BD78" i="360" s="1"/>
  <c r="Y78" i="360"/>
  <c r="AK78" i="360" s="1"/>
  <c r="U78" i="360"/>
  <c r="T78" i="360"/>
  <c r="R78" i="360"/>
  <c r="Q78" i="360"/>
  <c r="P78" i="360"/>
  <c r="N78" i="360"/>
  <c r="S78" i="360" s="1"/>
  <c r="I78" i="360"/>
  <c r="A78" i="360"/>
  <c r="J78" i="360" s="1"/>
  <c r="X78" i="360" s="1"/>
  <c r="Z78" i="360" s="1"/>
  <c r="BC77" i="360"/>
  <c r="Y77" i="360"/>
  <c r="AK77" i="360" s="1"/>
  <c r="U77" i="360"/>
  <c r="T77" i="360"/>
  <c r="R77" i="360"/>
  <c r="Q77" i="360"/>
  <c r="P77" i="360"/>
  <c r="N77" i="360"/>
  <c r="S77" i="360" s="1"/>
  <c r="I77" i="360"/>
  <c r="A77" i="360"/>
  <c r="J77" i="360" s="1"/>
  <c r="X77" i="360" s="1"/>
  <c r="Z77" i="360" s="1"/>
  <c r="BD76" i="360"/>
  <c r="BC76" i="360"/>
  <c r="Y76" i="360"/>
  <c r="AK76" i="360" s="1"/>
  <c r="V76" i="360"/>
  <c r="M76" i="360" s="1"/>
  <c r="U76" i="360"/>
  <c r="T76" i="360"/>
  <c r="R76" i="360"/>
  <c r="Q76" i="360"/>
  <c r="P76" i="360"/>
  <c r="N76" i="360"/>
  <c r="S76" i="360" s="1"/>
  <c r="I76" i="360"/>
  <c r="A76" i="360"/>
  <c r="J76" i="360" s="1"/>
  <c r="X76" i="360" s="1"/>
  <c r="Z76" i="360" s="1"/>
  <c r="BD75" i="360"/>
  <c r="BC75" i="360"/>
  <c r="Y75" i="360"/>
  <c r="AK75" i="360" s="1"/>
  <c r="V75" i="360"/>
  <c r="M75" i="360" s="1"/>
  <c r="U75" i="360"/>
  <c r="T75" i="360"/>
  <c r="R75" i="360"/>
  <c r="Q75" i="360"/>
  <c r="P75" i="360"/>
  <c r="N75" i="360"/>
  <c r="S75" i="360" s="1"/>
  <c r="I75" i="360"/>
  <c r="A75" i="360"/>
  <c r="J75" i="360" s="1"/>
  <c r="X75" i="360" s="1"/>
  <c r="Z75" i="360" s="1"/>
  <c r="BC74" i="360"/>
  <c r="Y74" i="360"/>
  <c r="AK74" i="360" s="1"/>
  <c r="U74" i="360"/>
  <c r="T74" i="360"/>
  <c r="R74" i="360"/>
  <c r="Q74" i="360"/>
  <c r="P74" i="360"/>
  <c r="N74" i="360"/>
  <c r="S74" i="360" s="1"/>
  <c r="I74" i="360"/>
  <c r="A74" i="360"/>
  <c r="J74" i="360" s="1"/>
  <c r="X74" i="360" s="1"/>
  <c r="Z74" i="360" s="1"/>
  <c r="BC73" i="360"/>
  <c r="Y73" i="360"/>
  <c r="AK73" i="360" s="1"/>
  <c r="U73" i="360"/>
  <c r="T73" i="360"/>
  <c r="R73" i="360"/>
  <c r="Q73" i="360"/>
  <c r="P73" i="360"/>
  <c r="N73" i="360"/>
  <c r="S73" i="360" s="1"/>
  <c r="I73" i="360"/>
  <c r="A73" i="360"/>
  <c r="J73" i="360" s="1"/>
  <c r="X73" i="360" s="1"/>
  <c r="Z73" i="360" s="1"/>
  <c r="BD72" i="360"/>
  <c r="BC72" i="360"/>
  <c r="V72" i="360" s="1"/>
  <c r="M72" i="360" s="1"/>
  <c r="Y72" i="360"/>
  <c r="AK72" i="360" s="1"/>
  <c r="U72" i="360"/>
  <c r="T72" i="360"/>
  <c r="R72" i="360"/>
  <c r="Q72" i="360"/>
  <c r="P72" i="360"/>
  <c r="N72" i="360"/>
  <c r="S72" i="360" s="1"/>
  <c r="I72" i="360"/>
  <c r="A72" i="360"/>
  <c r="J72" i="360" s="1"/>
  <c r="X72" i="360" s="1"/>
  <c r="Z72" i="360" s="1"/>
  <c r="BD71" i="360"/>
  <c r="BC71" i="360"/>
  <c r="Y71" i="360"/>
  <c r="AK71" i="360" s="1"/>
  <c r="V71" i="360"/>
  <c r="M71" i="360" s="1"/>
  <c r="U71" i="360"/>
  <c r="T71" i="360"/>
  <c r="R71" i="360"/>
  <c r="Q71" i="360"/>
  <c r="P71" i="360"/>
  <c r="N71" i="360"/>
  <c r="S71" i="360" s="1"/>
  <c r="I71" i="360"/>
  <c r="A71" i="360"/>
  <c r="J71" i="360" s="1"/>
  <c r="X71" i="360" s="1"/>
  <c r="Z71" i="360" s="1"/>
  <c r="BC70" i="360"/>
  <c r="BD70" i="360" s="1"/>
  <c r="Y70" i="360"/>
  <c r="AK70" i="360" s="1"/>
  <c r="U70" i="360"/>
  <c r="T70" i="360"/>
  <c r="R70" i="360"/>
  <c r="Q70" i="360"/>
  <c r="P70" i="360"/>
  <c r="N70" i="360"/>
  <c r="S70" i="360" s="1"/>
  <c r="I70" i="360"/>
  <c r="A70" i="360"/>
  <c r="J70" i="360" s="1"/>
  <c r="X70" i="360" s="1"/>
  <c r="Z70" i="360" s="1"/>
  <c r="BC69" i="360"/>
  <c r="BD69" i="360" s="1"/>
  <c r="AK69" i="360"/>
  <c r="Y69" i="360"/>
  <c r="V69" i="360"/>
  <c r="M69" i="360" s="1"/>
  <c r="U69" i="360"/>
  <c r="T69" i="360"/>
  <c r="R69" i="360"/>
  <c r="Q69" i="360"/>
  <c r="P69" i="360"/>
  <c r="N69" i="360"/>
  <c r="S69" i="360" s="1"/>
  <c r="I69" i="360"/>
  <c r="A69" i="360"/>
  <c r="J69" i="360" s="1"/>
  <c r="X69" i="360" s="1"/>
  <c r="Z69" i="360" s="1"/>
  <c r="BC68" i="360"/>
  <c r="Y68" i="360"/>
  <c r="AK68" i="360" s="1"/>
  <c r="U68" i="360"/>
  <c r="T68" i="360"/>
  <c r="R68" i="360"/>
  <c r="Q68" i="360"/>
  <c r="P68" i="360"/>
  <c r="N68" i="360"/>
  <c r="S68" i="360" s="1"/>
  <c r="I68" i="360"/>
  <c r="A68" i="360"/>
  <c r="J68" i="360" s="1"/>
  <c r="X68" i="360" s="1"/>
  <c r="Z68" i="360" s="1"/>
  <c r="BC67" i="360"/>
  <c r="BD67" i="360" s="1"/>
  <c r="Y67" i="360"/>
  <c r="AK67" i="360" s="1"/>
  <c r="V67" i="360"/>
  <c r="M67" i="360" s="1"/>
  <c r="U67" i="360"/>
  <c r="T67" i="360"/>
  <c r="R67" i="360"/>
  <c r="Q67" i="360"/>
  <c r="P67" i="360"/>
  <c r="N67" i="360"/>
  <c r="S67" i="360" s="1"/>
  <c r="I67" i="360"/>
  <c r="A67" i="360"/>
  <c r="J67" i="360" s="1"/>
  <c r="X67" i="360" s="1"/>
  <c r="Z67" i="360" s="1"/>
  <c r="BC66" i="360"/>
  <c r="BD66" i="360" s="1"/>
  <c r="Y66" i="360"/>
  <c r="AK66" i="360" s="1"/>
  <c r="V66" i="360"/>
  <c r="M66" i="360" s="1"/>
  <c r="U66" i="360"/>
  <c r="T66" i="360"/>
  <c r="R66" i="360"/>
  <c r="Q66" i="360"/>
  <c r="P66" i="360"/>
  <c r="N66" i="360"/>
  <c r="S66" i="360" s="1"/>
  <c r="I66" i="360"/>
  <c r="A66" i="360"/>
  <c r="J66" i="360" s="1"/>
  <c r="X66" i="360" s="1"/>
  <c r="Z66" i="360" s="1"/>
  <c r="BC65" i="360"/>
  <c r="Y65" i="360"/>
  <c r="AK65" i="360" s="1"/>
  <c r="U65" i="360"/>
  <c r="T65" i="360"/>
  <c r="R65" i="360"/>
  <c r="Q65" i="360"/>
  <c r="P65" i="360"/>
  <c r="N65" i="360"/>
  <c r="S65" i="360" s="1"/>
  <c r="I65" i="360"/>
  <c r="A65" i="360"/>
  <c r="J65" i="360" s="1"/>
  <c r="X65" i="360" s="1"/>
  <c r="Z65" i="360" s="1"/>
  <c r="BC64" i="360"/>
  <c r="BD64" i="360" s="1"/>
  <c r="Y64" i="360"/>
  <c r="AK64" i="360" s="1"/>
  <c r="V64" i="360"/>
  <c r="U64" i="360"/>
  <c r="T64" i="360"/>
  <c r="R64" i="360"/>
  <c r="Q64" i="360"/>
  <c r="P64" i="360"/>
  <c r="N64" i="360"/>
  <c r="S64" i="360" s="1"/>
  <c r="M64" i="360"/>
  <c r="I64" i="360"/>
  <c r="A64" i="360"/>
  <c r="J64" i="360" s="1"/>
  <c r="X64" i="360" s="1"/>
  <c r="Z64" i="360" s="1"/>
  <c r="BC63" i="360"/>
  <c r="Y63" i="360"/>
  <c r="AK63" i="360" s="1"/>
  <c r="U63" i="360"/>
  <c r="T63" i="360"/>
  <c r="R63" i="360"/>
  <c r="Q63" i="360"/>
  <c r="P63" i="360"/>
  <c r="N63" i="360"/>
  <c r="S63" i="360" s="1"/>
  <c r="I63" i="360"/>
  <c r="A63" i="360"/>
  <c r="J63" i="360" s="1"/>
  <c r="X63" i="360" s="1"/>
  <c r="Z63" i="360" s="1"/>
  <c r="BD62" i="360"/>
  <c r="BC62" i="360"/>
  <c r="Y62" i="360"/>
  <c r="AK62" i="360" s="1"/>
  <c r="V62" i="360"/>
  <c r="M62" i="360" s="1"/>
  <c r="U62" i="360"/>
  <c r="T62" i="360"/>
  <c r="R62" i="360"/>
  <c r="Q62" i="360"/>
  <c r="P62" i="360"/>
  <c r="N62" i="360"/>
  <c r="S62" i="360" s="1"/>
  <c r="I62" i="360"/>
  <c r="A62" i="360"/>
  <c r="J62" i="360" s="1"/>
  <c r="X62" i="360" s="1"/>
  <c r="Z62" i="360" s="1"/>
  <c r="BD61" i="360"/>
  <c r="BC61" i="360"/>
  <c r="Y61" i="360"/>
  <c r="AK61" i="360" s="1"/>
  <c r="V61" i="360"/>
  <c r="M61" i="360" s="1"/>
  <c r="U61" i="360"/>
  <c r="T61" i="360"/>
  <c r="R61" i="360"/>
  <c r="Q61" i="360"/>
  <c r="P61" i="360"/>
  <c r="N61" i="360"/>
  <c r="S61" i="360" s="1"/>
  <c r="I61" i="360"/>
  <c r="A61" i="360"/>
  <c r="J61" i="360" s="1"/>
  <c r="X61" i="360" s="1"/>
  <c r="Z61" i="360" s="1"/>
  <c r="BC60" i="360"/>
  <c r="Y60" i="360"/>
  <c r="AK60" i="360" s="1"/>
  <c r="U60" i="360"/>
  <c r="T60" i="360"/>
  <c r="R60" i="360"/>
  <c r="Q60" i="360"/>
  <c r="P60" i="360"/>
  <c r="N60" i="360"/>
  <c r="S60" i="360" s="1"/>
  <c r="I60" i="360"/>
  <c r="A60" i="360"/>
  <c r="J60" i="360" s="1"/>
  <c r="X60" i="360" s="1"/>
  <c r="Z60" i="360" s="1"/>
  <c r="BD59" i="360"/>
  <c r="BC59" i="360"/>
  <c r="Y59" i="360"/>
  <c r="AK59" i="360" s="1"/>
  <c r="V59" i="360"/>
  <c r="M59" i="360" s="1"/>
  <c r="U59" i="360"/>
  <c r="T59" i="360"/>
  <c r="R59" i="360"/>
  <c r="Q59" i="360"/>
  <c r="P59" i="360"/>
  <c r="N59" i="360"/>
  <c r="S59" i="360" s="1"/>
  <c r="I59" i="360"/>
  <c r="A59" i="360"/>
  <c r="J59" i="360" s="1"/>
  <c r="X59" i="360" s="1"/>
  <c r="Z59" i="360" s="1"/>
  <c r="BD58" i="360"/>
  <c r="BC58" i="360"/>
  <c r="Y58" i="360"/>
  <c r="AK58" i="360" s="1"/>
  <c r="V58" i="360"/>
  <c r="M58" i="360" s="1"/>
  <c r="U58" i="360"/>
  <c r="T58" i="360"/>
  <c r="R58" i="360"/>
  <c r="Q58" i="360"/>
  <c r="P58" i="360"/>
  <c r="N58" i="360"/>
  <c r="S58" i="360" s="1"/>
  <c r="I58" i="360"/>
  <c r="A58" i="360"/>
  <c r="J58" i="360" s="1"/>
  <c r="X58" i="360" s="1"/>
  <c r="Z58" i="360" s="1"/>
  <c r="BD57" i="360"/>
  <c r="BC57" i="360"/>
  <c r="Y57" i="360"/>
  <c r="AK57" i="360" s="1"/>
  <c r="V57" i="360"/>
  <c r="M57" i="360" s="1"/>
  <c r="U57" i="360"/>
  <c r="T57" i="360"/>
  <c r="R57" i="360"/>
  <c r="Q57" i="360"/>
  <c r="P57" i="360"/>
  <c r="N57" i="360"/>
  <c r="S57" i="360" s="1"/>
  <c r="I57" i="360"/>
  <c r="A57" i="360"/>
  <c r="J57" i="360" s="1"/>
  <c r="X57" i="360" s="1"/>
  <c r="Z57" i="360" s="1"/>
  <c r="BC56" i="360"/>
  <c r="BD56" i="360" s="1"/>
  <c r="Y56" i="360"/>
  <c r="AK56" i="360" s="1"/>
  <c r="V56" i="360"/>
  <c r="M56" i="360" s="1"/>
  <c r="U56" i="360"/>
  <c r="T56" i="360"/>
  <c r="R56" i="360"/>
  <c r="Q56" i="360"/>
  <c r="P56" i="360"/>
  <c r="N56" i="360"/>
  <c r="S56" i="360" s="1"/>
  <c r="I56" i="360"/>
  <c r="A56" i="360"/>
  <c r="J56" i="360" s="1"/>
  <c r="X56" i="360" s="1"/>
  <c r="Z56" i="360" s="1"/>
  <c r="BD55" i="360"/>
  <c r="BC55" i="360"/>
  <c r="Y55" i="360"/>
  <c r="AK55" i="360" s="1"/>
  <c r="V55" i="360"/>
  <c r="M55" i="360" s="1"/>
  <c r="U55" i="360"/>
  <c r="T55" i="360"/>
  <c r="R55" i="360"/>
  <c r="Q55" i="360"/>
  <c r="P55" i="360"/>
  <c r="N55" i="360"/>
  <c r="S55" i="360" s="1"/>
  <c r="I55" i="360"/>
  <c r="A55" i="360"/>
  <c r="J55" i="360" s="1"/>
  <c r="X55" i="360" s="1"/>
  <c r="Z55" i="360" s="1"/>
  <c r="BD54" i="360"/>
  <c r="BC54" i="360"/>
  <c r="V54" i="360" s="1"/>
  <c r="M54" i="360" s="1"/>
  <c r="Y54" i="360"/>
  <c r="AK54" i="360" s="1"/>
  <c r="U54" i="360"/>
  <c r="T54" i="360"/>
  <c r="R54" i="360"/>
  <c r="Q54" i="360"/>
  <c r="P54" i="360"/>
  <c r="N54" i="360"/>
  <c r="S54" i="360" s="1"/>
  <c r="I54" i="360"/>
  <c r="A54" i="360"/>
  <c r="J54" i="360" s="1"/>
  <c r="X54" i="360" s="1"/>
  <c r="Z54" i="360" s="1"/>
  <c r="BC53" i="360"/>
  <c r="BD53" i="360" s="1"/>
  <c r="AK53" i="360"/>
  <c r="Y53" i="360"/>
  <c r="V53" i="360"/>
  <c r="M53" i="360" s="1"/>
  <c r="U53" i="360"/>
  <c r="T53" i="360"/>
  <c r="R53" i="360"/>
  <c r="Q53" i="360"/>
  <c r="P53" i="360"/>
  <c r="N53" i="360"/>
  <c r="S53" i="360" s="1"/>
  <c r="I53" i="360"/>
  <c r="A53" i="360"/>
  <c r="J53" i="360" s="1"/>
  <c r="X53" i="360" s="1"/>
  <c r="Z53" i="360" s="1"/>
  <c r="BC52" i="360"/>
  <c r="Y52" i="360"/>
  <c r="AK52" i="360" s="1"/>
  <c r="U52" i="360"/>
  <c r="T52" i="360"/>
  <c r="R52" i="360"/>
  <c r="Q52" i="360"/>
  <c r="P52" i="360"/>
  <c r="N52" i="360"/>
  <c r="S52" i="360" s="1"/>
  <c r="I52" i="360"/>
  <c r="A52" i="360"/>
  <c r="J52" i="360" s="1"/>
  <c r="X52" i="360" s="1"/>
  <c r="Z52" i="360" s="1"/>
  <c r="BC51" i="360"/>
  <c r="BD51" i="360" s="1"/>
  <c r="Y51" i="360"/>
  <c r="AK51" i="360" s="1"/>
  <c r="U51" i="360"/>
  <c r="T51" i="360"/>
  <c r="R51" i="360"/>
  <c r="Q51" i="360"/>
  <c r="P51" i="360"/>
  <c r="N51" i="360"/>
  <c r="S51" i="360" s="1"/>
  <c r="I51" i="360"/>
  <c r="A51" i="360"/>
  <c r="J51" i="360" s="1"/>
  <c r="X51" i="360" s="1"/>
  <c r="Z51" i="360" s="1"/>
  <c r="BC50" i="360"/>
  <c r="V50" i="360" s="1"/>
  <c r="M50" i="360" s="1"/>
  <c r="Y50" i="360"/>
  <c r="AK50" i="360" s="1"/>
  <c r="U50" i="360"/>
  <c r="T50" i="360"/>
  <c r="R50" i="360"/>
  <c r="Q50" i="360"/>
  <c r="P50" i="360"/>
  <c r="N50" i="360"/>
  <c r="S50" i="360" s="1"/>
  <c r="I50" i="360"/>
  <c r="A50" i="360"/>
  <c r="J50" i="360" s="1"/>
  <c r="X50" i="360" s="1"/>
  <c r="Z50" i="360" s="1"/>
  <c r="BC49" i="360"/>
  <c r="V49" i="360" s="1"/>
  <c r="M49" i="360" s="1"/>
  <c r="Y49" i="360"/>
  <c r="AK49" i="360" s="1"/>
  <c r="U49" i="360"/>
  <c r="T49" i="360"/>
  <c r="R49" i="360"/>
  <c r="Q49" i="360"/>
  <c r="P49" i="360"/>
  <c r="N49" i="360"/>
  <c r="S49" i="360" s="1"/>
  <c r="I49" i="360"/>
  <c r="A49" i="360"/>
  <c r="J49" i="360" s="1"/>
  <c r="X49" i="360" s="1"/>
  <c r="Z49" i="360" s="1"/>
  <c r="BC48" i="360"/>
  <c r="Y48" i="360"/>
  <c r="AK48" i="360" s="1"/>
  <c r="U48" i="360"/>
  <c r="T48" i="360"/>
  <c r="R48" i="360"/>
  <c r="Q48" i="360"/>
  <c r="P48" i="360"/>
  <c r="N48" i="360"/>
  <c r="S48" i="360" s="1"/>
  <c r="I48" i="360"/>
  <c r="A48" i="360"/>
  <c r="J48" i="360" s="1"/>
  <c r="X48" i="360" s="1"/>
  <c r="Z48" i="360" s="1"/>
  <c r="BC47" i="360"/>
  <c r="Y47" i="360"/>
  <c r="AK47" i="360" s="1"/>
  <c r="U47" i="360"/>
  <c r="T47" i="360"/>
  <c r="R47" i="360"/>
  <c r="Q47" i="360"/>
  <c r="P47" i="360"/>
  <c r="N47" i="360"/>
  <c r="S47" i="360" s="1"/>
  <c r="I47" i="360"/>
  <c r="A47" i="360"/>
  <c r="J47" i="360" s="1"/>
  <c r="X47" i="360" s="1"/>
  <c r="Z47" i="360" s="1"/>
  <c r="BC46" i="360"/>
  <c r="V46" i="360" s="1"/>
  <c r="M46" i="360" s="1"/>
  <c r="Y46" i="360"/>
  <c r="AK46" i="360" s="1"/>
  <c r="U46" i="360"/>
  <c r="T46" i="360"/>
  <c r="R46" i="360"/>
  <c r="Q46" i="360"/>
  <c r="P46" i="360"/>
  <c r="N46" i="360"/>
  <c r="S46" i="360" s="1"/>
  <c r="I46" i="360"/>
  <c r="A46" i="360"/>
  <c r="J46" i="360" s="1"/>
  <c r="X46" i="360" s="1"/>
  <c r="Z46" i="360" s="1"/>
  <c r="BD45" i="360"/>
  <c r="BC45" i="360"/>
  <c r="V45" i="360" s="1"/>
  <c r="M45" i="360" s="1"/>
  <c r="Y45" i="360"/>
  <c r="AK45" i="360" s="1"/>
  <c r="U45" i="360"/>
  <c r="T45" i="360"/>
  <c r="R45" i="360"/>
  <c r="Q45" i="360"/>
  <c r="P45" i="360"/>
  <c r="N45" i="360"/>
  <c r="S45" i="360" s="1"/>
  <c r="I45" i="360"/>
  <c r="A45" i="360"/>
  <c r="J45" i="360" s="1"/>
  <c r="X45" i="360" s="1"/>
  <c r="Z45" i="360" s="1"/>
  <c r="BC44" i="360"/>
  <c r="Y44" i="360"/>
  <c r="AK44" i="360" s="1"/>
  <c r="U44" i="360"/>
  <c r="T44" i="360"/>
  <c r="R44" i="360"/>
  <c r="Q44" i="360"/>
  <c r="P44" i="360"/>
  <c r="N44" i="360"/>
  <c r="S44" i="360" s="1"/>
  <c r="I44" i="360"/>
  <c r="A44" i="360"/>
  <c r="J44" i="360" s="1"/>
  <c r="X44" i="360" s="1"/>
  <c r="Z44" i="360" s="1"/>
  <c r="BC43" i="360"/>
  <c r="BD43" i="360" s="1"/>
  <c r="Y43" i="360"/>
  <c r="AK43" i="360" s="1"/>
  <c r="V43" i="360"/>
  <c r="M43" i="360" s="1"/>
  <c r="U43" i="360"/>
  <c r="T43" i="360"/>
  <c r="R43" i="360"/>
  <c r="Q43" i="360"/>
  <c r="P43" i="360"/>
  <c r="N43" i="360"/>
  <c r="S43" i="360" s="1"/>
  <c r="I43" i="360"/>
  <c r="A43" i="360"/>
  <c r="J43" i="360" s="1"/>
  <c r="X43" i="360" s="1"/>
  <c r="Z43" i="360" s="1"/>
  <c r="BD42" i="360"/>
  <c r="BC42" i="360"/>
  <c r="V42" i="360" s="1"/>
  <c r="M42" i="360" s="1"/>
  <c r="Y42" i="360"/>
  <c r="AK42" i="360" s="1"/>
  <c r="U42" i="360"/>
  <c r="T42" i="360"/>
  <c r="R42" i="360"/>
  <c r="Q42" i="360"/>
  <c r="P42" i="360"/>
  <c r="N42" i="360"/>
  <c r="S42" i="360" s="1"/>
  <c r="I42" i="360"/>
  <c r="A42" i="360"/>
  <c r="J42" i="360" s="1"/>
  <c r="X42" i="360" s="1"/>
  <c r="Z42" i="360" s="1"/>
  <c r="BD41" i="360"/>
  <c r="BC41" i="360"/>
  <c r="V41" i="360" s="1"/>
  <c r="M41" i="360" s="1"/>
  <c r="Y41" i="360"/>
  <c r="AK41" i="360" s="1"/>
  <c r="U41" i="360"/>
  <c r="T41" i="360"/>
  <c r="R41" i="360"/>
  <c r="Q41" i="360"/>
  <c r="P41" i="360"/>
  <c r="N41" i="360"/>
  <c r="S41" i="360" s="1"/>
  <c r="I41" i="360"/>
  <c r="A41" i="360"/>
  <c r="J41" i="360" s="1"/>
  <c r="X41" i="360" s="1"/>
  <c r="Z41" i="360" s="1"/>
  <c r="BC40" i="360"/>
  <c r="BD40" i="360" s="1"/>
  <c r="Y40" i="360"/>
  <c r="AK40" i="360" s="1"/>
  <c r="U40" i="360"/>
  <c r="T40" i="360"/>
  <c r="R40" i="360"/>
  <c r="Q40" i="360"/>
  <c r="P40" i="360"/>
  <c r="N40" i="360"/>
  <c r="S40" i="360" s="1"/>
  <c r="I40" i="360"/>
  <c r="A40" i="360"/>
  <c r="J40" i="360" s="1"/>
  <c r="X40" i="360" s="1"/>
  <c r="Z40" i="360" s="1"/>
  <c r="BC39" i="360"/>
  <c r="Y39" i="360"/>
  <c r="AK39" i="360" s="1"/>
  <c r="U39" i="360"/>
  <c r="T39" i="360"/>
  <c r="R39" i="360"/>
  <c r="Q39" i="360"/>
  <c r="P39" i="360"/>
  <c r="N39" i="360"/>
  <c r="S39" i="360" s="1"/>
  <c r="I39" i="360"/>
  <c r="A39" i="360"/>
  <c r="J39" i="360" s="1"/>
  <c r="X39" i="360" s="1"/>
  <c r="Z39" i="360" s="1"/>
  <c r="BD38" i="360"/>
  <c r="BC38" i="360"/>
  <c r="V38" i="360" s="1"/>
  <c r="M38" i="360" s="1"/>
  <c r="Y38" i="360"/>
  <c r="AK38" i="360" s="1"/>
  <c r="U38" i="360"/>
  <c r="T38" i="360"/>
  <c r="R38" i="360"/>
  <c r="Q38" i="360"/>
  <c r="P38" i="360"/>
  <c r="N38" i="360"/>
  <c r="S38" i="360" s="1"/>
  <c r="I38" i="360"/>
  <c r="A38" i="360"/>
  <c r="J38" i="360" s="1"/>
  <c r="X38" i="360" s="1"/>
  <c r="Z38" i="360" s="1"/>
  <c r="BC37" i="360"/>
  <c r="V37" i="360" s="1"/>
  <c r="M37" i="360" s="1"/>
  <c r="Y37" i="360"/>
  <c r="AK37" i="360" s="1"/>
  <c r="U37" i="360"/>
  <c r="T37" i="360"/>
  <c r="R37" i="360"/>
  <c r="Q37" i="360"/>
  <c r="P37" i="360"/>
  <c r="N37" i="360"/>
  <c r="S37" i="360" s="1"/>
  <c r="I37" i="360"/>
  <c r="A37" i="360"/>
  <c r="J37" i="360" s="1"/>
  <c r="X37" i="360" s="1"/>
  <c r="Z37" i="360" s="1"/>
  <c r="BC36" i="360"/>
  <c r="Y36" i="360"/>
  <c r="AK36" i="360" s="1"/>
  <c r="U36" i="360"/>
  <c r="T36" i="360"/>
  <c r="R36" i="360"/>
  <c r="Q36" i="360"/>
  <c r="P36" i="360"/>
  <c r="N36" i="360"/>
  <c r="S36" i="360" s="1"/>
  <c r="I36" i="360"/>
  <c r="A36" i="360"/>
  <c r="J36" i="360" s="1"/>
  <c r="X36" i="360" s="1"/>
  <c r="Z36" i="360" s="1"/>
  <c r="BC35" i="360"/>
  <c r="BD35" i="360" s="1"/>
  <c r="AK35" i="360"/>
  <c r="Y35" i="360"/>
  <c r="V35" i="360"/>
  <c r="M35" i="360" s="1"/>
  <c r="U35" i="360"/>
  <c r="T35" i="360"/>
  <c r="R35" i="360"/>
  <c r="Q35" i="360"/>
  <c r="P35" i="360"/>
  <c r="N35" i="360"/>
  <c r="S35" i="360" s="1"/>
  <c r="I35" i="360"/>
  <c r="A35" i="360"/>
  <c r="J35" i="360" s="1"/>
  <c r="X35" i="360" s="1"/>
  <c r="Z35" i="360" s="1"/>
  <c r="BC34" i="360"/>
  <c r="Y34" i="360"/>
  <c r="AK34" i="360" s="1"/>
  <c r="U34" i="360"/>
  <c r="T34" i="360"/>
  <c r="R34" i="360"/>
  <c r="Q34" i="360"/>
  <c r="P34" i="360"/>
  <c r="N34" i="360"/>
  <c r="S34" i="360" s="1"/>
  <c r="I34" i="360"/>
  <c r="A34" i="360"/>
  <c r="J34" i="360" s="1"/>
  <c r="X34" i="360" s="1"/>
  <c r="Z34" i="360" s="1"/>
  <c r="BC33" i="360"/>
  <c r="BD33" i="360" s="1"/>
  <c r="Y33" i="360"/>
  <c r="AK33" i="360" s="1"/>
  <c r="U33" i="360"/>
  <c r="T33" i="360"/>
  <c r="R33" i="360"/>
  <c r="Q33" i="360"/>
  <c r="P33" i="360"/>
  <c r="N33" i="360"/>
  <c r="S33" i="360" s="1"/>
  <c r="I33" i="360"/>
  <c r="A33" i="360"/>
  <c r="J33" i="360" s="1"/>
  <c r="X33" i="360" s="1"/>
  <c r="Z33" i="360" s="1"/>
  <c r="BC32" i="360"/>
  <c r="BD32" i="360" s="1"/>
  <c r="Y32" i="360"/>
  <c r="AK32" i="360" s="1"/>
  <c r="V32" i="360"/>
  <c r="M32" i="360" s="1"/>
  <c r="U32" i="360"/>
  <c r="T32" i="360"/>
  <c r="R32" i="360"/>
  <c r="Q32" i="360"/>
  <c r="P32" i="360"/>
  <c r="N32" i="360"/>
  <c r="S32" i="360" s="1"/>
  <c r="I32" i="360"/>
  <c r="A32" i="360"/>
  <c r="J32" i="360" s="1"/>
  <c r="X32" i="360" s="1"/>
  <c r="Z32" i="360" s="1"/>
  <c r="BC31" i="360"/>
  <c r="Y31" i="360"/>
  <c r="AK31" i="360" s="1"/>
  <c r="U31" i="360"/>
  <c r="T31" i="360"/>
  <c r="R31" i="360"/>
  <c r="Q31" i="360"/>
  <c r="P31" i="360"/>
  <c r="N31" i="360"/>
  <c r="S31" i="360" s="1"/>
  <c r="I31" i="360"/>
  <c r="A31" i="360"/>
  <c r="J31" i="360" s="1"/>
  <c r="X31" i="360" s="1"/>
  <c r="Z31" i="360" s="1"/>
  <c r="BD30" i="360"/>
  <c r="BC30" i="360"/>
  <c r="Y30" i="360"/>
  <c r="AK30" i="360" s="1"/>
  <c r="V30" i="360"/>
  <c r="U30" i="360"/>
  <c r="T30" i="360"/>
  <c r="R30" i="360"/>
  <c r="Q30" i="360"/>
  <c r="P30" i="360"/>
  <c r="N30" i="360"/>
  <c r="S30" i="360" s="1"/>
  <c r="M30" i="360"/>
  <c r="I30" i="360"/>
  <c r="A30" i="360"/>
  <c r="J30" i="360" s="1"/>
  <c r="X30" i="360" s="1"/>
  <c r="Z30" i="360" s="1"/>
  <c r="BC29" i="360"/>
  <c r="BD29" i="360" s="1"/>
  <c r="Y29" i="360"/>
  <c r="AK29" i="360" s="1"/>
  <c r="U29" i="360"/>
  <c r="T29" i="360"/>
  <c r="R29" i="360"/>
  <c r="Q29" i="360"/>
  <c r="P29" i="360"/>
  <c r="N29" i="360"/>
  <c r="S29" i="360" s="1"/>
  <c r="I29" i="360"/>
  <c r="A29" i="360"/>
  <c r="J29" i="360" s="1"/>
  <c r="X29" i="360" s="1"/>
  <c r="Z29" i="360" s="1"/>
  <c r="BC28" i="360"/>
  <c r="BD28" i="360" s="1"/>
  <c r="AK28" i="360"/>
  <c r="Y28" i="360"/>
  <c r="V28" i="360"/>
  <c r="M28" i="360" s="1"/>
  <c r="U28" i="360"/>
  <c r="T28" i="360"/>
  <c r="R28" i="360"/>
  <c r="Q28" i="360"/>
  <c r="P28" i="360"/>
  <c r="N28" i="360"/>
  <c r="S28" i="360" s="1"/>
  <c r="I28" i="360"/>
  <c r="A28" i="360"/>
  <c r="J28" i="360" s="1"/>
  <c r="X28" i="360" s="1"/>
  <c r="Z28" i="360" s="1"/>
  <c r="BC27" i="360"/>
  <c r="AK27" i="360"/>
  <c r="Y27" i="360"/>
  <c r="U27" i="360"/>
  <c r="T27" i="360"/>
  <c r="R27" i="360"/>
  <c r="Q27" i="360"/>
  <c r="P27" i="360"/>
  <c r="N27" i="360"/>
  <c r="S27" i="360" s="1"/>
  <c r="I27" i="360"/>
  <c r="A27" i="360"/>
  <c r="J27" i="360" s="1"/>
  <c r="X27" i="360" s="1"/>
  <c r="Z27" i="360" s="1"/>
  <c r="BD26" i="360"/>
  <c r="BC26" i="360"/>
  <c r="V26" i="360" s="1"/>
  <c r="M26" i="360" s="1"/>
  <c r="Y26" i="360"/>
  <c r="AK26" i="360" s="1"/>
  <c r="U26" i="360"/>
  <c r="T26" i="360"/>
  <c r="R26" i="360"/>
  <c r="Q26" i="360"/>
  <c r="P26" i="360"/>
  <c r="N26" i="360"/>
  <c r="S26" i="360" s="1"/>
  <c r="I26" i="360"/>
  <c r="A26" i="360"/>
  <c r="J26" i="360" s="1"/>
  <c r="X26" i="360" s="1"/>
  <c r="Z26" i="360" s="1"/>
  <c r="BC25" i="360"/>
  <c r="V25" i="360" s="1"/>
  <c r="M25" i="360" s="1"/>
  <c r="Y25" i="360"/>
  <c r="AK25" i="360" s="1"/>
  <c r="U25" i="360"/>
  <c r="T25" i="360"/>
  <c r="R25" i="360"/>
  <c r="Q25" i="360"/>
  <c r="P25" i="360"/>
  <c r="N25" i="360"/>
  <c r="S25" i="360" s="1"/>
  <c r="I25" i="360"/>
  <c r="A25" i="360"/>
  <c r="J25" i="360" s="1"/>
  <c r="X25" i="360" s="1"/>
  <c r="Z25" i="360" s="1"/>
  <c r="BC24" i="360"/>
  <c r="BD24" i="360" s="1"/>
  <c r="Y24" i="360"/>
  <c r="AK24" i="360" s="1"/>
  <c r="U24" i="360"/>
  <c r="T24" i="360"/>
  <c r="R24" i="360"/>
  <c r="Q24" i="360"/>
  <c r="P24" i="360"/>
  <c r="N24" i="360"/>
  <c r="S24" i="360" s="1"/>
  <c r="I24" i="360"/>
  <c r="A24" i="360"/>
  <c r="J24" i="360" s="1"/>
  <c r="X24" i="360" s="1"/>
  <c r="Z24" i="360" s="1"/>
  <c r="BC23" i="360"/>
  <c r="BD23" i="360" s="1"/>
  <c r="Y23" i="360"/>
  <c r="AK23" i="360" s="1"/>
  <c r="V23" i="360"/>
  <c r="M23" i="360" s="1"/>
  <c r="U23" i="360"/>
  <c r="AP23" i="360" s="1"/>
  <c r="T23" i="360"/>
  <c r="R23" i="360"/>
  <c r="Q23" i="360"/>
  <c r="P23" i="360"/>
  <c r="N23" i="360"/>
  <c r="S23" i="360" s="1"/>
  <c r="I23" i="360"/>
  <c r="A23" i="360"/>
  <c r="J23" i="360" s="1"/>
  <c r="X23" i="360" s="1"/>
  <c r="Z23" i="360" s="1"/>
  <c r="BD22" i="360"/>
  <c r="BC22" i="360"/>
  <c r="AZ22" i="360"/>
  <c r="Y22" i="360"/>
  <c r="AK22" i="360" s="1"/>
  <c r="V22" i="360"/>
  <c r="M22" i="360" s="1"/>
  <c r="U22" i="360"/>
  <c r="T22" i="360"/>
  <c r="R22" i="360"/>
  <c r="Q22" i="360"/>
  <c r="P22" i="360"/>
  <c r="N22" i="360"/>
  <c r="S22" i="360" s="1"/>
  <c r="I22" i="360"/>
  <c r="A22" i="360"/>
  <c r="J22" i="360" s="1"/>
  <c r="X22" i="360" s="1"/>
  <c r="Z22" i="360" s="1"/>
  <c r="BC21" i="360"/>
  <c r="AZ21" i="360"/>
  <c r="Y21" i="360"/>
  <c r="AK21" i="360" s="1"/>
  <c r="U21" i="360"/>
  <c r="T21" i="360"/>
  <c r="R21" i="360"/>
  <c r="Q21" i="360"/>
  <c r="P21" i="360"/>
  <c r="N21" i="360"/>
  <c r="S21" i="360" s="1"/>
  <c r="I21" i="360"/>
  <c r="A21" i="360"/>
  <c r="J21" i="360" s="1"/>
  <c r="X21" i="360" s="1"/>
  <c r="Z21" i="360" s="1"/>
  <c r="BC20" i="360"/>
  <c r="Y20" i="360"/>
  <c r="AK20" i="360" s="1"/>
  <c r="U20" i="360"/>
  <c r="T20" i="360"/>
  <c r="R20" i="360"/>
  <c r="Q20" i="360"/>
  <c r="P20" i="360"/>
  <c r="N20" i="360"/>
  <c r="S20" i="360" s="1"/>
  <c r="I20" i="360"/>
  <c r="A20" i="360"/>
  <c r="J20" i="360" s="1"/>
  <c r="X20" i="360" s="1"/>
  <c r="Z20" i="360" s="1"/>
  <c r="BC19" i="360"/>
  <c r="Y19" i="360"/>
  <c r="AK19" i="360" s="1"/>
  <c r="U19" i="360"/>
  <c r="T19" i="360"/>
  <c r="R19" i="360"/>
  <c r="Q19" i="360"/>
  <c r="P19" i="360"/>
  <c r="N19" i="360"/>
  <c r="S19" i="360" s="1"/>
  <c r="I19" i="360"/>
  <c r="A19" i="360"/>
  <c r="J19" i="360" s="1"/>
  <c r="X19" i="360" s="1"/>
  <c r="Z19" i="360" s="1"/>
  <c r="BD18" i="360"/>
  <c r="BC18" i="360"/>
  <c r="AK18" i="360"/>
  <c r="Y18" i="360"/>
  <c r="V18" i="360"/>
  <c r="M18" i="360" s="1"/>
  <c r="U18" i="360"/>
  <c r="T18" i="360"/>
  <c r="R18" i="360"/>
  <c r="Q18" i="360"/>
  <c r="P18" i="360"/>
  <c r="N18" i="360"/>
  <c r="S18" i="360" s="1"/>
  <c r="I18" i="360"/>
  <c r="A18" i="360"/>
  <c r="J18" i="360" s="1"/>
  <c r="X18" i="360" s="1"/>
  <c r="Z18" i="360" s="1"/>
  <c r="BD17" i="360"/>
  <c r="BC17" i="360"/>
  <c r="Y17" i="360"/>
  <c r="AK17" i="360" s="1"/>
  <c r="V17" i="360"/>
  <c r="M17" i="360" s="1"/>
  <c r="U17" i="360"/>
  <c r="T17" i="360"/>
  <c r="R17" i="360"/>
  <c r="Q17" i="360"/>
  <c r="P17" i="360"/>
  <c r="N17" i="360"/>
  <c r="I17" i="360"/>
  <c r="BD16" i="360"/>
  <c r="BC16" i="360"/>
  <c r="V16" i="360" s="1"/>
  <c r="M16" i="360" s="1"/>
  <c r="Y16" i="360"/>
  <c r="AK16" i="360" s="1"/>
  <c r="U16" i="360"/>
  <c r="T16" i="360"/>
  <c r="R16" i="360"/>
  <c r="Q16" i="360"/>
  <c r="P16" i="360"/>
  <c r="N16" i="360"/>
  <c r="I16" i="360"/>
  <c r="BC15" i="360"/>
  <c r="Y15" i="360"/>
  <c r="AK15" i="360" s="1"/>
  <c r="U15" i="360"/>
  <c r="T15" i="360"/>
  <c r="R15" i="360"/>
  <c r="Q15" i="360"/>
  <c r="P15" i="360"/>
  <c r="N15" i="360"/>
  <c r="I15" i="360"/>
  <c r="BC14" i="360"/>
  <c r="V14" i="360" s="1"/>
  <c r="AZ14" i="360"/>
  <c r="Y14" i="360"/>
  <c r="AK14" i="360" s="1"/>
  <c r="U14" i="360"/>
  <c r="T14" i="360"/>
  <c r="R14" i="360"/>
  <c r="Q14" i="360"/>
  <c r="P14" i="360"/>
  <c r="N14" i="360"/>
  <c r="M14" i="360"/>
  <c r="I14" i="360"/>
  <c r="BC13" i="360"/>
  <c r="V13" i="360" s="1"/>
  <c r="M13" i="360" s="1"/>
  <c r="AZ13" i="360"/>
  <c r="Y13" i="360"/>
  <c r="AK13" i="360" s="1"/>
  <c r="U13" i="360"/>
  <c r="T13" i="360"/>
  <c r="R13" i="360"/>
  <c r="Q13" i="360"/>
  <c r="P13" i="360"/>
  <c r="N13" i="360"/>
  <c r="I13" i="360"/>
  <c r="BD12" i="360"/>
  <c r="BC12" i="360"/>
  <c r="AZ12" i="360"/>
  <c r="Y12" i="360"/>
  <c r="AK12" i="360" s="1"/>
  <c r="V12" i="360"/>
  <c r="U12" i="360"/>
  <c r="T12" i="360"/>
  <c r="R12" i="360"/>
  <c r="Q12" i="360"/>
  <c r="P12" i="360"/>
  <c r="N12" i="360"/>
  <c r="M12" i="360"/>
  <c r="I12" i="360"/>
  <c r="BC11" i="360"/>
  <c r="V11" i="360" s="1"/>
  <c r="M11" i="360" s="1"/>
  <c r="AZ11" i="360"/>
  <c r="Y11" i="360"/>
  <c r="AK11" i="360" s="1"/>
  <c r="U11" i="360"/>
  <c r="T11" i="360"/>
  <c r="R11" i="360"/>
  <c r="Q11" i="360"/>
  <c r="P11" i="360"/>
  <c r="N11" i="360"/>
  <c r="I11" i="360"/>
  <c r="BD10" i="360"/>
  <c r="BC10" i="360"/>
  <c r="Y10" i="360"/>
  <c r="AK10" i="360" s="1"/>
  <c r="V10" i="360"/>
  <c r="M10" i="360" s="1"/>
  <c r="U10" i="360"/>
  <c r="T10" i="360"/>
  <c r="R10" i="360"/>
  <c r="Q10" i="360"/>
  <c r="P10" i="360"/>
  <c r="N10" i="360"/>
  <c r="I10" i="360"/>
  <c r="BC9" i="360"/>
  <c r="AX9" i="360"/>
  <c r="AW9" i="360"/>
  <c r="Y9" i="360"/>
  <c r="AK9" i="360" s="1"/>
  <c r="U9" i="360"/>
  <c r="AP9" i="360" s="1"/>
  <c r="T9" i="360"/>
  <c r="R9" i="360"/>
  <c r="Q9" i="360"/>
  <c r="P9" i="360"/>
  <c r="N9" i="360"/>
  <c r="I9" i="360"/>
  <c r="A9" i="360"/>
  <c r="AZ8" i="360"/>
  <c r="AZ9" i="360" s="1"/>
  <c r="AY8" i="360"/>
  <c r="AY11" i="360" s="1"/>
  <c r="AX8" i="360"/>
  <c r="AX19" i="360" s="1"/>
  <c r="AW8" i="360"/>
  <c r="AW19" i="360" s="1"/>
  <c r="AR8" i="360"/>
  <c r="AS8" i="360" s="1"/>
  <c r="AT8" i="360" s="1"/>
  <c r="AQ8" i="360"/>
  <c r="AP8" i="360"/>
  <c r="AO8" i="360"/>
  <c r="AN8" i="360"/>
  <c r="AI8" i="360"/>
  <c r="AG8" i="360"/>
  <c r="AE8" i="360"/>
  <c r="AC8" i="360"/>
  <c r="AA8" i="360"/>
  <c r="R8" i="360"/>
  <c r="Q8" i="360"/>
  <c r="AA7" i="360"/>
  <c r="V7" i="360"/>
  <c r="P7" i="360"/>
  <c r="M7" i="360"/>
  <c r="I6" i="360"/>
  <c r="H6" i="360"/>
  <c r="G6" i="360"/>
  <c r="C6" i="360"/>
  <c r="I5" i="360"/>
  <c r="H5" i="360"/>
  <c r="G5" i="360"/>
  <c r="A5" i="360"/>
  <c r="H4" i="360"/>
  <c r="G4" i="360"/>
  <c r="H3" i="360"/>
  <c r="H2" i="360"/>
  <c r="M1" i="360"/>
  <c r="H1" i="360"/>
  <c r="AU101" i="359"/>
  <c r="AS101" i="359"/>
  <c r="AV101" i="359" s="1"/>
  <c r="R101" i="359"/>
  <c r="BC100" i="359"/>
  <c r="Y100" i="359"/>
  <c r="AK100" i="359" s="1"/>
  <c r="U100" i="359"/>
  <c r="T100" i="359"/>
  <c r="R100" i="359"/>
  <c r="Q100" i="359"/>
  <c r="P100" i="359"/>
  <c r="N100" i="359"/>
  <c r="S100" i="359" s="1"/>
  <c r="I100" i="359"/>
  <c r="A100" i="359"/>
  <c r="J100" i="359" s="1"/>
  <c r="X100" i="359" s="1"/>
  <c r="Z100" i="359" s="1"/>
  <c r="BC99" i="359"/>
  <c r="V99" i="359" s="1"/>
  <c r="Y99" i="359"/>
  <c r="AK99" i="359" s="1"/>
  <c r="U99" i="359"/>
  <c r="T99" i="359"/>
  <c r="R99" i="359"/>
  <c r="Q99" i="359"/>
  <c r="P99" i="359"/>
  <c r="N99" i="359"/>
  <c r="S99" i="359" s="1"/>
  <c r="M99" i="359"/>
  <c r="I99" i="359"/>
  <c r="A99" i="359"/>
  <c r="J99" i="359" s="1"/>
  <c r="X99" i="359" s="1"/>
  <c r="Z99" i="359" s="1"/>
  <c r="BC98" i="359"/>
  <c r="V98" i="359" s="1"/>
  <c r="Y98" i="359"/>
  <c r="AK98" i="359" s="1"/>
  <c r="U98" i="359"/>
  <c r="T98" i="359"/>
  <c r="R98" i="359"/>
  <c r="Q98" i="359"/>
  <c r="P98" i="359"/>
  <c r="N98" i="359"/>
  <c r="S98" i="359" s="1"/>
  <c r="M98" i="359"/>
  <c r="I98" i="359"/>
  <c r="A98" i="359"/>
  <c r="J98" i="359" s="1"/>
  <c r="X98" i="359" s="1"/>
  <c r="Z98" i="359" s="1"/>
  <c r="BC97" i="359"/>
  <c r="Y97" i="359"/>
  <c r="AK97" i="359" s="1"/>
  <c r="U97" i="359"/>
  <c r="T97" i="359"/>
  <c r="R97" i="359"/>
  <c r="Q97" i="359"/>
  <c r="P97" i="359"/>
  <c r="N97" i="359"/>
  <c r="S97" i="359" s="1"/>
  <c r="I97" i="359"/>
  <c r="A97" i="359"/>
  <c r="J97" i="359" s="1"/>
  <c r="X97" i="359" s="1"/>
  <c r="Z97" i="359" s="1"/>
  <c r="BC96" i="359"/>
  <c r="AK96" i="359"/>
  <c r="Y96" i="359"/>
  <c r="U96" i="359"/>
  <c r="T96" i="359"/>
  <c r="R96" i="359"/>
  <c r="Q96" i="359"/>
  <c r="P96" i="359"/>
  <c r="N96" i="359"/>
  <c r="S96" i="359" s="1"/>
  <c r="I96" i="359"/>
  <c r="A96" i="359"/>
  <c r="J96" i="359" s="1"/>
  <c r="X96" i="359" s="1"/>
  <c r="Z96" i="359" s="1"/>
  <c r="BC95" i="359"/>
  <c r="Y95" i="359"/>
  <c r="AK95" i="359" s="1"/>
  <c r="U95" i="359"/>
  <c r="T95" i="359"/>
  <c r="R95" i="359"/>
  <c r="Q95" i="359"/>
  <c r="P95" i="359"/>
  <c r="N95" i="359"/>
  <c r="S95" i="359" s="1"/>
  <c r="I95" i="359"/>
  <c r="A95" i="359"/>
  <c r="J95" i="359" s="1"/>
  <c r="X95" i="359" s="1"/>
  <c r="Z95" i="359" s="1"/>
  <c r="BD94" i="359"/>
  <c r="BC94" i="359"/>
  <c r="Y94" i="359"/>
  <c r="AK94" i="359" s="1"/>
  <c r="V94" i="359"/>
  <c r="U94" i="359"/>
  <c r="T94" i="359"/>
  <c r="R94" i="359"/>
  <c r="Q94" i="359"/>
  <c r="P94" i="359"/>
  <c r="N94" i="359"/>
  <c r="S94" i="359" s="1"/>
  <c r="M94" i="359"/>
  <c r="I94" i="359"/>
  <c r="A94" i="359"/>
  <c r="J94" i="359" s="1"/>
  <c r="X94" i="359" s="1"/>
  <c r="Z94" i="359" s="1"/>
  <c r="BC93" i="359"/>
  <c r="BD93" i="359" s="1"/>
  <c r="Y93" i="359"/>
  <c r="AK93" i="359" s="1"/>
  <c r="V93" i="359"/>
  <c r="M93" i="359" s="1"/>
  <c r="U93" i="359"/>
  <c r="T93" i="359"/>
  <c r="R93" i="359"/>
  <c r="Q93" i="359"/>
  <c r="P93" i="359"/>
  <c r="N93" i="359"/>
  <c r="S93" i="359" s="1"/>
  <c r="I93" i="359"/>
  <c r="A93" i="359"/>
  <c r="J93" i="359" s="1"/>
  <c r="X93" i="359" s="1"/>
  <c r="Z93" i="359" s="1"/>
  <c r="BD92" i="359"/>
  <c r="BC92" i="359"/>
  <c r="AK92" i="359"/>
  <c r="Y92" i="359"/>
  <c r="V92" i="359"/>
  <c r="U92" i="359"/>
  <c r="T92" i="359"/>
  <c r="R92" i="359"/>
  <c r="Q92" i="359"/>
  <c r="P92" i="359"/>
  <c r="N92" i="359"/>
  <c r="S92" i="359" s="1"/>
  <c r="M92" i="359"/>
  <c r="I92" i="359"/>
  <c r="A92" i="359"/>
  <c r="J92" i="359" s="1"/>
  <c r="X92" i="359" s="1"/>
  <c r="Z92" i="359" s="1"/>
  <c r="BD91" i="359"/>
  <c r="BC91" i="359"/>
  <c r="V91" i="359" s="1"/>
  <c r="Y91" i="359"/>
  <c r="AK91" i="359" s="1"/>
  <c r="U91" i="359"/>
  <c r="T91" i="359"/>
  <c r="R91" i="359"/>
  <c r="Q91" i="359"/>
  <c r="P91" i="359"/>
  <c r="N91" i="359"/>
  <c r="S91" i="359" s="1"/>
  <c r="M91" i="359"/>
  <c r="I91" i="359"/>
  <c r="A91" i="359"/>
  <c r="J91" i="359" s="1"/>
  <c r="X91" i="359" s="1"/>
  <c r="Z91" i="359" s="1"/>
  <c r="BC90" i="359"/>
  <c r="Y90" i="359"/>
  <c r="AK90" i="359" s="1"/>
  <c r="U90" i="359"/>
  <c r="T90" i="359"/>
  <c r="R90" i="359"/>
  <c r="Q90" i="359"/>
  <c r="P90" i="359"/>
  <c r="N90" i="359"/>
  <c r="S90" i="359" s="1"/>
  <c r="I90" i="359"/>
  <c r="A90" i="359"/>
  <c r="J90" i="359" s="1"/>
  <c r="X90" i="359" s="1"/>
  <c r="Z90" i="359" s="1"/>
  <c r="BD89" i="359"/>
  <c r="BC89" i="359"/>
  <c r="V89" i="359" s="1"/>
  <c r="M89" i="359" s="1"/>
  <c r="Y89" i="359"/>
  <c r="AK89" i="359" s="1"/>
  <c r="U89" i="359"/>
  <c r="T89" i="359"/>
  <c r="R89" i="359"/>
  <c r="Q89" i="359"/>
  <c r="P89" i="359"/>
  <c r="N89" i="359"/>
  <c r="S89" i="359" s="1"/>
  <c r="I89" i="359"/>
  <c r="A89" i="359"/>
  <c r="J89" i="359" s="1"/>
  <c r="X89" i="359" s="1"/>
  <c r="Z89" i="359" s="1"/>
  <c r="BC88" i="359"/>
  <c r="Y88" i="359"/>
  <c r="AK88" i="359" s="1"/>
  <c r="U88" i="359"/>
  <c r="T88" i="359"/>
  <c r="R88" i="359"/>
  <c r="Q88" i="359"/>
  <c r="P88" i="359"/>
  <c r="N88" i="359"/>
  <c r="S88" i="359" s="1"/>
  <c r="I88" i="359"/>
  <c r="A88" i="359"/>
  <c r="J88" i="359" s="1"/>
  <c r="X88" i="359" s="1"/>
  <c r="Z88" i="359" s="1"/>
  <c r="BC87" i="359"/>
  <c r="AK87" i="359"/>
  <c r="Y87" i="359"/>
  <c r="U87" i="359"/>
  <c r="T87" i="359"/>
  <c r="R87" i="359"/>
  <c r="Q87" i="359"/>
  <c r="P87" i="359"/>
  <c r="N87" i="359"/>
  <c r="S87" i="359" s="1"/>
  <c r="I87" i="359"/>
  <c r="A87" i="359"/>
  <c r="J87" i="359" s="1"/>
  <c r="X87" i="359" s="1"/>
  <c r="Z87" i="359" s="1"/>
  <c r="BC86" i="359"/>
  <c r="BD86" i="359" s="1"/>
  <c r="Y86" i="359"/>
  <c r="AK86" i="359" s="1"/>
  <c r="V86" i="359"/>
  <c r="M86" i="359" s="1"/>
  <c r="U86" i="359"/>
  <c r="T86" i="359"/>
  <c r="R86" i="359"/>
  <c r="Q86" i="359"/>
  <c r="P86" i="359"/>
  <c r="N86" i="359"/>
  <c r="S86" i="359" s="1"/>
  <c r="I86" i="359"/>
  <c r="A86" i="359"/>
  <c r="J86" i="359" s="1"/>
  <c r="X86" i="359" s="1"/>
  <c r="Z86" i="359" s="1"/>
  <c r="BD85" i="359"/>
  <c r="BC85" i="359"/>
  <c r="Y85" i="359"/>
  <c r="AK85" i="359" s="1"/>
  <c r="V85" i="359"/>
  <c r="M85" i="359" s="1"/>
  <c r="U85" i="359"/>
  <c r="T85" i="359"/>
  <c r="R85" i="359"/>
  <c r="Q85" i="359"/>
  <c r="P85" i="359"/>
  <c r="N85" i="359"/>
  <c r="S85" i="359" s="1"/>
  <c r="I85" i="359"/>
  <c r="A85" i="359"/>
  <c r="J85" i="359" s="1"/>
  <c r="X85" i="359" s="1"/>
  <c r="Z85" i="359" s="1"/>
  <c r="BC84" i="359"/>
  <c r="V84" i="359" s="1"/>
  <c r="M84" i="359" s="1"/>
  <c r="Y84" i="359"/>
  <c r="AK84" i="359" s="1"/>
  <c r="U84" i="359"/>
  <c r="T84" i="359"/>
  <c r="R84" i="359"/>
  <c r="Q84" i="359"/>
  <c r="P84" i="359"/>
  <c r="N84" i="359"/>
  <c r="S84" i="359" s="1"/>
  <c r="I84" i="359"/>
  <c r="A84" i="359"/>
  <c r="J84" i="359" s="1"/>
  <c r="X84" i="359" s="1"/>
  <c r="Z84" i="359" s="1"/>
  <c r="BC83" i="359"/>
  <c r="BD83" i="359" s="1"/>
  <c r="Y83" i="359"/>
  <c r="AK83" i="359" s="1"/>
  <c r="U83" i="359"/>
  <c r="T83" i="359"/>
  <c r="R83" i="359"/>
  <c r="Q83" i="359"/>
  <c r="P83" i="359"/>
  <c r="N83" i="359"/>
  <c r="S83" i="359" s="1"/>
  <c r="I83" i="359"/>
  <c r="A83" i="359"/>
  <c r="J83" i="359" s="1"/>
  <c r="X83" i="359" s="1"/>
  <c r="Z83" i="359" s="1"/>
  <c r="BC82" i="359"/>
  <c r="BD82" i="359" s="1"/>
  <c r="Y82" i="359"/>
  <c r="AK82" i="359" s="1"/>
  <c r="U82" i="359"/>
  <c r="T82" i="359"/>
  <c r="R82" i="359"/>
  <c r="Q82" i="359"/>
  <c r="P82" i="359"/>
  <c r="N82" i="359"/>
  <c r="S82" i="359" s="1"/>
  <c r="I82" i="359"/>
  <c r="A82" i="359"/>
  <c r="J82" i="359" s="1"/>
  <c r="X82" i="359" s="1"/>
  <c r="Z82" i="359" s="1"/>
  <c r="BC81" i="359"/>
  <c r="BD81" i="359" s="1"/>
  <c r="Y81" i="359"/>
  <c r="AK81" i="359" s="1"/>
  <c r="V81" i="359"/>
  <c r="M81" i="359" s="1"/>
  <c r="U81" i="359"/>
  <c r="T81" i="359"/>
  <c r="R81" i="359"/>
  <c r="Q81" i="359"/>
  <c r="P81" i="359"/>
  <c r="N81" i="359"/>
  <c r="S81" i="359" s="1"/>
  <c r="I81" i="359"/>
  <c r="A81" i="359"/>
  <c r="J81" i="359" s="1"/>
  <c r="X81" i="359" s="1"/>
  <c r="Z81" i="359" s="1"/>
  <c r="BD80" i="359"/>
  <c r="BC80" i="359"/>
  <c r="Y80" i="359"/>
  <c r="AK80" i="359" s="1"/>
  <c r="V80" i="359"/>
  <c r="M80" i="359" s="1"/>
  <c r="U80" i="359"/>
  <c r="T80" i="359"/>
  <c r="R80" i="359"/>
  <c r="Q80" i="359"/>
  <c r="P80" i="359"/>
  <c r="N80" i="359"/>
  <c r="S80" i="359" s="1"/>
  <c r="I80" i="359"/>
  <c r="A80" i="359"/>
  <c r="J80" i="359" s="1"/>
  <c r="X80" i="359" s="1"/>
  <c r="Z80" i="359" s="1"/>
  <c r="BC79" i="359"/>
  <c r="BD79" i="359" s="1"/>
  <c r="Y79" i="359"/>
  <c r="AK79" i="359" s="1"/>
  <c r="V79" i="359"/>
  <c r="M79" i="359" s="1"/>
  <c r="U79" i="359"/>
  <c r="T79" i="359"/>
  <c r="R79" i="359"/>
  <c r="Q79" i="359"/>
  <c r="P79" i="359"/>
  <c r="N79" i="359"/>
  <c r="S79" i="359" s="1"/>
  <c r="I79" i="359"/>
  <c r="A79" i="359"/>
  <c r="J79" i="359" s="1"/>
  <c r="X79" i="359" s="1"/>
  <c r="Z79" i="359" s="1"/>
  <c r="BC78" i="359"/>
  <c r="BD78" i="359" s="1"/>
  <c r="Y78" i="359"/>
  <c r="AK78" i="359" s="1"/>
  <c r="V78" i="359"/>
  <c r="M78" i="359" s="1"/>
  <c r="U78" i="359"/>
  <c r="T78" i="359"/>
  <c r="R78" i="359"/>
  <c r="Q78" i="359"/>
  <c r="P78" i="359"/>
  <c r="N78" i="359"/>
  <c r="S78" i="359" s="1"/>
  <c r="I78" i="359"/>
  <c r="A78" i="359"/>
  <c r="J78" i="359" s="1"/>
  <c r="X78" i="359" s="1"/>
  <c r="Z78" i="359" s="1"/>
  <c r="BC77" i="359"/>
  <c r="BD77" i="359" s="1"/>
  <c r="Y77" i="359"/>
  <c r="AK77" i="359" s="1"/>
  <c r="U77" i="359"/>
  <c r="T77" i="359"/>
  <c r="R77" i="359"/>
  <c r="Q77" i="359"/>
  <c r="P77" i="359"/>
  <c r="N77" i="359"/>
  <c r="S77" i="359" s="1"/>
  <c r="I77" i="359"/>
  <c r="A77" i="359"/>
  <c r="J77" i="359" s="1"/>
  <c r="X77" i="359" s="1"/>
  <c r="Z77" i="359" s="1"/>
  <c r="BD76" i="359"/>
  <c r="BC76" i="359"/>
  <c r="Y76" i="359"/>
  <c r="AK76" i="359" s="1"/>
  <c r="V76" i="359"/>
  <c r="U76" i="359"/>
  <c r="T76" i="359"/>
  <c r="R76" i="359"/>
  <c r="Q76" i="359"/>
  <c r="P76" i="359"/>
  <c r="N76" i="359"/>
  <c r="S76" i="359" s="1"/>
  <c r="M76" i="359"/>
  <c r="I76" i="359"/>
  <c r="A76" i="359"/>
  <c r="J76" i="359" s="1"/>
  <c r="X76" i="359" s="1"/>
  <c r="Z76" i="359" s="1"/>
  <c r="BC75" i="359"/>
  <c r="BD75" i="359" s="1"/>
  <c r="Y75" i="359"/>
  <c r="AK75" i="359" s="1"/>
  <c r="V75" i="359"/>
  <c r="M75" i="359" s="1"/>
  <c r="U75" i="359"/>
  <c r="T75" i="359"/>
  <c r="R75" i="359"/>
  <c r="Q75" i="359"/>
  <c r="P75" i="359"/>
  <c r="N75" i="359"/>
  <c r="S75" i="359" s="1"/>
  <c r="I75" i="359"/>
  <c r="A75" i="359"/>
  <c r="J75" i="359" s="1"/>
  <c r="X75" i="359" s="1"/>
  <c r="Z75" i="359" s="1"/>
  <c r="BC74" i="359"/>
  <c r="BD74" i="359" s="1"/>
  <c r="Y74" i="359"/>
  <c r="AK74" i="359" s="1"/>
  <c r="V74" i="359"/>
  <c r="U74" i="359"/>
  <c r="T74" i="359"/>
  <c r="R74" i="359"/>
  <c r="Q74" i="359"/>
  <c r="P74" i="359"/>
  <c r="N74" i="359"/>
  <c r="S74" i="359" s="1"/>
  <c r="M74" i="359"/>
  <c r="I74" i="359"/>
  <c r="A74" i="359"/>
  <c r="J74" i="359" s="1"/>
  <c r="X74" i="359" s="1"/>
  <c r="Z74" i="359" s="1"/>
  <c r="BC73" i="359"/>
  <c r="BD73" i="359" s="1"/>
  <c r="Y73" i="359"/>
  <c r="AK73" i="359" s="1"/>
  <c r="V73" i="359"/>
  <c r="U73" i="359"/>
  <c r="T73" i="359"/>
  <c r="R73" i="359"/>
  <c r="Q73" i="359"/>
  <c r="P73" i="359"/>
  <c r="N73" i="359"/>
  <c r="S73" i="359" s="1"/>
  <c r="M73" i="359"/>
  <c r="I73" i="359"/>
  <c r="A73" i="359"/>
  <c r="J73" i="359" s="1"/>
  <c r="X73" i="359" s="1"/>
  <c r="Z73" i="359" s="1"/>
  <c r="BD72" i="359"/>
  <c r="BC72" i="359"/>
  <c r="Y72" i="359"/>
  <c r="AK72" i="359" s="1"/>
  <c r="V72" i="359"/>
  <c r="U72" i="359"/>
  <c r="T72" i="359"/>
  <c r="R72" i="359"/>
  <c r="Q72" i="359"/>
  <c r="P72" i="359"/>
  <c r="N72" i="359"/>
  <c r="S72" i="359" s="1"/>
  <c r="M72" i="359"/>
  <c r="I72" i="359"/>
  <c r="A72" i="359"/>
  <c r="J72" i="359" s="1"/>
  <c r="X72" i="359" s="1"/>
  <c r="Z72" i="359" s="1"/>
  <c r="BC71" i="359"/>
  <c r="BD71" i="359" s="1"/>
  <c r="Y71" i="359"/>
  <c r="AK71" i="359" s="1"/>
  <c r="U71" i="359"/>
  <c r="T71" i="359"/>
  <c r="R71" i="359"/>
  <c r="Q71" i="359"/>
  <c r="P71" i="359"/>
  <c r="N71" i="359"/>
  <c r="S71" i="359" s="1"/>
  <c r="I71" i="359"/>
  <c r="A71" i="359"/>
  <c r="J71" i="359" s="1"/>
  <c r="X71" i="359" s="1"/>
  <c r="Z71" i="359" s="1"/>
  <c r="BC70" i="359"/>
  <c r="Y70" i="359"/>
  <c r="AK70" i="359" s="1"/>
  <c r="U70" i="359"/>
  <c r="T70" i="359"/>
  <c r="R70" i="359"/>
  <c r="Q70" i="359"/>
  <c r="P70" i="359"/>
  <c r="N70" i="359"/>
  <c r="S70" i="359" s="1"/>
  <c r="I70" i="359"/>
  <c r="A70" i="359"/>
  <c r="J70" i="359" s="1"/>
  <c r="X70" i="359" s="1"/>
  <c r="Z70" i="359" s="1"/>
  <c r="BC69" i="359"/>
  <c r="Y69" i="359"/>
  <c r="AK69" i="359" s="1"/>
  <c r="U69" i="359"/>
  <c r="T69" i="359"/>
  <c r="R69" i="359"/>
  <c r="Q69" i="359"/>
  <c r="P69" i="359"/>
  <c r="N69" i="359"/>
  <c r="S69" i="359" s="1"/>
  <c r="I69" i="359"/>
  <c r="A69" i="359"/>
  <c r="J69" i="359" s="1"/>
  <c r="X69" i="359" s="1"/>
  <c r="Z69" i="359" s="1"/>
  <c r="BD68" i="359"/>
  <c r="BC68" i="359"/>
  <c r="V68" i="359" s="1"/>
  <c r="M68" i="359" s="1"/>
  <c r="Y68" i="359"/>
  <c r="AK68" i="359" s="1"/>
  <c r="U68" i="359"/>
  <c r="T68" i="359"/>
  <c r="R68" i="359"/>
  <c r="Q68" i="359"/>
  <c r="P68" i="359"/>
  <c r="N68" i="359"/>
  <c r="S68" i="359" s="1"/>
  <c r="I68" i="359"/>
  <c r="A68" i="359"/>
  <c r="J68" i="359" s="1"/>
  <c r="X68" i="359" s="1"/>
  <c r="Z68" i="359" s="1"/>
  <c r="BD67" i="359"/>
  <c r="BC67" i="359"/>
  <c r="Y67" i="359"/>
  <c r="AK67" i="359" s="1"/>
  <c r="V67" i="359"/>
  <c r="U67" i="359"/>
  <c r="T67" i="359"/>
  <c r="R67" i="359"/>
  <c r="Q67" i="359"/>
  <c r="P67" i="359"/>
  <c r="N67" i="359"/>
  <c r="S67" i="359" s="1"/>
  <c r="M67" i="359"/>
  <c r="I67" i="359"/>
  <c r="A67" i="359"/>
  <c r="J67" i="359" s="1"/>
  <c r="X67" i="359" s="1"/>
  <c r="Z67" i="359" s="1"/>
  <c r="BC66" i="359"/>
  <c r="BD66" i="359" s="1"/>
  <c r="Y66" i="359"/>
  <c r="AK66" i="359" s="1"/>
  <c r="V66" i="359"/>
  <c r="M66" i="359" s="1"/>
  <c r="U66" i="359"/>
  <c r="T66" i="359"/>
  <c r="R66" i="359"/>
  <c r="Q66" i="359"/>
  <c r="P66" i="359"/>
  <c r="N66" i="359"/>
  <c r="S66" i="359" s="1"/>
  <c r="I66" i="359"/>
  <c r="A66" i="359"/>
  <c r="J66" i="359" s="1"/>
  <c r="X66" i="359" s="1"/>
  <c r="Z66" i="359" s="1"/>
  <c r="BD65" i="359"/>
  <c r="BC65" i="359"/>
  <c r="Y65" i="359"/>
  <c r="AK65" i="359" s="1"/>
  <c r="V65" i="359"/>
  <c r="U65" i="359"/>
  <c r="T65" i="359"/>
  <c r="R65" i="359"/>
  <c r="Q65" i="359"/>
  <c r="P65" i="359"/>
  <c r="N65" i="359"/>
  <c r="S65" i="359" s="1"/>
  <c r="M65" i="359"/>
  <c r="I65" i="359"/>
  <c r="A65" i="359"/>
  <c r="J65" i="359" s="1"/>
  <c r="X65" i="359" s="1"/>
  <c r="Z65" i="359" s="1"/>
  <c r="BC64" i="359"/>
  <c r="Y64" i="359"/>
  <c r="AK64" i="359" s="1"/>
  <c r="U64" i="359"/>
  <c r="T64" i="359"/>
  <c r="R64" i="359"/>
  <c r="Q64" i="359"/>
  <c r="P64" i="359"/>
  <c r="N64" i="359"/>
  <c r="S64" i="359" s="1"/>
  <c r="I64" i="359"/>
  <c r="A64" i="359"/>
  <c r="J64" i="359" s="1"/>
  <c r="X64" i="359" s="1"/>
  <c r="Z64" i="359" s="1"/>
  <c r="BD63" i="359"/>
  <c r="BC63" i="359"/>
  <c r="Y63" i="359"/>
  <c r="AK63" i="359" s="1"/>
  <c r="V63" i="359"/>
  <c r="U63" i="359"/>
  <c r="T63" i="359"/>
  <c r="R63" i="359"/>
  <c r="Q63" i="359"/>
  <c r="P63" i="359"/>
  <c r="N63" i="359"/>
  <c r="S63" i="359" s="1"/>
  <c r="M63" i="359"/>
  <c r="I63" i="359"/>
  <c r="A63" i="359"/>
  <c r="J63" i="359" s="1"/>
  <c r="X63" i="359" s="1"/>
  <c r="Z63" i="359" s="1"/>
  <c r="BC62" i="359"/>
  <c r="BD62" i="359" s="1"/>
  <c r="Y62" i="359"/>
  <c r="AK62" i="359" s="1"/>
  <c r="V62" i="359"/>
  <c r="M62" i="359" s="1"/>
  <c r="U62" i="359"/>
  <c r="T62" i="359"/>
  <c r="R62" i="359"/>
  <c r="Q62" i="359"/>
  <c r="P62" i="359"/>
  <c r="N62" i="359"/>
  <c r="S62" i="359" s="1"/>
  <c r="I62" i="359"/>
  <c r="A62" i="359"/>
  <c r="J62" i="359" s="1"/>
  <c r="X62" i="359" s="1"/>
  <c r="Z62" i="359" s="1"/>
  <c r="BD61" i="359"/>
  <c r="BC61" i="359"/>
  <c r="Y61" i="359"/>
  <c r="AK61" i="359" s="1"/>
  <c r="V61" i="359"/>
  <c r="U61" i="359"/>
  <c r="T61" i="359"/>
  <c r="R61" i="359"/>
  <c r="Q61" i="359"/>
  <c r="P61" i="359"/>
  <c r="N61" i="359"/>
  <c r="S61" i="359" s="1"/>
  <c r="M61" i="359"/>
  <c r="I61" i="359"/>
  <c r="A61" i="359"/>
  <c r="J61" i="359" s="1"/>
  <c r="X61" i="359" s="1"/>
  <c r="Z61" i="359" s="1"/>
  <c r="BC60" i="359"/>
  <c r="BD60" i="359" s="1"/>
  <c r="Y60" i="359"/>
  <c r="AK60" i="359" s="1"/>
  <c r="U60" i="359"/>
  <c r="T60" i="359"/>
  <c r="R60" i="359"/>
  <c r="Q60" i="359"/>
  <c r="P60" i="359"/>
  <c r="N60" i="359"/>
  <c r="S60" i="359" s="1"/>
  <c r="I60" i="359"/>
  <c r="A60" i="359"/>
  <c r="J60" i="359" s="1"/>
  <c r="X60" i="359" s="1"/>
  <c r="Z60" i="359" s="1"/>
  <c r="BC59" i="359"/>
  <c r="BD59" i="359" s="1"/>
  <c r="Y59" i="359"/>
  <c r="AK59" i="359" s="1"/>
  <c r="U59" i="359"/>
  <c r="T59" i="359"/>
  <c r="R59" i="359"/>
  <c r="Q59" i="359"/>
  <c r="P59" i="359"/>
  <c r="N59" i="359"/>
  <c r="S59" i="359" s="1"/>
  <c r="I59" i="359"/>
  <c r="A59" i="359"/>
  <c r="J59" i="359" s="1"/>
  <c r="X59" i="359" s="1"/>
  <c r="Z59" i="359" s="1"/>
  <c r="BC58" i="359"/>
  <c r="BD58" i="359" s="1"/>
  <c r="Y58" i="359"/>
  <c r="AK58" i="359" s="1"/>
  <c r="U58" i="359"/>
  <c r="T58" i="359"/>
  <c r="R58" i="359"/>
  <c r="Q58" i="359"/>
  <c r="P58" i="359"/>
  <c r="N58" i="359"/>
  <c r="S58" i="359" s="1"/>
  <c r="I58" i="359"/>
  <c r="A58" i="359"/>
  <c r="J58" i="359" s="1"/>
  <c r="X58" i="359" s="1"/>
  <c r="Z58" i="359" s="1"/>
  <c r="BC57" i="359"/>
  <c r="BD57" i="359" s="1"/>
  <c r="AK57" i="359"/>
  <c r="Y57" i="359"/>
  <c r="V57" i="359"/>
  <c r="U57" i="359"/>
  <c r="T57" i="359"/>
  <c r="R57" i="359"/>
  <c r="Q57" i="359"/>
  <c r="P57" i="359"/>
  <c r="N57" i="359"/>
  <c r="S57" i="359" s="1"/>
  <c r="M57" i="359"/>
  <c r="I57" i="359"/>
  <c r="A57" i="359"/>
  <c r="J57" i="359" s="1"/>
  <c r="X57" i="359" s="1"/>
  <c r="Z57" i="359" s="1"/>
  <c r="BD56" i="359"/>
  <c r="BC56" i="359"/>
  <c r="Y56" i="359"/>
  <c r="AK56" i="359" s="1"/>
  <c r="V56" i="359"/>
  <c r="M56" i="359" s="1"/>
  <c r="U56" i="359"/>
  <c r="T56" i="359"/>
  <c r="R56" i="359"/>
  <c r="Q56" i="359"/>
  <c r="P56" i="359"/>
  <c r="N56" i="359"/>
  <c r="S56" i="359" s="1"/>
  <c r="I56" i="359"/>
  <c r="A56" i="359"/>
  <c r="J56" i="359" s="1"/>
  <c r="X56" i="359" s="1"/>
  <c r="Z56" i="359" s="1"/>
  <c r="BC55" i="359"/>
  <c r="BD55" i="359" s="1"/>
  <c r="Y55" i="359"/>
  <c r="AK55" i="359" s="1"/>
  <c r="U55" i="359"/>
  <c r="T55" i="359"/>
  <c r="R55" i="359"/>
  <c r="Q55" i="359"/>
  <c r="P55" i="359"/>
  <c r="N55" i="359"/>
  <c r="S55" i="359" s="1"/>
  <c r="I55" i="359"/>
  <c r="A55" i="359"/>
  <c r="J55" i="359" s="1"/>
  <c r="X55" i="359" s="1"/>
  <c r="Z55" i="359" s="1"/>
  <c r="BC54" i="359"/>
  <c r="Y54" i="359"/>
  <c r="AK54" i="359" s="1"/>
  <c r="U54" i="359"/>
  <c r="T54" i="359"/>
  <c r="R54" i="359"/>
  <c r="Q54" i="359"/>
  <c r="P54" i="359"/>
  <c r="N54" i="359"/>
  <c r="S54" i="359" s="1"/>
  <c r="I54" i="359"/>
  <c r="A54" i="359"/>
  <c r="J54" i="359" s="1"/>
  <c r="X54" i="359" s="1"/>
  <c r="Z54" i="359" s="1"/>
  <c r="BC53" i="359"/>
  <c r="BD53" i="359" s="1"/>
  <c r="AK53" i="359"/>
  <c r="Y53" i="359"/>
  <c r="V53" i="359"/>
  <c r="M53" i="359" s="1"/>
  <c r="U53" i="359"/>
  <c r="T53" i="359"/>
  <c r="R53" i="359"/>
  <c r="Q53" i="359"/>
  <c r="P53" i="359"/>
  <c r="N53" i="359"/>
  <c r="S53" i="359" s="1"/>
  <c r="I53" i="359"/>
  <c r="A53" i="359"/>
  <c r="J53" i="359" s="1"/>
  <c r="X53" i="359" s="1"/>
  <c r="Z53" i="359" s="1"/>
  <c r="BC52" i="359"/>
  <c r="Y52" i="359"/>
  <c r="AK52" i="359" s="1"/>
  <c r="U52" i="359"/>
  <c r="T52" i="359"/>
  <c r="R52" i="359"/>
  <c r="Q52" i="359"/>
  <c r="P52" i="359"/>
  <c r="N52" i="359"/>
  <c r="S52" i="359" s="1"/>
  <c r="I52" i="359"/>
  <c r="A52" i="359"/>
  <c r="J52" i="359" s="1"/>
  <c r="X52" i="359" s="1"/>
  <c r="Z52" i="359" s="1"/>
  <c r="BC51" i="359"/>
  <c r="Y51" i="359"/>
  <c r="AK51" i="359" s="1"/>
  <c r="U51" i="359"/>
  <c r="T51" i="359"/>
  <c r="R51" i="359"/>
  <c r="Q51" i="359"/>
  <c r="P51" i="359"/>
  <c r="N51" i="359"/>
  <c r="S51" i="359" s="1"/>
  <c r="I51" i="359"/>
  <c r="A51" i="359"/>
  <c r="J51" i="359" s="1"/>
  <c r="X51" i="359" s="1"/>
  <c r="Z51" i="359" s="1"/>
  <c r="BC50" i="359"/>
  <c r="Y50" i="359"/>
  <c r="AK50" i="359" s="1"/>
  <c r="U50" i="359"/>
  <c r="T50" i="359"/>
  <c r="R50" i="359"/>
  <c r="Q50" i="359"/>
  <c r="P50" i="359"/>
  <c r="N50" i="359"/>
  <c r="S50" i="359" s="1"/>
  <c r="I50" i="359"/>
  <c r="A50" i="359"/>
  <c r="J50" i="359" s="1"/>
  <c r="X50" i="359" s="1"/>
  <c r="Z50" i="359" s="1"/>
  <c r="BC49" i="359"/>
  <c r="Y49" i="359"/>
  <c r="AK49" i="359" s="1"/>
  <c r="U49" i="359"/>
  <c r="T49" i="359"/>
  <c r="R49" i="359"/>
  <c r="Q49" i="359"/>
  <c r="P49" i="359"/>
  <c r="N49" i="359"/>
  <c r="S49" i="359" s="1"/>
  <c r="I49" i="359"/>
  <c r="A49" i="359"/>
  <c r="J49" i="359" s="1"/>
  <c r="X49" i="359" s="1"/>
  <c r="Z49" i="359" s="1"/>
  <c r="BD48" i="359"/>
  <c r="BC48" i="359"/>
  <c r="Y48" i="359"/>
  <c r="AK48" i="359" s="1"/>
  <c r="V48" i="359"/>
  <c r="M48" i="359" s="1"/>
  <c r="U48" i="359"/>
  <c r="T48" i="359"/>
  <c r="R48" i="359"/>
  <c r="Q48" i="359"/>
  <c r="P48" i="359"/>
  <c r="N48" i="359"/>
  <c r="S48" i="359" s="1"/>
  <c r="I48" i="359"/>
  <c r="A48" i="359"/>
  <c r="J48" i="359" s="1"/>
  <c r="X48" i="359" s="1"/>
  <c r="Z48" i="359" s="1"/>
  <c r="BC47" i="359"/>
  <c r="BD47" i="359" s="1"/>
  <c r="Y47" i="359"/>
  <c r="AK47" i="359" s="1"/>
  <c r="V47" i="359"/>
  <c r="M47" i="359" s="1"/>
  <c r="U47" i="359"/>
  <c r="T47" i="359"/>
  <c r="R47" i="359"/>
  <c r="Q47" i="359"/>
  <c r="P47" i="359"/>
  <c r="N47" i="359"/>
  <c r="S47" i="359" s="1"/>
  <c r="I47" i="359"/>
  <c r="A47" i="359"/>
  <c r="J47" i="359" s="1"/>
  <c r="X47" i="359" s="1"/>
  <c r="Z47" i="359" s="1"/>
  <c r="BC46" i="359"/>
  <c r="Y46" i="359"/>
  <c r="AK46" i="359" s="1"/>
  <c r="U46" i="359"/>
  <c r="T46" i="359"/>
  <c r="R46" i="359"/>
  <c r="Q46" i="359"/>
  <c r="P46" i="359"/>
  <c r="N46" i="359"/>
  <c r="S46" i="359" s="1"/>
  <c r="I46" i="359"/>
  <c r="A46" i="359"/>
  <c r="J46" i="359" s="1"/>
  <c r="X46" i="359" s="1"/>
  <c r="Z46" i="359" s="1"/>
  <c r="BC45" i="359"/>
  <c r="BD45" i="359" s="1"/>
  <c r="Y45" i="359"/>
  <c r="AK45" i="359" s="1"/>
  <c r="V45" i="359"/>
  <c r="M45" i="359" s="1"/>
  <c r="U45" i="359"/>
  <c r="T45" i="359"/>
  <c r="R45" i="359"/>
  <c r="Q45" i="359"/>
  <c r="P45" i="359"/>
  <c r="N45" i="359"/>
  <c r="S45" i="359" s="1"/>
  <c r="I45" i="359"/>
  <c r="A45" i="359"/>
  <c r="J45" i="359" s="1"/>
  <c r="X45" i="359" s="1"/>
  <c r="Z45" i="359" s="1"/>
  <c r="BD44" i="359"/>
  <c r="BC44" i="359"/>
  <c r="Y44" i="359"/>
  <c r="AK44" i="359" s="1"/>
  <c r="V44" i="359"/>
  <c r="M44" i="359" s="1"/>
  <c r="U44" i="359"/>
  <c r="T44" i="359"/>
  <c r="R44" i="359"/>
  <c r="Q44" i="359"/>
  <c r="P44" i="359"/>
  <c r="N44" i="359"/>
  <c r="S44" i="359" s="1"/>
  <c r="I44" i="359"/>
  <c r="A44" i="359"/>
  <c r="J44" i="359" s="1"/>
  <c r="X44" i="359" s="1"/>
  <c r="Z44" i="359" s="1"/>
  <c r="BC43" i="359"/>
  <c r="BD43" i="359" s="1"/>
  <c r="Y43" i="359"/>
  <c r="AK43" i="359" s="1"/>
  <c r="V43" i="359"/>
  <c r="M43" i="359" s="1"/>
  <c r="U43" i="359"/>
  <c r="T43" i="359"/>
  <c r="R43" i="359"/>
  <c r="Q43" i="359"/>
  <c r="P43" i="359"/>
  <c r="N43" i="359"/>
  <c r="S43" i="359" s="1"/>
  <c r="I43" i="359"/>
  <c r="A43" i="359"/>
  <c r="J43" i="359" s="1"/>
  <c r="X43" i="359" s="1"/>
  <c r="Z43" i="359" s="1"/>
  <c r="BC42" i="359"/>
  <c r="BD42" i="359" s="1"/>
  <c r="Y42" i="359"/>
  <c r="AK42" i="359" s="1"/>
  <c r="U42" i="359"/>
  <c r="T42" i="359"/>
  <c r="R42" i="359"/>
  <c r="Q42" i="359"/>
  <c r="P42" i="359"/>
  <c r="N42" i="359"/>
  <c r="S42" i="359" s="1"/>
  <c r="I42" i="359"/>
  <c r="A42" i="359"/>
  <c r="J42" i="359" s="1"/>
  <c r="X42" i="359" s="1"/>
  <c r="Z42" i="359" s="1"/>
  <c r="BD41" i="359"/>
  <c r="BC41" i="359"/>
  <c r="Y41" i="359"/>
  <c r="AK41" i="359" s="1"/>
  <c r="V41" i="359"/>
  <c r="M41" i="359" s="1"/>
  <c r="U41" i="359"/>
  <c r="T41" i="359"/>
  <c r="R41" i="359"/>
  <c r="Q41" i="359"/>
  <c r="P41" i="359"/>
  <c r="N41" i="359"/>
  <c r="S41" i="359" s="1"/>
  <c r="I41" i="359"/>
  <c r="A41" i="359"/>
  <c r="J41" i="359" s="1"/>
  <c r="X41" i="359" s="1"/>
  <c r="Z41" i="359" s="1"/>
  <c r="BC40" i="359"/>
  <c r="Y40" i="359"/>
  <c r="AK40" i="359" s="1"/>
  <c r="U40" i="359"/>
  <c r="T40" i="359"/>
  <c r="R40" i="359"/>
  <c r="Q40" i="359"/>
  <c r="P40" i="359"/>
  <c r="N40" i="359"/>
  <c r="S40" i="359" s="1"/>
  <c r="I40" i="359"/>
  <c r="A40" i="359"/>
  <c r="J40" i="359" s="1"/>
  <c r="X40" i="359" s="1"/>
  <c r="Z40" i="359" s="1"/>
  <c r="BC39" i="359"/>
  <c r="BD39" i="359" s="1"/>
  <c r="Y39" i="359"/>
  <c r="AK39" i="359" s="1"/>
  <c r="V39" i="359"/>
  <c r="M39" i="359" s="1"/>
  <c r="U39" i="359"/>
  <c r="T39" i="359"/>
  <c r="R39" i="359"/>
  <c r="Q39" i="359"/>
  <c r="P39" i="359"/>
  <c r="N39" i="359"/>
  <c r="S39" i="359" s="1"/>
  <c r="I39" i="359"/>
  <c r="A39" i="359"/>
  <c r="J39" i="359" s="1"/>
  <c r="X39" i="359" s="1"/>
  <c r="Z39" i="359" s="1"/>
  <c r="BC38" i="359"/>
  <c r="BD38" i="359" s="1"/>
  <c r="Y38" i="359"/>
  <c r="AK38" i="359" s="1"/>
  <c r="V38" i="359"/>
  <c r="M38" i="359" s="1"/>
  <c r="U38" i="359"/>
  <c r="T38" i="359"/>
  <c r="R38" i="359"/>
  <c r="Q38" i="359"/>
  <c r="P38" i="359"/>
  <c r="N38" i="359"/>
  <c r="S38" i="359" s="1"/>
  <c r="I38" i="359"/>
  <c r="A38" i="359"/>
  <c r="J38" i="359" s="1"/>
  <c r="X38" i="359" s="1"/>
  <c r="Z38" i="359" s="1"/>
  <c r="BD37" i="359"/>
  <c r="BC37" i="359"/>
  <c r="Y37" i="359"/>
  <c r="AK37" i="359" s="1"/>
  <c r="V37" i="359"/>
  <c r="M37" i="359" s="1"/>
  <c r="U37" i="359"/>
  <c r="T37" i="359"/>
  <c r="R37" i="359"/>
  <c r="Q37" i="359"/>
  <c r="P37" i="359"/>
  <c r="N37" i="359"/>
  <c r="S37" i="359" s="1"/>
  <c r="I37" i="359"/>
  <c r="A37" i="359"/>
  <c r="J37" i="359" s="1"/>
  <c r="X37" i="359" s="1"/>
  <c r="Z37" i="359" s="1"/>
  <c r="BD36" i="359"/>
  <c r="BC36" i="359"/>
  <c r="Y36" i="359"/>
  <c r="AK36" i="359" s="1"/>
  <c r="V36" i="359"/>
  <c r="M36" i="359" s="1"/>
  <c r="U36" i="359"/>
  <c r="T36" i="359"/>
  <c r="R36" i="359"/>
  <c r="Q36" i="359"/>
  <c r="P36" i="359"/>
  <c r="N36" i="359"/>
  <c r="S36" i="359" s="1"/>
  <c r="I36" i="359"/>
  <c r="A36" i="359"/>
  <c r="J36" i="359" s="1"/>
  <c r="X36" i="359" s="1"/>
  <c r="Z36" i="359" s="1"/>
  <c r="BC35" i="359"/>
  <c r="BD35" i="359" s="1"/>
  <c r="Y35" i="359"/>
  <c r="AK35" i="359" s="1"/>
  <c r="V35" i="359"/>
  <c r="M35" i="359" s="1"/>
  <c r="U35" i="359"/>
  <c r="T35" i="359"/>
  <c r="R35" i="359"/>
  <c r="Q35" i="359"/>
  <c r="P35" i="359"/>
  <c r="N35" i="359"/>
  <c r="S35" i="359" s="1"/>
  <c r="I35" i="359"/>
  <c r="A35" i="359"/>
  <c r="J35" i="359" s="1"/>
  <c r="X35" i="359" s="1"/>
  <c r="Z35" i="359" s="1"/>
  <c r="BD34" i="359"/>
  <c r="BC34" i="359"/>
  <c r="V34" i="359" s="1"/>
  <c r="M34" i="359" s="1"/>
  <c r="Y34" i="359"/>
  <c r="AK34" i="359" s="1"/>
  <c r="U34" i="359"/>
  <c r="T34" i="359"/>
  <c r="R34" i="359"/>
  <c r="Q34" i="359"/>
  <c r="P34" i="359"/>
  <c r="N34" i="359"/>
  <c r="S34" i="359" s="1"/>
  <c r="I34" i="359"/>
  <c r="A34" i="359"/>
  <c r="J34" i="359" s="1"/>
  <c r="X34" i="359" s="1"/>
  <c r="Z34" i="359" s="1"/>
  <c r="BC33" i="359"/>
  <c r="Y33" i="359"/>
  <c r="AK33" i="359" s="1"/>
  <c r="U33" i="359"/>
  <c r="T33" i="359"/>
  <c r="R33" i="359"/>
  <c r="Q33" i="359"/>
  <c r="P33" i="359"/>
  <c r="N33" i="359"/>
  <c r="S33" i="359" s="1"/>
  <c r="I33" i="359"/>
  <c r="A33" i="359"/>
  <c r="J33" i="359" s="1"/>
  <c r="X33" i="359" s="1"/>
  <c r="Z33" i="359" s="1"/>
  <c r="BC32" i="359"/>
  <c r="BD32" i="359" s="1"/>
  <c r="Y32" i="359"/>
  <c r="AK32" i="359" s="1"/>
  <c r="U32" i="359"/>
  <c r="T32" i="359"/>
  <c r="R32" i="359"/>
  <c r="Q32" i="359"/>
  <c r="P32" i="359"/>
  <c r="N32" i="359"/>
  <c r="S32" i="359" s="1"/>
  <c r="I32" i="359"/>
  <c r="A32" i="359"/>
  <c r="J32" i="359" s="1"/>
  <c r="X32" i="359" s="1"/>
  <c r="Z32" i="359" s="1"/>
  <c r="BC31" i="359"/>
  <c r="Y31" i="359"/>
  <c r="AK31" i="359" s="1"/>
  <c r="U31" i="359"/>
  <c r="T31" i="359"/>
  <c r="R31" i="359"/>
  <c r="Q31" i="359"/>
  <c r="P31" i="359"/>
  <c r="N31" i="359"/>
  <c r="S31" i="359" s="1"/>
  <c r="I31" i="359"/>
  <c r="A31" i="359"/>
  <c r="J31" i="359" s="1"/>
  <c r="X31" i="359" s="1"/>
  <c r="Z31" i="359" s="1"/>
  <c r="BD30" i="359"/>
  <c r="BC30" i="359"/>
  <c r="V30" i="359" s="1"/>
  <c r="Y30" i="359"/>
  <c r="AK30" i="359" s="1"/>
  <c r="U30" i="359"/>
  <c r="T30" i="359"/>
  <c r="R30" i="359"/>
  <c r="Q30" i="359"/>
  <c r="P30" i="359"/>
  <c r="N30" i="359"/>
  <c r="S30" i="359" s="1"/>
  <c r="M30" i="359"/>
  <c r="I30" i="359"/>
  <c r="A30" i="359"/>
  <c r="J30" i="359" s="1"/>
  <c r="X30" i="359" s="1"/>
  <c r="Z30" i="359" s="1"/>
  <c r="BC29" i="359"/>
  <c r="V29" i="359" s="1"/>
  <c r="Y29" i="359"/>
  <c r="AK29" i="359" s="1"/>
  <c r="U29" i="359"/>
  <c r="T29" i="359"/>
  <c r="R29" i="359"/>
  <c r="Q29" i="359"/>
  <c r="P29" i="359"/>
  <c r="N29" i="359"/>
  <c r="S29" i="359" s="1"/>
  <c r="M29" i="359"/>
  <c r="I29" i="359"/>
  <c r="A29" i="359"/>
  <c r="J29" i="359" s="1"/>
  <c r="X29" i="359" s="1"/>
  <c r="Z29" i="359" s="1"/>
  <c r="BC28" i="359"/>
  <c r="Y28" i="359"/>
  <c r="AK28" i="359" s="1"/>
  <c r="U28" i="359"/>
  <c r="T28" i="359"/>
  <c r="R28" i="359"/>
  <c r="Q28" i="359"/>
  <c r="P28" i="359"/>
  <c r="N28" i="359"/>
  <c r="S28" i="359" s="1"/>
  <c r="I28" i="359"/>
  <c r="A28" i="359"/>
  <c r="J28" i="359" s="1"/>
  <c r="X28" i="359" s="1"/>
  <c r="Z28" i="359" s="1"/>
  <c r="BC27" i="359"/>
  <c r="Y27" i="359"/>
  <c r="AK27" i="359" s="1"/>
  <c r="U27" i="359"/>
  <c r="T27" i="359"/>
  <c r="R27" i="359"/>
  <c r="Q27" i="359"/>
  <c r="P27" i="359"/>
  <c r="N27" i="359"/>
  <c r="S27" i="359" s="1"/>
  <c r="I27" i="359"/>
  <c r="A27" i="359"/>
  <c r="J27" i="359" s="1"/>
  <c r="X27" i="359" s="1"/>
  <c r="Z27" i="359" s="1"/>
  <c r="BC26" i="359"/>
  <c r="Y26" i="359"/>
  <c r="AK26" i="359" s="1"/>
  <c r="U26" i="359"/>
  <c r="T26" i="359"/>
  <c r="R26" i="359"/>
  <c r="Q26" i="359"/>
  <c r="P26" i="359"/>
  <c r="N26" i="359"/>
  <c r="S26" i="359" s="1"/>
  <c r="I26" i="359"/>
  <c r="A26" i="359"/>
  <c r="J26" i="359" s="1"/>
  <c r="X26" i="359" s="1"/>
  <c r="Z26" i="359" s="1"/>
  <c r="BD25" i="359"/>
  <c r="BC25" i="359"/>
  <c r="Y25" i="359"/>
  <c r="AK25" i="359" s="1"/>
  <c r="V25" i="359"/>
  <c r="U25" i="359"/>
  <c r="T25" i="359"/>
  <c r="R25" i="359"/>
  <c r="Q25" i="359"/>
  <c r="P25" i="359"/>
  <c r="N25" i="359"/>
  <c r="S25" i="359" s="1"/>
  <c r="M25" i="359"/>
  <c r="I25" i="359"/>
  <c r="A25" i="359"/>
  <c r="J25" i="359" s="1"/>
  <c r="X25" i="359" s="1"/>
  <c r="Z25" i="359" s="1"/>
  <c r="BC24" i="359"/>
  <c r="BD24" i="359" s="1"/>
  <c r="Y24" i="359"/>
  <c r="AK24" i="359" s="1"/>
  <c r="V24" i="359"/>
  <c r="M24" i="359" s="1"/>
  <c r="U24" i="359"/>
  <c r="T24" i="359"/>
  <c r="R24" i="359"/>
  <c r="Q24" i="359"/>
  <c r="P24" i="359"/>
  <c r="N24" i="359"/>
  <c r="S24" i="359" s="1"/>
  <c r="I24" i="359"/>
  <c r="A24" i="359"/>
  <c r="J24" i="359" s="1"/>
  <c r="X24" i="359" s="1"/>
  <c r="Z24" i="359" s="1"/>
  <c r="BD23" i="359"/>
  <c r="BC23" i="359"/>
  <c r="Y23" i="359"/>
  <c r="AK23" i="359" s="1"/>
  <c r="V23" i="359"/>
  <c r="U23" i="359"/>
  <c r="T23" i="359"/>
  <c r="R23" i="359"/>
  <c r="Q23" i="359"/>
  <c r="P23" i="359"/>
  <c r="N23" i="359"/>
  <c r="S23" i="359" s="1"/>
  <c r="M23" i="359"/>
  <c r="I23" i="359"/>
  <c r="A23" i="359"/>
  <c r="J23" i="359" s="1"/>
  <c r="X23" i="359" s="1"/>
  <c r="Z23" i="359" s="1"/>
  <c r="BC22" i="359"/>
  <c r="V22" i="359" s="1"/>
  <c r="Y22" i="359"/>
  <c r="AK22" i="359" s="1"/>
  <c r="U22" i="359"/>
  <c r="T22" i="359"/>
  <c r="R22" i="359"/>
  <c r="Q22" i="359"/>
  <c r="P22" i="359"/>
  <c r="N22" i="359"/>
  <c r="S22" i="359" s="1"/>
  <c r="M22" i="359"/>
  <c r="I22" i="359"/>
  <c r="A22" i="359"/>
  <c r="J22" i="359" s="1"/>
  <c r="X22" i="359" s="1"/>
  <c r="Z22" i="359" s="1"/>
  <c r="BC21" i="359"/>
  <c r="BD21" i="359" s="1"/>
  <c r="Y21" i="359"/>
  <c r="AK21" i="359" s="1"/>
  <c r="U21" i="359"/>
  <c r="T21" i="359"/>
  <c r="R21" i="359"/>
  <c r="Q21" i="359"/>
  <c r="P21" i="359"/>
  <c r="N21" i="359"/>
  <c r="S21" i="359" s="1"/>
  <c r="I21" i="359"/>
  <c r="A21" i="359"/>
  <c r="J21" i="359" s="1"/>
  <c r="X21" i="359" s="1"/>
  <c r="Z21" i="359" s="1"/>
  <c r="BC20" i="359"/>
  <c r="BD20" i="359" s="1"/>
  <c r="Y20" i="359"/>
  <c r="AK20" i="359" s="1"/>
  <c r="U20" i="359"/>
  <c r="T20" i="359"/>
  <c r="R20" i="359"/>
  <c r="Q20" i="359"/>
  <c r="P20" i="359"/>
  <c r="N20" i="359"/>
  <c r="S20" i="359" s="1"/>
  <c r="I20" i="359"/>
  <c r="A20" i="359"/>
  <c r="J20" i="359" s="1"/>
  <c r="X20" i="359" s="1"/>
  <c r="Z20" i="359" s="1"/>
  <c r="BC19" i="359"/>
  <c r="BD19" i="359" s="1"/>
  <c r="Y19" i="359"/>
  <c r="AK19" i="359" s="1"/>
  <c r="U19" i="359"/>
  <c r="T19" i="359"/>
  <c r="R19" i="359"/>
  <c r="Q19" i="359"/>
  <c r="P19" i="359"/>
  <c r="N19" i="359"/>
  <c r="S19" i="359" s="1"/>
  <c r="I19" i="359"/>
  <c r="A19" i="359"/>
  <c r="J19" i="359" s="1"/>
  <c r="X19" i="359" s="1"/>
  <c r="Z19" i="359" s="1"/>
  <c r="BC18" i="359"/>
  <c r="BD18" i="359" s="1"/>
  <c r="Y18" i="359"/>
  <c r="AK18" i="359" s="1"/>
  <c r="U18" i="359"/>
  <c r="T18" i="359"/>
  <c r="R18" i="359"/>
  <c r="Q18" i="359"/>
  <c r="P18" i="359"/>
  <c r="N18" i="359"/>
  <c r="S18" i="359" s="1"/>
  <c r="I18" i="359"/>
  <c r="A18" i="359"/>
  <c r="J18" i="359" s="1"/>
  <c r="X18" i="359" s="1"/>
  <c r="Z18" i="359" s="1"/>
  <c r="BD17" i="359"/>
  <c r="BC17" i="359"/>
  <c r="Y17" i="359"/>
  <c r="AK17" i="359" s="1"/>
  <c r="V17" i="359"/>
  <c r="M17" i="359" s="1"/>
  <c r="U17" i="359"/>
  <c r="T17" i="359"/>
  <c r="R17" i="359"/>
  <c r="Q17" i="359"/>
  <c r="P17" i="359"/>
  <c r="N17" i="359"/>
  <c r="I17" i="359"/>
  <c r="BC16" i="359"/>
  <c r="BD16" i="359" s="1"/>
  <c r="Y16" i="359"/>
  <c r="AK16" i="359" s="1"/>
  <c r="V16" i="359"/>
  <c r="M16" i="359" s="1"/>
  <c r="U16" i="359"/>
  <c r="T16" i="359"/>
  <c r="R16" i="359"/>
  <c r="Q16" i="359"/>
  <c r="P16" i="359"/>
  <c r="N16" i="359"/>
  <c r="I16" i="359"/>
  <c r="BC15" i="359"/>
  <c r="BD15" i="359" s="1"/>
  <c r="AK15" i="359"/>
  <c r="Y15" i="359"/>
  <c r="V15" i="359"/>
  <c r="M15" i="359" s="1"/>
  <c r="U15" i="359"/>
  <c r="T15" i="359"/>
  <c r="R15" i="359"/>
  <c r="Q15" i="359"/>
  <c r="P15" i="359"/>
  <c r="N15" i="359"/>
  <c r="I15" i="359"/>
  <c r="BC14" i="359"/>
  <c r="BD14" i="359" s="1"/>
  <c r="Y14" i="359"/>
  <c r="AK14" i="359" s="1"/>
  <c r="U14" i="359"/>
  <c r="T14" i="359"/>
  <c r="R14" i="359"/>
  <c r="Q14" i="359"/>
  <c r="P14" i="359"/>
  <c r="N14" i="359"/>
  <c r="I14" i="359"/>
  <c r="BC13" i="359"/>
  <c r="BD13" i="359" s="1"/>
  <c r="Y13" i="359"/>
  <c r="AK13" i="359" s="1"/>
  <c r="V13" i="359"/>
  <c r="M13" i="359" s="1"/>
  <c r="U13" i="359"/>
  <c r="T13" i="359"/>
  <c r="R13" i="359"/>
  <c r="Q13" i="359"/>
  <c r="P13" i="359"/>
  <c r="N13" i="359"/>
  <c r="I13" i="359"/>
  <c r="BD12" i="359"/>
  <c r="BC12" i="359"/>
  <c r="Y12" i="359"/>
  <c r="AK12" i="359" s="1"/>
  <c r="V12" i="359"/>
  <c r="U12" i="359"/>
  <c r="T12" i="359"/>
  <c r="R12" i="359"/>
  <c r="Q12" i="359"/>
  <c r="P12" i="359"/>
  <c r="N12" i="359"/>
  <c r="M12" i="359"/>
  <c r="I12" i="359"/>
  <c r="BC11" i="359"/>
  <c r="BD11" i="359" s="1"/>
  <c r="Y11" i="359"/>
  <c r="AK11" i="359" s="1"/>
  <c r="U11" i="359"/>
  <c r="T11" i="359"/>
  <c r="R11" i="359"/>
  <c r="Q11" i="359"/>
  <c r="P11" i="359"/>
  <c r="N11" i="359"/>
  <c r="I11" i="359"/>
  <c r="BC10" i="359"/>
  <c r="BD10" i="359" s="1"/>
  <c r="Y10" i="359"/>
  <c r="AK10" i="359" s="1"/>
  <c r="U10" i="359"/>
  <c r="T10" i="359"/>
  <c r="R10" i="359"/>
  <c r="Q10" i="359"/>
  <c r="P10" i="359"/>
  <c r="N10" i="359"/>
  <c r="I10" i="359"/>
  <c r="BC9" i="359"/>
  <c r="BD9" i="359" s="1"/>
  <c r="Y9" i="359"/>
  <c r="AK9" i="359" s="1"/>
  <c r="V9" i="359"/>
  <c r="U9" i="359"/>
  <c r="AR9" i="359" s="1"/>
  <c r="T9" i="359"/>
  <c r="R9" i="359"/>
  <c r="Q9" i="359"/>
  <c r="P9" i="359"/>
  <c r="N9" i="359"/>
  <c r="M9" i="359"/>
  <c r="I9" i="359"/>
  <c r="A9" i="359"/>
  <c r="AZ8" i="359"/>
  <c r="AY8" i="359"/>
  <c r="AY11" i="359" s="1"/>
  <c r="AX8" i="359"/>
  <c r="AW8" i="359"/>
  <c r="AW19" i="359" s="1"/>
  <c r="AR8" i="359"/>
  <c r="AQ8" i="359"/>
  <c r="AP8" i="359"/>
  <c r="AN8" i="359"/>
  <c r="AI8" i="359"/>
  <c r="AG8" i="359"/>
  <c r="AE8" i="359"/>
  <c r="AC8" i="359"/>
  <c r="AA8" i="359"/>
  <c r="R8" i="359"/>
  <c r="Q8" i="359"/>
  <c r="AA7" i="359"/>
  <c r="V7" i="359"/>
  <c r="P7" i="359"/>
  <c r="M7" i="359"/>
  <c r="I6" i="359"/>
  <c r="H6" i="359"/>
  <c r="G6" i="359"/>
  <c r="C6" i="359"/>
  <c r="I5" i="359"/>
  <c r="H5" i="359"/>
  <c r="G5" i="359"/>
  <c r="A5" i="359"/>
  <c r="H4" i="359"/>
  <c r="G4" i="359"/>
  <c r="H3" i="359"/>
  <c r="G3" i="359"/>
  <c r="H2" i="359"/>
  <c r="M1" i="359"/>
  <c r="H1" i="359"/>
  <c r="AU101" i="358"/>
  <c r="AS101" i="358"/>
  <c r="AV101" i="358" s="1"/>
  <c r="R101" i="358"/>
  <c r="BD100" i="358"/>
  <c r="BC100" i="358"/>
  <c r="Y100" i="358"/>
  <c r="AK100" i="358" s="1"/>
  <c r="V100" i="358"/>
  <c r="M100" i="358" s="1"/>
  <c r="U100" i="358"/>
  <c r="T100" i="358"/>
  <c r="R100" i="358"/>
  <c r="Q100" i="358"/>
  <c r="P100" i="358"/>
  <c r="N100" i="358"/>
  <c r="S100" i="358" s="1"/>
  <c r="I100" i="358"/>
  <c r="A100" i="358"/>
  <c r="J100" i="358" s="1"/>
  <c r="X100" i="358" s="1"/>
  <c r="Z100" i="358" s="1"/>
  <c r="BC99" i="358"/>
  <c r="BD99" i="358" s="1"/>
  <c r="Y99" i="358"/>
  <c r="AK99" i="358" s="1"/>
  <c r="V99" i="358"/>
  <c r="M99" i="358" s="1"/>
  <c r="U99" i="358"/>
  <c r="T99" i="358"/>
  <c r="R99" i="358"/>
  <c r="Q99" i="358"/>
  <c r="P99" i="358"/>
  <c r="N99" i="358"/>
  <c r="S99" i="358" s="1"/>
  <c r="I99" i="358"/>
  <c r="A99" i="358"/>
  <c r="J99" i="358" s="1"/>
  <c r="X99" i="358" s="1"/>
  <c r="Z99" i="358" s="1"/>
  <c r="BC98" i="358"/>
  <c r="BD98" i="358" s="1"/>
  <c r="Y98" i="358"/>
  <c r="AK98" i="358" s="1"/>
  <c r="U98" i="358"/>
  <c r="T98" i="358"/>
  <c r="R98" i="358"/>
  <c r="Q98" i="358"/>
  <c r="P98" i="358"/>
  <c r="N98" i="358"/>
  <c r="S98" i="358" s="1"/>
  <c r="I98" i="358"/>
  <c r="A98" i="358"/>
  <c r="J98" i="358" s="1"/>
  <c r="X98" i="358" s="1"/>
  <c r="Z98" i="358" s="1"/>
  <c r="BC97" i="358"/>
  <c r="BD97" i="358" s="1"/>
  <c r="Y97" i="358"/>
  <c r="AK97" i="358" s="1"/>
  <c r="U97" i="358"/>
  <c r="T97" i="358"/>
  <c r="R97" i="358"/>
  <c r="Q97" i="358"/>
  <c r="P97" i="358"/>
  <c r="N97" i="358"/>
  <c r="S97" i="358" s="1"/>
  <c r="I97" i="358"/>
  <c r="A97" i="358"/>
  <c r="J97" i="358" s="1"/>
  <c r="X97" i="358" s="1"/>
  <c r="Z97" i="358" s="1"/>
  <c r="BD96" i="358"/>
  <c r="BC96" i="358"/>
  <c r="Y96" i="358"/>
  <c r="AK96" i="358" s="1"/>
  <c r="V96" i="358"/>
  <c r="M96" i="358" s="1"/>
  <c r="U96" i="358"/>
  <c r="T96" i="358"/>
  <c r="R96" i="358"/>
  <c r="Q96" i="358"/>
  <c r="P96" i="358"/>
  <c r="N96" i="358"/>
  <c r="S96" i="358" s="1"/>
  <c r="I96" i="358"/>
  <c r="A96" i="358"/>
  <c r="J96" i="358" s="1"/>
  <c r="X96" i="358" s="1"/>
  <c r="Z96" i="358" s="1"/>
  <c r="BC95" i="358"/>
  <c r="BD95" i="358" s="1"/>
  <c r="Y95" i="358"/>
  <c r="AK95" i="358" s="1"/>
  <c r="V95" i="358"/>
  <c r="M95" i="358" s="1"/>
  <c r="U95" i="358"/>
  <c r="T95" i="358"/>
  <c r="R95" i="358"/>
  <c r="Q95" i="358"/>
  <c r="P95" i="358"/>
  <c r="N95" i="358"/>
  <c r="S95" i="358" s="1"/>
  <c r="I95" i="358"/>
  <c r="A95" i="358"/>
  <c r="J95" i="358" s="1"/>
  <c r="X95" i="358" s="1"/>
  <c r="Z95" i="358" s="1"/>
  <c r="BC94" i="358"/>
  <c r="BD94" i="358" s="1"/>
  <c r="Y94" i="358"/>
  <c r="AK94" i="358" s="1"/>
  <c r="U94" i="358"/>
  <c r="T94" i="358"/>
  <c r="R94" i="358"/>
  <c r="Q94" i="358"/>
  <c r="P94" i="358"/>
  <c r="N94" i="358"/>
  <c r="S94" i="358" s="1"/>
  <c r="I94" i="358"/>
  <c r="A94" i="358"/>
  <c r="J94" i="358" s="1"/>
  <c r="X94" i="358" s="1"/>
  <c r="Z94" i="358" s="1"/>
  <c r="BC93" i="358"/>
  <c r="BD93" i="358" s="1"/>
  <c r="Y93" i="358"/>
  <c r="AK93" i="358" s="1"/>
  <c r="U93" i="358"/>
  <c r="T93" i="358"/>
  <c r="R93" i="358"/>
  <c r="Q93" i="358"/>
  <c r="P93" i="358"/>
  <c r="N93" i="358"/>
  <c r="S93" i="358" s="1"/>
  <c r="I93" i="358"/>
  <c r="A93" i="358"/>
  <c r="J93" i="358" s="1"/>
  <c r="X93" i="358" s="1"/>
  <c r="Z93" i="358" s="1"/>
  <c r="BD92" i="358"/>
  <c r="BC92" i="358"/>
  <c r="Y92" i="358"/>
  <c r="AK92" i="358" s="1"/>
  <c r="V92" i="358"/>
  <c r="U92" i="358"/>
  <c r="T92" i="358"/>
  <c r="R92" i="358"/>
  <c r="Q92" i="358"/>
  <c r="P92" i="358"/>
  <c r="N92" i="358"/>
  <c r="S92" i="358" s="1"/>
  <c r="M92" i="358"/>
  <c r="I92" i="358"/>
  <c r="A92" i="358"/>
  <c r="J92" i="358" s="1"/>
  <c r="X92" i="358" s="1"/>
  <c r="Z92" i="358" s="1"/>
  <c r="BD91" i="358"/>
  <c r="BC91" i="358"/>
  <c r="Y91" i="358"/>
  <c r="AK91" i="358" s="1"/>
  <c r="V91" i="358"/>
  <c r="M91" i="358" s="1"/>
  <c r="U91" i="358"/>
  <c r="T91" i="358"/>
  <c r="R91" i="358"/>
  <c r="Q91" i="358"/>
  <c r="P91" i="358"/>
  <c r="N91" i="358"/>
  <c r="S91" i="358" s="1"/>
  <c r="I91" i="358"/>
  <c r="A91" i="358"/>
  <c r="J91" i="358" s="1"/>
  <c r="X91" i="358" s="1"/>
  <c r="Z91" i="358" s="1"/>
  <c r="BC90" i="358"/>
  <c r="BD90" i="358" s="1"/>
  <c r="Y90" i="358"/>
  <c r="AK90" i="358" s="1"/>
  <c r="V90" i="358"/>
  <c r="M90" i="358" s="1"/>
  <c r="U90" i="358"/>
  <c r="T90" i="358"/>
  <c r="R90" i="358"/>
  <c r="Q90" i="358"/>
  <c r="P90" i="358"/>
  <c r="N90" i="358"/>
  <c r="S90" i="358" s="1"/>
  <c r="I90" i="358"/>
  <c r="A90" i="358"/>
  <c r="J90" i="358" s="1"/>
  <c r="X90" i="358" s="1"/>
  <c r="Z90" i="358" s="1"/>
  <c r="BC89" i="358"/>
  <c r="BD89" i="358" s="1"/>
  <c r="Y89" i="358"/>
  <c r="AK89" i="358" s="1"/>
  <c r="V89" i="358"/>
  <c r="M89" i="358" s="1"/>
  <c r="U89" i="358"/>
  <c r="T89" i="358"/>
  <c r="R89" i="358"/>
  <c r="Q89" i="358"/>
  <c r="P89" i="358"/>
  <c r="N89" i="358"/>
  <c r="S89" i="358" s="1"/>
  <c r="I89" i="358"/>
  <c r="A89" i="358"/>
  <c r="J89" i="358" s="1"/>
  <c r="X89" i="358" s="1"/>
  <c r="Z89" i="358" s="1"/>
  <c r="BD88" i="358"/>
  <c r="BC88" i="358"/>
  <c r="Y88" i="358"/>
  <c r="AK88" i="358" s="1"/>
  <c r="V88" i="358"/>
  <c r="M88" i="358" s="1"/>
  <c r="U88" i="358"/>
  <c r="T88" i="358"/>
  <c r="R88" i="358"/>
  <c r="Q88" i="358"/>
  <c r="P88" i="358"/>
  <c r="N88" i="358"/>
  <c r="S88" i="358" s="1"/>
  <c r="I88" i="358"/>
  <c r="A88" i="358"/>
  <c r="J88" i="358" s="1"/>
  <c r="X88" i="358" s="1"/>
  <c r="Z88" i="358" s="1"/>
  <c r="BD87" i="358"/>
  <c r="BC87" i="358"/>
  <c r="Y87" i="358"/>
  <c r="AK87" i="358" s="1"/>
  <c r="V87" i="358"/>
  <c r="M87" i="358" s="1"/>
  <c r="U87" i="358"/>
  <c r="T87" i="358"/>
  <c r="R87" i="358"/>
  <c r="Q87" i="358"/>
  <c r="P87" i="358"/>
  <c r="N87" i="358"/>
  <c r="S87" i="358" s="1"/>
  <c r="I87" i="358"/>
  <c r="A87" i="358"/>
  <c r="J87" i="358" s="1"/>
  <c r="X87" i="358" s="1"/>
  <c r="Z87" i="358" s="1"/>
  <c r="BC86" i="358"/>
  <c r="Y86" i="358"/>
  <c r="AK86" i="358" s="1"/>
  <c r="U86" i="358"/>
  <c r="T86" i="358"/>
  <c r="R86" i="358"/>
  <c r="Q86" i="358"/>
  <c r="P86" i="358"/>
  <c r="N86" i="358"/>
  <c r="S86" i="358" s="1"/>
  <c r="I86" i="358"/>
  <c r="A86" i="358"/>
  <c r="J86" i="358" s="1"/>
  <c r="X86" i="358" s="1"/>
  <c r="Z86" i="358" s="1"/>
  <c r="BD85" i="358"/>
  <c r="BC85" i="358"/>
  <c r="AK85" i="358"/>
  <c r="Y85" i="358"/>
  <c r="V85" i="358"/>
  <c r="U85" i="358"/>
  <c r="T85" i="358"/>
  <c r="R85" i="358"/>
  <c r="Q85" i="358"/>
  <c r="P85" i="358"/>
  <c r="N85" i="358"/>
  <c r="S85" i="358" s="1"/>
  <c r="M85" i="358"/>
  <c r="I85" i="358"/>
  <c r="A85" i="358"/>
  <c r="J85" i="358" s="1"/>
  <c r="X85" i="358" s="1"/>
  <c r="Z85" i="358" s="1"/>
  <c r="BD84" i="358"/>
  <c r="BC84" i="358"/>
  <c r="V84" i="358" s="1"/>
  <c r="Y84" i="358"/>
  <c r="AK84" i="358" s="1"/>
  <c r="U84" i="358"/>
  <c r="T84" i="358"/>
  <c r="R84" i="358"/>
  <c r="Q84" i="358"/>
  <c r="P84" i="358"/>
  <c r="N84" i="358"/>
  <c r="S84" i="358" s="1"/>
  <c r="M84" i="358"/>
  <c r="I84" i="358"/>
  <c r="A84" i="358"/>
  <c r="J84" i="358" s="1"/>
  <c r="X84" i="358" s="1"/>
  <c r="Z84" i="358" s="1"/>
  <c r="BC83" i="358"/>
  <c r="BD83" i="358" s="1"/>
  <c r="Y83" i="358"/>
  <c r="AK83" i="358" s="1"/>
  <c r="U83" i="358"/>
  <c r="T83" i="358"/>
  <c r="R83" i="358"/>
  <c r="Q83" i="358"/>
  <c r="P83" i="358"/>
  <c r="N83" i="358"/>
  <c r="S83" i="358" s="1"/>
  <c r="I83" i="358"/>
  <c r="A83" i="358"/>
  <c r="J83" i="358" s="1"/>
  <c r="X83" i="358" s="1"/>
  <c r="Z83" i="358" s="1"/>
  <c r="BC82" i="358"/>
  <c r="Y82" i="358"/>
  <c r="AK82" i="358" s="1"/>
  <c r="U82" i="358"/>
  <c r="T82" i="358"/>
  <c r="R82" i="358"/>
  <c r="Q82" i="358"/>
  <c r="P82" i="358"/>
  <c r="N82" i="358"/>
  <c r="S82" i="358" s="1"/>
  <c r="I82" i="358"/>
  <c r="A82" i="358"/>
  <c r="J82" i="358" s="1"/>
  <c r="X82" i="358" s="1"/>
  <c r="Z82" i="358" s="1"/>
  <c r="BC81" i="358"/>
  <c r="Y81" i="358"/>
  <c r="AK81" i="358" s="1"/>
  <c r="U81" i="358"/>
  <c r="T81" i="358"/>
  <c r="R81" i="358"/>
  <c r="Q81" i="358"/>
  <c r="P81" i="358"/>
  <c r="N81" i="358"/>
  <c r="S81" i="358" s="1"/>
  <c r="I81" i="358"/>
  <c r="A81" i="358"/>
  <c r="J81" i="358" s="1"/>
  <c r="X81" i="358" s="1"/>
  <c r="Z81" i="358" s="1"/>
  <c r="BD80" i="358"/>
  <c r="BC80" i="358"/>
  <c r="V80" i="358" s="1"/>
  <c r="Y80" i="358"/>
  <c r="AK80" i="358" s="1"/>
  <c r="U80" i="358"/>
  <c r="T80" i="358"/>
  <c r="R80" i="358"/>
  <c r="Q80" i="358"/>
  <c r="P80" i="358"/>
  <c r="N80" i="358"/>
  <c r="S80" i="358" s="1"/>
  <c r="M80" i="358"/>
  <c r="I80" i="358"/>
  <c r="A80" i="358"/>
  <c r="J80" i="358" s="1"/>
  <c r="X80" i="358" s="1"/>
  <c r="Z80" i="358" s="1"/>
  <c r="BC79" i="358"/>
  <c r="BD79" i="358" s="1"/>
  <c r="Y79" i="358"/>
  <c r="AK79" i="358" s="1"/>
  <c r="U79" i="358"/>
  <c r="T79" i="358"/>
  <c r="R79" i="358"/>
  <c r="Q79" i="358"/>
  <c r="P79" i="358"/>
  <c r="N79" i="358"/>
  <c r="S79" i="358" s="1"/>
  <c r="I79" i="358"/>
  <c r="A79" i="358"/>
  <c r="J79" i="358" s="1"/>
  <c r="X79" i="358" s="1"/>
  <c r="Z79" i="358" s="1"/>
  <c r="BC78" i="358"/>
  <c r="BD78" i="358" s="1"/>
  <c r="Y78" i="358"/>
  <c r="AK78" i="358" s="1"/>
  <c r="V78" i="358"/>
  <c r="M78" i="358" s="1"/>
  <c r="U78" i="358"/>
  <c r="T78" i="358"/>
  <c r="R78" i="358"/>
  <c r="Q78" i="358"/>
  <c r="P78" i="358"/>
  <c r="N78" i="358"/>
  <c r="S78" i="358" s="1"/>
  <c r="I78" i="358"/>
  <c r="A78" i="358"/>
  <c r="J78" i="358" s="1"/>
  <c r="X78" i="358" s="1"/>
  <c r="Z78" i="358" s="1"/>
  <c r="BC77" i="358"/>
  <c r="BD77" i="358" s="1"/>
  <c r="Y77" i="358"/>
  <c r="AK77" i="358" s="1"/>
  <c r="V77" i="358"/>
  <c r="M77" i="358" s="1"/>
  <c r="U77" i="358"/>
  <c r="T77" i="358"/>
  <c r="R77" i="358"/>
  <c r="Q77" i="358"/>
  <c r="P77" i="358"/>
  <c r="N77" i="358"/>
  <c r="S77" i="358" s="1"/>
  <c r="I77" i="358"/>
  <c r="A77" i="358"/>
  <c r="J77" i="358" s="1"/>
  <c r="X77" i="358" s="1"/>
  <c r="Z77" i="358" s="1"/>
  <c r="BC76" i="358"/>
  <c r="BD76" i="358" s="1"/>
  <c r="Y76" i="358"/>
  <c r="AK76" i="358" s="1"/>
  <c r="U76" i="358"/>
  <c r="T76" i="358"/>
  <c r="R76" i="358"/>
  <c r="Q76" i="358"/>
  <c r="P76" i="358"/>
  <c r="N76" i="358"/>
  <c r="S76" i="358" s="1"/>
  <c r="I76" i="358"/>
  <c r="A76" i="358"/>
  <c r="J76" i="358" s="1"/>
  <c r="X76" i="358" s="1"/>
  <c r="Z76" i="358" s="1"/>
  <c r="BC75" i="358"/>
  <c r="BD75" i="358" s="1"/>
  <c r="Y75" i="358"/>
  <c r="AK75" i="358" s="1"/>
  <c r="V75" i="358"/>
  <c r="M75" i="358" s="1"/>
  <c r="U75" i="358"/>
  <c r="T75" i="358"/>
  <c r="R75" i="358"/>
  <c r="Q75" i="358"/>
  <c r="P75" i="358"/>
  <c r="N75" i="358"/>
  <c r="S75" i="358" s="1"/>
  <c r="I75" i="358"/>
  <c r="A75" i="358"/>
  <c r="J75" i="358" s="1"/>
  <c r="X75" i="358" s="1"/>
  <c r="Z75" i="358" s="1"/>
  <c r="BC74" i="358"/>
  <c r="Y74" i="358"/>
  <c r="AK74" i="358" s="1"/>
  <c r="U74" i="358"/>
  <c r="T74" i="358"/>
  <c r="R74" i="358"/>
  <c r="Q74" i="358"/>
  <c r="P74" i="358"/>
  <c r="N74" i="358"/>
  <c r="S74" i="358" s="1"/>
  <c r="I74" i="358"/>
  <c r="A74" i="358"/>
  <c r="J74" i="358" s="1"/>
  <c r="X74" i="358" s="1"/>
  <c r="Z74" i="358" s="1"/>
  <c r="BC73" i="358"/>
  <c r="BD73" i="358" s="1"/>
  <c r="Y73" i="358"/>
  <c r="AK73" i="358" s="1"/>
  <c r="V73" i="358"/>
  <c r="M73" i="358" s="1"/>
  <c r="U73" i="358"/>
  <c r="T73" i="358"/>
  <c r="R73" i="358"/>
  <c r="Q73" i="358"/>
  <c r="P73" i="358"/>
  <c r="N73" i="358"/>
  <c r="S73" i="358" s="1"/>
  <c r="I73" i="358"/>
  <c r="A73" i="358"/>
  <c r="J73" i="358" s="1"/>
  <c r="X73" i="358" s="1"/>
  <c r="Z73" i="358" s="1"/>
  <c r="BC72" i="358"/>
  <c r="Y72" i="358"/>
  <c r="AK72" i="358" s="1"/>
  <c r="U72" i="358"/>
  <c r="T72" i="358"/>
  <c r="R72" i="358"/>
  <c r="Q72" i="358"/>
  <c r="P72" i="358"/>
  <c r="N72" i="358"/>
  <c r="S72" i="358" s="1"/>
  <c r="I72" i="358"/>
  <c r="A72" i="358"/>
  <c r="J72" i="358" s="1"/>
  <c r="X72" i="358" s="1"/>
  <c r="Z72" i="358" s="1"/>
  <c r="BC71" i="358"/>
  <c r="V71" i="358" s="1"/>
  <c r="Y71" i="358"/>
  <c r="AK71" i="358" s="1"/>
  <c r="U71" i="358"/>
  <c r="T71" i="358"/>
  <c r="R71" i="358"/>
  <c r="Q71" i="358"/>
  <c r="P71" i="358"/>
  <c r="N71" i="358"/>
  <c r="S71" i="358" s="1"/>
  <c r="M71" i="358"/>
  <c r="I71" i="358"/>
  <c r="A71" i="358"/>
  <c r="J71" i="358" s="1"/>
  <c r="X71" i="358" s="1"/>
  <c r="Z71" i="358" s="1"/>
  <c r="BC70" i="358"/>
  <c r="BD70" i="358" s="1"/>
  <c r="Y70" i="358"/>
  <c r="AK70" i="358" s="1"/>
  <c r="V70" i="358"/>
  <c r="M70" i="358" s="1"/>
  <c r="U70" i="358"/>
  <c r="T70" i="358"/>
  <c r="R70" i="358"/>
  <c r="Q70" i="358"/>
  <c r="P70" i="358"/>
  <c r="N70" i="358"/>
  <c r="S70" i="358" s="1"/>
  <c r="I70" i="358"/>
  <c r="A70" i="358"/>
  <c r="J70" i="358" s="1"/>
  <c r="X70" i="358" s="1"/>
  <c r="Z70" i="358" s="1"/>
  <c r="BC69" i="358"/>
  <c r="BD69" i="358" s="1"/>
  <c r="Y69" i="358"/>
  <c r="AK69" i="358" s="1"/>
  <c r="U69" i="358"/>
  <c r="T69" i="358"/>
  <c r="R69" i="358"/>
  <c r="Q69" i="358"/>
  <c r="P69" i="358"/>
  <c r="N69" i="358"/>
  <c r="S69" i="358" s="1"/>
  <c r="I69" i="358"/>
  <c r="A69" i="358"/>
  <c r="J69" i="358" s="1"/>
  <c r="X69" i="358" s="1"/>
  <c r="Z69" i="358" s="1"/>
  <c r="BC68" i="358"/>
  <c r="AK68" i="358"/>
  <c r="Y68" i="358"/>
  <c r="U68" i="358"/>
  <c r="T68" i="358"/>
  <c r="R68" i="358"/>
  <c r="Q68" i="358"/>
  <c r="P68" i="358"/>
  <c r="N68" i="358"/>
  <c r="S68" i="358" s="1"/>
  <c r="I68" i="358"/>
  <c r="A68" i="358"/>
  <c r="J68" i="358" s="1"/>
  <c r="X68" i="358" s="1"/>
  <c r="Z68" i="358" s="1"/>
  <c r="BC67" i="358"/>
  <c r="V67" i="358" s="1"/>
  <c r="M67" i="358" s="1"/>
  <c r="Y67" i="358"/>
  <c r="AK67" i="358" s="1"/>
  <c r="U67" i="358"/>
  <c r="T67" i="358"/>
  <c r="R67" i="358"/>
  <c r="Q67" i="358"/>
  <c r="P67" i="358"/>
  <c r="N67" i="358"/>
  <c r="S67" i="358" s="1"/>
  <c r="I67" i="358"/>
  <c r="A67" i="358"/>
  <c r="J67" i="358" s="1"/>
  <c r="X67" i="358" s="1"/>
  <c r="Z67" i="358" s="1"/>
  <c r="BD66" i="358"/>
  <c r="BC66" i="358"/>
  <c r="V66" i="358" s="1"/>
  <c r="M66" i="358" s="1"/>
  <c r="Y66" i="358"/>
  <c r="AK66" i="358" s="1"/>
  <c r="U66" i="358"/>
  <c r="T66" i="358"/>
  <c r="R66" i="358"/>
  <c r="Q66" i="358"/>
  <c r="P66" i="358"/>
  <c r="N66" i="358"/>
  <c r="S66" i="358" s="1"/>
  <c r="I66" i="358"/>
  <c r="A66" i="358"/>
  <c r="J66" i="358" s="1"/>
  <c r="X66" i="358" s="1"/>
  <c r="Z66" i="358" s="1"/>
  <c r="BC65" i="358"/>
  <c r="AK65" i="358"/>
  <c r="Y65" i="358"/>
  <c r="U65" i="358"/>
  <c r="T65" i="358"/>
  <c r="R65" i="358"/>
  <c r="Q65" i="358"/>
  <c r="P65" i="358"/>
  <c r="N65" i="358"/>
  <c r="S65" i="358" s="1"/>
  <c r="I65" i="358"/>
  <c r="A65" i="358"/>
  <c r="J65" i="358" s="1"/>
  <c r="X65" i="358" s="1"/>
  <c r="Z65" i="358" s="1"/>
  <c r="BC64" i="358"/>
  <c r="Y64" i="358"/>
  <c r="AK64" i="358" s="1"/>
  <c r="U64" i="358"/>
  <c r="T64" i="358"/>
  <c r="R64" i="358"/>
  <c r="Q64" i="358"/>
  <c r="P64" i="358"/>
  <c r="N64" i="358"/>
  <c r="S64" i="358" s="1"/>
  <c r="I64" i="358"/>
  <c r="A64" i="358"/>
  <c r="J64" i="358" s="1"/>
  <c r="X64" i="358" s="1"/>
  <c r="Z64" i="358" s="1"/>
  <c r="BC63" i="358"/>
  <c r="V63" i="358" s="1"/>
  <c r="M63" i="358" s="1"/>
  <c r="Y63" i="358"/>
  <c r="AK63" i="358" s="1"/>
  <c r="U63" i="358"/>
  <c r="T63" i="358"/>
  <c r="R63" i="358"/>
  <c r="Q63" i="358"/>
  <c r="P63" i="358"/>
  <c r="N63" i="358"/>
  <c r="S63" i="358" s="1"/>
  <c r="I63" i="358"/>
  <c r="A63" i="358"/>
  <c r="J63" i="358" s="1"/>
  <c r="X63" i="358" s="1"/>
  <c r="Z63" i="358" s="1"/>
  <c r="BC62" i="358"/>
  <c r="Y62" i="358"/>
  <c r="AK62" i="358" s="1"/>
  <c r="U62" i="358"/>
  <c r="T62" i="358"/>
  <c r="R62" i="358"/>
  <c r="Q62" i="358"/>
  <c r="P62" i="358"/>
  <c r="N62" i="358"/>
  <c r="S62" i="358" s="1"/>
  <c r="I62" i="358"/>
  <c r="A62" i="358"/>
  <c r="J62" i="358" s="1"/>
  <c r="X62" i="358" s="1"/>
  <c r="Z62" i="358" s="1"/>
  <c r="BC61" i="358"/>
  <c r="BD61" i="358" s="1"/>
  <c r="Y61" i="358"/>
  <c r="AK61" i="358" s="1"/>
  <c r="V61" i="358"/>
  <c r="M61" i="358" s="1"/>
  <c r="U61" i="358"/>
  <c r="T61" i="358"/>
  <c r="R61" i="358"/>
  <c r="Q61" i="358"/>
  <c r="P61" i="358"/>
  <c r="N61" i="358"/>
  <c r="S61" i="358" s="1"/>
  <c r="I61" i="358"/>
  <c r="A61" i="358"/>
  <c r="J61" i="358" s="1"/>
  <c r="X61" i="358" s="1"/>
  <c r="Z61" i="358" s="1"/>
  <c r="BD60" i="358"/>
  <c r="BC60" i="358"/>
  <c r="V60" i="358" s="1"/>
  <c r="M60" i="358" s="1"/>
  <c r="Y60" i="358"/>
  <c r="AK60" i="358" s="1"/>
  <c r="U60" i="358"/>
  <c r="T60" i="358"/>
  <c r="R60" i="358"/>
  <c r="Q60" i="358"/>
  <c r="P60" i="358"/>
  <c r="N60" i="358"/>
  <c r="S60" i="358" s="1"/>
  <c r="I60" i="358"/>
  <c r="A60" i="358"/>
  <c r="J60" i="358" s="1"/>
  <c r="X60" i="358" s="1"/>
  <c r="Z60" i="358" s="1"/>
  <c r="BD59" i="358"/>
  <c r="BC59" i="358"/>
  <c r="V59" i="358" s="1"/>
  <c r="M59" i="358" s="1"/>
  <c r="Y59" i="358"/>
  <c r="AK59" i="358" s="1"/>
  <c r="U59" i="358"/>
  <c r="T59" i="358"/>
  <c r="R59" i="358"/>
  <c r="Q59" i="358"/>
  <c r="P59" i="358"/>
  <c r="N59" i="358"/>
  <c r="S59" i="358" s="1"/>
  <c r="I59" i="358"/>
  <c r="A59" i="358"/>
  <c r="J59" i="358" s="1"/>
  <c r="X59" i="358" s="1"/>
  <c r="Z59" i="358" s="1"/>
  <c r="BC58" i="358"/>
  <c r="Y58" i="358"/>
  <c r="AK58" i="358" s="1"/>
  <c r="U58" i="358"/>
  <c r="T58" i="358"/>
  <c r="R58" i="358"/>
  <c r="Q58" i="358"/>
  <c r="P58" i="358"/>
  <c r="N58" i="358"/>
  <c r="S58" i="358" s="1"/>
  <c r="I58" i="358"/>
  <c r="A58" i="358"/>
  <c r="J58" i="358" s="1"/>
  <c r="X58" i="358" s="1"/>
  <c r="Z58" i="358" s="1"/>
  <c r="BC57" i="358"/>
  <c r="Y57" i="358"/>
  <c r="AK57" i="358" s="1"/>
  <c r="U57" i="358"/>
  <c r="T57" i="358"/>
  <c r="R57" i="358"/>
  <c r="Q57" i="358"/>
  <c r="P57" i="358"/>
  <c r="N57" i="358"/>
  <c r="S57" i="358" s="1"/>
  <c r="I57" i="358"/>
  <c r="A57" i="358"/>
  <c r="J57" i="358" s="1"/>
  <c r="X57" i="358" s="1"/>
  <c r="Z57" i="358" s="1"/>
  <c r="BD56" i="358"/>
  <c r="BC56" i="358"/>
  <c r="V56" i="358" s="1"/>
  <c r="M56" i="358" s="1"/>
  <c r="Y56" i="358"/>
  <c r="AK56" i="358" s="1"/>
  <c r="U56" i="358"/>
  <c r="T56" i="358"/>
  <c r="R56" i="358"/>
  <c r="Q56" i="358"/>
  <c r="P56" i="358"/>
  <c r="N56" i="358"/>
  <c r="S56" i="358" s="1"/>
  <c r="I56" i="358"/>
  <c r="A56" i="358"/>
  <c r="J56" i="358" s="1"/>
  <c r="X56" i="358" s="1"/>
  <c r="Z56" i="358" s="1"/>
  <c r="BD55" i="358"/>
  <c r="BC55" i="358"/>
  <c r="Y55" i="358"/>
  <c r="AK55" i="358" s="1"/>
  <c r="V55" i="358"/>
  <c r="U55" i="358"/>
  <c r="T55" i="358"/>
  <c r="R55" i="358"/>
  <c r="Q55" i="358"/>
  <c r="P55" i="358"/>
  <c r="N55" i="358"/>
  <c r="S55" i="358" s="1"/>
  <c r="M55" i="358"/>
  <c r="I55" i="358"/>
  <c r="A55" i="358"/>
  <c r="J55" i="358" s="1"/>
  <c r="X55" i="358" s="1"/>
  <c r="Z55" i="358" s="1"/>
  <c r="BC54" i="358"/>
  <c r="BD54" i="358" s="1"/>
  <c r="Y54" i="358"/>
  <c r="AK54" i="358" s="1"/>
  <c r="V54" i="358"/>
  <c r="M54" i="358" s="1"/>
  <c r="U54" i="358"/>
  <c r="T54" i="358"/>
  <c r="R54" i="358"/>
  <c r="Q54" i="358"/>
  <c r="P54" i="358"/>
  <c r="N54" i="358"/>
  <c r="S54" i="358" s="1"/>
  <c r="I54" i="358"/>
  <c r="A54" i="358"/>
  <c r="J54" i="358" s="1"/>
  <c r="X54" i="358" s="1"/>
  <c r="Z54" i="358" s="1"/>
  <c r="BC53" i="358"/>
  <c r="Y53" i="358"/>
  <c r="AK53" i="358" s="1"/>
  <c r="U53" i="358"/>
  <c r="T53" i="358"/>
  <c r="R53" i="358"/>
  <c r="Q53" i="358"/>
  <c r="P53" i="358"/>
  <c r="N53" i="358"/>
  <c r="S53" i="358" s="1"/>
  <c r="I53" i="358"/>
  <c r="A53" i="358"/>
  <c r="J53" i="358" s="1"/>
  <c r="X53" i="358" s="1"/>
  <c r="Z53" i="358" s="1"/>
  <c r="BC52" i="358"/>
  <c r="BD52" i="358" s="1"/>
  <c r="AK52" i="358"/>
  <c r="Y52" i="358"/>
  <c r="V52" i="358"/>
  <c r="M52" i="358" s="1"/>
  <c r="U52" i="358"/>
  <c r="T52" i="358"/>
  <c r="R52" i="358"/>
  <c r="Q52" i="358"/>
  <c r="P52" i="358"/>
  <c r="N52" i="358"/>
  <c r="S52" i="358" s="1"/>
  <c r="I52" i="358"/>
  <c r="A52" i="358"/>
  <c r="J52" i="358" s="1"/>
  <c r="X52" i="358" s="1"/>
  <c r="Z52" i="358" s="1"/>
  <c r="BD51" i="358"/>
  <c r="BC51" i="358"/>
  <c r="Y51" i="358"/>
  <c r="AK51" i="358" s="1"/>
  <c r="V51" i="358"/>
  <c r="M51" i="358" s="1"/>
  <c r="U51" i="358"/>
  <c r="T51" i="358"/>
  <c r="R51" i="358"/>
  <c r="Q51" i="358"/>
  <c r="P51" i="358"/>
  <c r="N51" i="358"/>
  <c r="S51" i="358" s="1"/>
  <c r="I51" i="358"/>
  <c r="A51" i="358"/>
  <c r="J51" i="358" s="1"/>
  <c r="X51" i="358" s="1"/>
  <c r="Z51" i="358" s="1"/>
  <c r="BC50" i="358"/>
  <c r="BD50" i="358" s="1"/>
  <c r="Y50" i="358"/>
  <c r="AK50" i="358" s="1"/>
  <c r="U50" i="358"/>
  <c r="T50" i="358"/>
  <c r="R50" i="358"/>
  <c r="Q50" i="358"/>
  <c r="P50" i="358"/>
  <c r="N50" i="358"/>
  <c r="S50" i="358" s="1"/>
  <c r="I50" i="358"/>
  <c r="A50" i="358"/>
  <c r="J50" i="358" s="1"/>
  <c r="X50" i="358" s="1"/>
  <c r="Z50" i="358" s="1"/>
  <c r="BC49" i="358"/>
  <c r="BD49" i="358" s="1"/>
  <c r="Y49" i="358"/>
  <c r="AK49" i="358" s="1"/>
  <c r="U49" i="358"/>
  <c r="T49" i="358"/>
  <c r="R49" i="358"/>
  <c r="Q49" i="358"/>
  <c r="P49" i="358"/>
  <c r="N49" i="358"/>
  <c r="S49" i="358" s="1"/>
  <c r="I49" i="358"/>
  <c r="A49" i="358"/>
  <c r="J49" i="358" s="1"/>
  <c r="X49" i="358" s="1"/>
  <c r="Z49" i="358" s="1"/>
  <c r="BC48" i="358"/>
  <c r="Y48" i="358"/>
  <c r="AK48" i="358" s="1"/>
  <c r="U48" i="358"/>
  <c r="T48" i="358"/>
  <c r="R48" i="358"/>
  <c r="Q48" i="358"/>
  <c r="P48" i="358"/>
  <c r="N48" i="358"/>
  <c r="S48" i="358" s="1"/>
  <c r="I48" i="358"/>
  <c r="A48" i="358"/>
  <c r="J48" i="358" s="1"/>
  <c r="X48" i="358" s="1"/>
  <c r="Z48" i="358" s="1"/>
  <c r="BD47" i="358"/>
  <c r="BC47" i="358"/>
  <c r="Y47" i="358"/>
  <c r="AK47" i="358" s="1"/>
  <c r="V47" i="358"/>
  <c r="U47" i="358"/>
  <c r="T47" i="358"/>
  <c r="R47" i="358"/>
  <c r="Q47" i="358"/>
  <c r="P47" i="358"/>
  <c r="N47" i="358"/>
  <c r="S47" i="358" s="1"/>
  <c r="M47" i="358"/>
  <c r="I47" i="358"/>
  <c r="A47" i="358"/>
  <c r="J47" i="358" s="1"/>
  <c r="X47" i="358" s="1"/>
  <c r="Z47" i="358" s="1"/>
  <c r="BD46" i="358"/>
  <c r="BC46" i="358"/>
  <c r="Y46" i="358"/>
  <c r="AK46" i="358" s="1"/>
  <c r="V46" i="358"/>
  <c r="M46" i="358" s="1"/>
  <c r="U46" i="358"/>
  <c r="T46" i="358"/>
  <c r="R46" i="358"/>
  <c r="Q46" i="358"/>
  <c r="P46" i="358"/>
  <c r="N46" i="358"/>
  <c r="S46" i="358" s="1"/>
  <c r="I46" i="358"/>
  <c r="A46" i="358"/>
  <c r="J46" i="358" s="1"/>
  <c r="X46" i="358" s="1"/>
  <c r="Z46" i="358" s="1"/>
  <c r="BC45" i="358"/>
  <c r="BD45" i="358" s="1"/>
  <c r="Y45" i="358"/>
  <c r="AK45" i="358" s="1"/>
  <c r="U45" i="358"/>
  <c r="T45" i="358"/>
  <c r="R45" i="358"/>
  <c r="Q45" i="358"/>
  <c r="P45" i="358"/>
  <c r="N45" i="358"/>
  <c r="S45" i="358" s="1"/>
  <c r="I45" i="358"/>
  <c r="A45" i="358"/>
  <c r="J45" i="358" s="1"/>
  <c r="X45" i="358" s="1"/>
  <c r="Z45" i="358" s="1"/>
  <c r="BD44" i="358"/>
  <c r="BC44" i="358"/>
  <c r="Y44" i="358"/>
  <c r="AK44" i="358" s="1"/>
  <c r="V44" i="358"/>
  <c r="M44" i="358" s="1"/>
  <c r="U44" i="358"/>
  <c r="T44" i="358"/>
  <c r="R44" i="358"/>
  <c r="Q44" i="358"/>
  <c r="P44" i="358"/>
  <c r="N44" i="358"/>
  <c r="S44" i="358" s="1"/>
  <c r="I44" i="358"/>
  <c r="A44" i="358"/>
  <c r="J44" i="358" s="1"/>
  <c r="X44" i="358" s="1"/>
  <c r="Z44" i="358" s="1"/>
  <c r="BD43" i="358"/>
  <c r="BC43" i="358"/>
  <c r="Y43" i="358"/>
  <c r="AK43" i="358" s="1"/>
  <c r="V43" i="358"/>
  <c r="M43" i="358" s="1"/>
  <c r="U43" i="358"/>
  <c r="T43" i="358"/>
  <c r="R43" i="358"/>
  <c r="Q43" i="358"/>
  <c r="P43" i="358"/>
  <c r="N43" i="358"/>
  <c r="S43" i="358" s="1"/>
  <c r="I43" i="358"/>
  <c r="A43" i="358"/>
  <c r="J43" i="358" s="1"/>
  <c r="X43" i="358" s="1"/>
  <c r="Z43" i="358" s="1"/>
  <c r="BC42" i="358"/>
  <c r="BD42" i="358" s="1"/>
  <c r="Y42" i="358"/>
  <c r="AK42" i="358" s="1"/>
  <c r="U42" i="358"/>
  <c r="T42" i="358"/>
  <c r="R42" i="358"/>
  <c r="Q42" i="358"/>
  <c r="P42" i="358"/>
  <c r="N42" i="358"/>
  <c r="S42" i="358" s="1"/>
  <c r="I42" i="358"/>
  <c r="A42" i="358"/>
  <c r="J42" i="358" s="1"/>
  <c r="X42" i="358" s="1"/>
  <c r="Z42" i="358" s="1"/>
  <c r="BD41" i="358"/>
  <c r="BC41" i="358"/>
  <c r="V41" i="358" s="1"/>
  <c r="M41" i="358" s="1"/>
  <c r="Y41" i="358"/>
  <c r="AK41" i="358" s="1"/>
  <c r="U41" i="358"/>
  <c r="T41" i="358"/>
  <c r="R41" i="358"/>
  <c r="Q41" i="358"/>
  <c r="P41" i="358"/>
  <c r="N41" i="358"/>
  <c r="S41" i="358" s="1"/>
  <c r="I41" i="358"/>
  <c r="A41" i="358"/>
  <c r="J41" i="358" s="1"/>
  <c r="X41" i="358" s="1"/>
  <c r="Z41" i="358" s="1"/>
  <c r="BD40" i="358"/>
  <c r="BC40" i="358"/>
  <c r="V40" i="358" s="1"/>
  <c r="M40" i="358" s="1"/>
  <c r="Y40" i="358"/>
  <c r="AK40" i="358" s="1"/>
  <c r="U40" i="358"/>
  <c r="T40" i="358"/>
  <c r="R40" i="358"/>
  <c r="Q40" i="358"/>
  <c r="P40" i="358"/>
  <c r="N40" i="358"/>
  <c r="S40" i="358" s="1"/>
  <c r="I40" i="358"/>
  <c r="A40" i="358"/>
  <c r="J40" i="358" s="1"/>
  <c r="X40" i="358" s="1"/>
  <c r="Z40" i="358" s="1"/>
  <c r="BC39" i="358"/>
  <c r="BD39" i="358" s="1"/>
  <c r="Y39" i="358"/>
  <c r="AK39" i="358" s="1"/>
  <c r="U39" i="358"/>
  <c r="T39" i="358"/>
  <c r="R39" i="358"/>
  <c r="Q39" i="358"/>
  <c r="P39" i="358"/>
  <c r="N39" i="358"/>
  <c r="S39" i="358" s="1"/>
  <c r="I39" i="358"/>
  <c r="A39" i="358"/>
  <c r="J39" i="358" s="1"/>
  <c r="X39" i="358" s="1"/>
  <c r="Z39" i="358" s="1"/>
  <c r="BC38" i="358"/>
  <c r="Y38" i="358"/>
  <c r="AK38" i="358" s="1"/>
  <c r="U38" i="358"/>
  <c r="T38" i="358"/>
  <c r="R38" i="358"/>
  <c r="Q38" i="358"/>
  <c r="P38" i="358"/>
  <c r="N38" i="358"/>
  <c r="S38" i="358" s="1"/>
  <c r="I38" i="358"/>
  <c r="A38" i="358"/>
  <c r="J38" i="358" s="1"/>
  <c r="X38" i="358" s="1"/>
  <c r="Z38" i="358" s="1"/>
  <c r="BC37" i="358"/>
  <c r="Y37" i="358"/>
  <c r="AK37" i="358" s="1"/>
  <c r="U37" i="358"/>
  <c r="T37" i="358"/>
  <c r="R37" i="358"/>
  <c r="Q37" i="358"/>
  <c r="P37" i="358"/>
  <c r="N37" i="358"/>
  <c r="S37" i="358" s="1"/>
  <c r="I37" i="358"/>
  <c r="A37" i="358"/>
  <c r="J37" i="358" s="1"/>
  <c r="X37" i="358" s="1"/>
  <c r="Z37" i="358" s="1"/>
  <c r="BD36" i="358"/>
  <c r="BC36" i="358"/>
  <c r="V36" i="358" s="1"/>
  <c r="Y36" i="358"/>
  <c r="AK36" i="358" s="1"/>
  <c r="U36" i="358"/>
  <c r="T36" i="358"/>
  <c r="R36" i="358"/>
  <c r="Q36" i="358"/>
  <c r="P36" i="358"/>
  <c r="N36" i="358"/>
  <c r="S36" i="358" s="1"/>
  <c r="M36" i="358"/>
  <c r="I36" i="358"/>
  <c r="A36" i="358"/>
  <c r="J36" i="358" s="1"/>
  <c r="X36" i="358" s="1"/>
  <c r="Z36" i="358" s="1"/>
  <c r="BD35" i="358"/>
  <c r="BC35" i="358"/>
  <c r="V35" i="358" s="1"/>
  <c r="M35" i="358" s="1"/>
  <c r="Y35" i="358"/>
  <c r="AK35" i="358" s="1"/>
  <c r="U35" i="358"/>
  <c r="T35" i="358"/>
  <c r="R35" i="358"/>
  <c r="Q35" i="358"/>
  <c r="P35" i="358"/>
  <c r="N35" i="358"/>
  <c r="S35" i="358" s="1"/>
  <c r="I35" i="358"/>
  <c r="A35" i="358"/>
  <c r="J35" i="358" s="1"/>
  <c r="X35" i="358" s="1"/>
  <c r="Z35" i="358" s="1"/>
  <c r="BC34" i="358"/>
  <c r="AK34" i="358"/>
  <c r="Y34" i="358"/>
  <c r="U34" i="358"/>
  <c r="T34" i="358"/>
  <c r="R34" i="358"/>
  <c r="Q34" i="358"/>
  <c r="P34" i="358"/>
  <c r="N34" i="358"/>
  <c r="S34" i="358" s="1"/>
  <c r="I34" i="358"/>
  <c r="A34" i="358"/>
  <c r="J34" i="358" s="1"/>
  <c r="X34" i="358" s="1"/>
  <c r="Z34" i="358" s="1"/>
  <c r="BD33" i="358"/>
  <c r="BC33" i="358"/>
  <c r="V33" i="358" s="1"/>
  <c r="M33" i="358" s="1"/>
  <c r="Y33" i="358"/>
  <c r="AK33" i="358" s="1"/>
  <c r="U33" i="358"/>
  <c r="T33" i="358"/>
  <c r="R33" i="358"/>
  <c r="Q33" i="358"/>
  <c r="P33" i="358"/>
  <c r="N33" i="358"/>
  <c r="S33" i="358" s="1"/>
  <c r="I33" i="358"/>
  <c r="A33" i="358"/>
  <c r="J33" i="358" s="1"/>
  <c r="X33" i="358" s="1"/>
  <c r="Z33" i="358" s="1"/>
  <c r="BD32" i="358"/>
  <c r="BC32" i="358"/>
  <c r="Y32" i="358"/>
  <c r="AK32" i="358" s="1"/>
  <c r="V32" i="358"/>
  <c r="U32" i="358"/>
  <c r="T32" i="358"/>
  <c r="R32" i="358"/>
  <c r="Q32" i="358"/>
  <c r="P32" i="358"/>
  <c r="N32" i="358"/>
  <c r="S32" i="358" s="1"/>
  <c r="M32" i="358"/>
  <c r="I32" i="358"/>
  <c r="A32" i="358"/>
  <c r="J32" i="358" s="1"/>
  <c r="X32" i="358" s="1"/>
  <c r="Z32" i="358" s="1"/>
  <c r="BC31" i="358"/>
  <c r="BD31" i="358" s="1"/>
  <c r="Y31" i="358"/>
  <c r="AK31" i="358" s="1"/>
  <c r="U31" i="358"/>
  <c r="T31" i="358"/>
  <c r="R31" i="358"/>
  <c r="Q31" i="358"/>
  <c r="P31" i="358"/>
  <c r="N31" i="358"/>
  <c r="S31" i="358" s="1"/>
  <c r="I31" i="358"/>
  <c r="A31" i="358"/>
  <c r="J31" i="358" s="1"/>
  <c r="X31" i="358" s="1"/>
  <c r="Z31" i="358" s="1"/>
  <c r="BC30" i="358"/>
  <c r="BD30" i="358" s="1"/>
  <c r="Y30" i="358"/>
  <c r="AK30" i="358" s="1"/>
  <c r="U30" i="358"/>
  <c r="T30" i="358"/>
  <c r="R30" i="358"/>
  <c r="Q30" i="358"/>
  <c r="P30" i="358"/>
  <c r="N30" i="358"/>
  <c r="S30" i="358" s="1"/>
  <c r="I30" i="358"/>
  <c r="A30" i="358"/>
  <c r="J30" i="358" s="1"/>
  <c r="X30" i="358" s="1"/>
  <c r="Z30" i="358" s="1"/>
  <c r="BD29" i="358"/>
  <c r="BC29" i="358"/>
  <c r="AK29" i="358"/>
  <c r="Y29" i="358"/>
  <c r="V29" i="358"/>
  <c r="M29" i="358" s="1"/>
  <c r="U29" i="358"/>
  <c r="T29" i="358"/>
  <c r="R29" i="358"/>
  <c r="Q29" i="358"/>
  <c r="P29" i="358"/>
  <c r="N29" i="358"/>
  <c r="S29" i="358" s="1"/>
  <c r="I29" i="358"/>
  <c r="A29" i="358"/>
  <c r="J29" i="358" s="1"/>
  <c r="X29" i="358" s="1"/>
  <c r="Z29" i="358" s="1"/>
  <c r="BC28" i="358"/>
  <c r="BD28" i="358" s="1"/>
  <c r="Y28" i="358"/>
  <c r="AK28" i="358" s="1"/>
  <c r="V28" i="358"/>
  <c r="M28" i="358" s="1"/>
  <c r="U28" i="358"/>
  <c r="T28" i="358"/>
  <c r="R28" i="358"/>
  <c r="Q28" i="358"/>
  <c r="P28" i="358"/>
  <c r="N28" i="358"/>
  <c r="S28" i="358" s="1"/>
  <c r="I28" i="358"/>
  <c r="A28" i="358"/>
  <c r="J28" i="358" s="1"/>
  <c r="X28" i="358" s="1"/>
  <c r="Z28" i="358" s="1"/>
  <c r="BC27" i="358"/>
  <c r="Y27" i="358"/>
  <c r="AK27" i="358" s="1"/>
  <c r="U27" i="358"/>
  <c r="T27" i="358"/>
  <c r="R27" i="358"/>
  <c r="Q27" i="358"/>
  <c r="P27" i="358"/>
  <c r="N27" i="358"/>
  <c r="S27" i="358" s="1"/>
  <c r="I27" i="358"/>
  <c r="A27" i="358"/>
  <c r="J27" i="358" s="1"/>
  <c r="X27" i="358" s="1"/>
  <c r="Z27" i="358" s="1"/>
  <c r="BD26" i="358"/>
  <c r="BC26" i="358"/>
  <c r="Y26" i="358"/>
  <c r="AK26" i="358" s="1"/>
  <c r="V26" i="358"/>
  <c r="M26" i="358" s="1"/>
  <c r="U26" i="358"/>
  <c r="T26" i="358"/>
  <c r="R26" i="358"/>
  <c r="Q26" i="358"/>
  <c r="P26" i="358"/>
  <c r="N26" i="358"/>
  <c r="S26" i="358" s="1"/>
  <c r="I26" i="358"/>
  <c r="A26" i="358"/>
  <c r="J26" i="358" s="1"/>
  <c r="X26" i="358" s="1"/>
  <c r="Z26" i="358" s="1"/>
  <c r="BD25" i="358"/>
  <c r="BC25" i="358"/>
  <c r="Y25" i="358"/>
  <c r="AK25" i="358" s="1"/>
  <c r="V25" i="358"/>
  <c r="M25" i="358" s="1"/>
  <c r="U25" i="358"/>
  <c r="T25" i="358"/>
  <c r="R25" i="358"/>
  <c r="Q25" i="358"/>
  <c r="P25" i="358"/>
  <c r="N25" i="358"/>
  <c r="S25" i="358" s="1"/>
  <c r="I25" i="358"/>
  <c r="A25" i="358"/>
  <c r="J25" i="358" s="1"/>
  <c r="X25" i="358" s="1"/>
  <c r="Z25" i="358" s="1"/>
  <c r="BC24" i="358"/>
  <c r="BD24" i="358" s="1"/>
  <c r="Y24" i="358"/>
  <c r="AK24" i="358" s="1"/>
  <c r="V24" i="358"/>
  <c r="M24" i="358" s="1"/>
  <c r="U24" i="358"/>
  <c r="T24" i="358"/>
  <c r="R24" i="358"/>
  <c r="Q24" i="358"/>
  <c r="P24" i="358"/>
  <c r="N24" i="358"/>
  <c r="S24" i="358" s="1"/>
  <c r="I24" i="358"/>
  <c r="A24" i="358"/>
  <c r="J24" i="358" s="1"/>
  <c r="X24" i="358" s="1"/>
  <c r="Z24" i="358" s="1"/>
  <c r="BC23" i="358"/>
  <c r="Y23" i="358"/>
  <c r="AK23" i="358" s="1"/>
  <c r="U23" i="358"/>
  <c r="T23" i="358"/>
  <c r="R23" i="358"/>
  <c r="Q23" i="358"/>
  <c r="P23" i="358"/>
  <c r="N23" i="358"/>
  <c r="S23" i="358" s="1"/>
  <c r="I23" i="358"/>
  <c r="A23" i="358"/>
  <c r="J23" i="358" s="1"/>
  <c r="X23" i="358" s="1"/>
  <c r="Z23" i="358" s="1"/>
  <c r="BD22" i="358"/>
  <c r="BC22" i="358"/>
  <c r="V22" i="358" s="1"/>
  <c r="M22" i="358" s="1"/>
  <c r="Y22" i="358"/>
  <c r="AK22" i="358" s="1"/>
  <c r="U22" i="358"/>
  <c r="T22" i="358"/>
  <c r="R22" i="358"/>
  <c r="Q22" i="358"/>
  <c r="P22" i="358"/>
  <c r="N22" i="358"/>
  <c r="S22" i="358" s="1"/>
  <c r="I22" i="358"/>
  <c r="A22" i="358"/>
  <c r="J22" i="358" s="1"/>
  <c r="X22" i="358" s="1"/>
  <c r="Z22" i="358" s="1"/>
  <c r="BD21" i="358"/>
  <c r="BC21" i="358"/>
  <c r="Y21" i="358"/>
  <c r="AK21" i="358" s="1"/>
  <c r="V21" i="358"/>
  <c r="M21" i="358" s="1"/>
  <c r="U21" i="358"/>
  <c r="T21" i="358"/>
  <c r="R21" i="358"/>
  <c r="Q21" i="358"/>
  <c r="P21" i="358"/>
  <c r="N21" i="358"/>
  <c r="S21" i="358" s="1"/>
  <c r="I21" i="358"/>
  <c r="A21" i="358"/>
  <c r="J21" i="358" s="1"/>
  <c r="X21" i="358" s="1"/>
  <c r="Z21" i="358" s="1"/>
  <c r="BC20" i="358"/>
  <c r="BD20" i="358" s="1"/>
  <c r="Y20" i="358"/>
  <c r="AK20" i="358" s="1"/>
  <c r="U20" i="358"/>
  <c r="T20" i="358"/>
  <c r="R20" i="358"/>
  <c r="Q20" i="358"/>
  <c r="P20" i="358"/>
  <c r="N20" i="358"/>
  <c r="S20" i="358" s="1"/>
  <c r="I20" i="358"/>
  <c r="A20" i="358"/>
  <c r="J20" i="358" s="1"/>
  <c r="X20" i="358" s="1"/>
  <c r="Z20" i="358" s="1"/>
  <c r="BC19" i="358"/>
  <c r="Y19" i="358"/>
  <c r="AK19" i="358" s="1"/>
  <c r="U19" i="358"/>
  <c r="T19" i="358"/>
  <c r="R19" i="358"/>
  <c r="Q19" i="358"/>
  <c r="P19" i="358"/>
  <c r="N19" i="358"/>
  <c r="S19" i="358" s="1"/>
  <c r="I19" i="358"/>
  <c r="A19" i="358"/>
  <c r="J19" i="358" s="1"/>
  <c r="X19" i="358" s="1"/>
  <c r="Z19" i="358" s="1"/>
  <c r="BC18" i="358"/>
  <c r="Y18" i="358"/>
  <c r="AK18" i="358" s="1"/>
  <c r="U18" i="358"/>
  <c r="T18" i="358"/>
  <c r="R18" i="358"/>
  <c r="Q18" i="358"/>
  <c r="P18" i="358"/>
  <c r="N18" i="358"/>
  <c r="S18" i="358" s="1"/>
  <c r="I18" i="358"/>
  <c r="A18" i="358"/>
  <c r="J18" i="358" s="1"/>
  <c r="X18" i="358" s="1"/>
  <c r="Z18" i="358" s="1"/>
  <c r="BD17" i="358"/>
  <c r="BC17" i="358"/>
  <c r="V17" i="358" s="1"/>
  <c r="M17" i="358" s="1"/>
  <c r="AY17" i="358"/>
  <c r="Y17" i="358"/>
  <c r="AK17" i="358" s="1"/>
  <c r="U17" i="358"/>
  <c r="T17" i="358"/>
  <c r="R17" i="358"/>
  <c r="Q17" i="358"/>
  <c r="P17" i="358"/>
  <c r="N17" i="358"/>
  <c r="I17" i="358"/>
  <c r="BC16" i="358"/>
  <c r="BD16" i="358" s="1"/>
  <c r="AX16" i="358"/>
  <c r="Y16" i="358"/>
  <c r="AK16" i="358" s="1"/>
  <c r="U16" i="358"/>
  <c r="T16" i="358"/>
  <c r="R16" i="358"/>
  <c r="Q16" i="358"/>
  <c r="P16" i="358"/>
  <c r="N16" i="358"/>
  <c r="I16" i="358"/>
  <c r="BC15" i="358"/>
  <c r="BD15" i="358" s="1"/>
  <c r="AX15" i="358"/>
  <c r="Y15" i="358"/>
  <c r="AK15" i="358" s="1"/>
  <c r="U15" i="358"/>
  <c r="T15" i="358"/>
  <c r="R15" i="358"/>
  <c r="Q15" i="358"/>
  <c r="P15" i="358"/>
  <c r="N15" i="358"/>
  <c r="I15" i="358"/>
  <c r="BD14" i="358"/>
  <c r="BC14" i="358"/>
  <c r="Y14" i="358"/>
  <c r="AK14" i="358" s="1"/>
  <c r="V14" i="358"/>
  <c r="U14" i="358"/>
  <c r="T14" i="358"/>
  <c r="R14" i="358"/>
  <c r="Q14" i="358"/>
  <c r="P14" i="358"/>
  <c r="N14" i="358"/>
  <c r="M14" i="358"/>
  <c r="I14" i="358"/>
  <c r="BC13" i="358"/>
  <c r="AY13" i="358"/>
  <c r="Y13" i="358"/>
  <c r="AK13" i="358" s="1"/>
  <c r="U13" i="358"/>
  <c r="T13" i="358"/>
  <c r="R13" i="358"/>
  <c r="Q13" i="358"/>
  <c r="P13" i="358"/>
  <c r="N13" i="358"/>
  <c r="I13" i="358"/>
  <c r="BC12" i="358"/>
  <c r="AY12" i="358"/>
  <c r="AX12" i="358"/>
  <c r="Y12" i="358"/>
  <c r="AK12" i="358" s="1"/>
  <c r="U12" i="358"/>
  <c r="T12" i="358"/>
  <c r="R12" i="358"/>
  <c r="Q12" i="358"/>
  <c r="P12" i="358"/>
  <c r="N12" i="358"/>
  <c r="AE12" i="358" s="1"/>
  <c r="AF12" i="358" s="1"/>
  <c r="I12" i="358"/>
  <c r="BC11" i="358"/>
  <c r="AX11" i="358"/>
  <c r="AW11" i="358"/>
  <c r="Y11" i="358"/>
  <c r="AK11" i="358" s="1"/>
  <c r="U11" i="358"/>
  <c r="T11" i="358"/>
  <c r="R11" i="358"/>
  <c r="Q11" i="358"/>
  <c r="P11" i="358"/>
  <c r="N11" i="358"/>
  <c r="I11" i="358"/>
  <c r="BD10" i="358"/>
  <c r="BC10" i="358"/>
  <c r="V10" i="358" s="1"/>
  <c r="M10" i="358" s="1"/>
  <c r="Y10" i="358"/>
  <c r="AK10" i="358" s="1"/>
  <c r="U10" i="358"/>
  <c r="AR10" i="358" s="1"/>
  <c r="T10" i="358"/>
  <c r="R10" i="358"/>
  <c r="Q10" i="358"/>
  <c r="P10" i="358"/>
  <c r="N10" i="358"/>
  <c r="I10" i="358"/>
  <c r="BD9" i="358"/>
  <c r="BC9" i="358"/>
  <c r="V9" i="358" s="1"/>
  <c r="M9" i="358" s="1"/>
  <c r="AY9" i="358"/>
  <c r="Y9" i="358"/>
  <c r="AK9" i="358" s="1"/>
  <c r="U9" i="358"/>
  <c r="T9" i="358"/>
  <c r="R9" i="358"/>
  <c r="Q9" i="358"/>
  <c r="P9" i="358"/>
  <c r="N9" i="358"/>
  <c r="I9" i="358"/>
  <c r="A9" i="358"/>
  <c r="AZ8" i="358"/>
  <c r="AZ9" i="358" s="1"/>
  <c r="AY8" i="358"/>
  <c r="AX8" i="358"/>
  <c r="AX35" i="358" s="1"/>
  <c r="AW8" i="358"/>
  <c r="AW10" i="358" s="1"/>
  <c r="AR8" i="358"/>
  <c r="AR25" i="358" s="1"/>
  <c r="AQ8" i="358"/>
  <c r="AP8" i="358"/>
  <c r="AO8" i="358"/>
  <c r="AN8" i="358"/>
  <c r="AI8" i="358"/>
  <c r="AG8" i="358"/>
  <c r="AE8" i="358"/>
  <c r="AC8" i="358"/>
  <c r="AA8" i="358"/>
  <c r="R8" i="358"/>
  <c r="Q8" i="358"/>
  <c r="AA7" i="358"/>
  <c r="V7" i="358"/>
  <c r="P7" i="358"/>
  <c r="M7" i="358"/>
  <c r="I6" i="358"/>
  <c r="H6" i="358"/>
  <c r="G6" i="358"/>
  <c r="C6" i="358"/>
  <c r="I5" i="358"/>
  <c r="H5" i="358"/>
  <c r="G5" i="358"/>
  <c r="A5" i="358"/>
  <c r="H4" i="358"/>
  <c r="G4" i="358"/>
  <c r="H3" i="358"/>
  <c r="G3" i="358"/>
  <c r="H2" i="358"/>
  <c r="M1" i="358"/>
  <c r="H1" i="358"/>
  <c r="AV101" i="357"/>
  <c r="AU101" i="357"/>
  <c r="AS101" i="357"/>
  <c r="R101" i="357"/>
  <c r="BC100" i="357"/>
  <c r="BD100" i="357" s="1"/>
  <c r="Y100" i="357"/>
  <c r="AK100" i="357" s="1"/>
  <c r="V100" i="357"/>
  <c r="U100" i="357"/>
  <c r="T100" i="357"/>
  <c r="R100" i="357"/>
  <c r="Q100" i="357"/>
  <c r="P100" i="357"/>
  <c r="N100" i="357"/>
  <c r="S100" i="357" s="1"/>
  <c r="M100" i="357"/>
  <c r="I100" i="357"/>
  <c r="A100" i="357"/>
  <c r="J100" i="357" s="1"/>
  <c r="X100" i="357" s="1"/>
  <c r="Z100" i="357" s="1"/>
  <c r="BD99" i="357"/>
  <c r="BC99" i="357"/>
  <c r="Y99" i="357"/>
  <c r="AK99" i="357" s="1"/>
  <c r="V99" i="357"/>
  <c r="M99" i="357" s="1"/>
  <c r="U99" i="357"/>
  <c r="T99" i="357"/>
  <c r="R99" i="357"/>
  <c r="Q99" i="357"/>
  <c r="P99" i="357"/>
  <c r="N99" i="357"/>
  <c r="S99" i="357" s="1"/>
  <c r="I99" i="357"/>
  <c r="A99" i="357"/>
  <c r="J99" i="357" s="1"/>
  <c r="X99" i="357" s="1"/>
  <c r="Z99" i="357" s="1"/>
  <c r="BC98" i="357"/>
  <c r="BD98" i="357" s="1"/>
  <c r="Y98" i="357"/>
  <c r="AK98" i="357" s="1"/>
  <c r="U98" i="357"/>
  <c r="T98" i="357"/>
  <c r="R98" i="357"/>
  <c r="Q98" i="357"/>
  <c r="P98" i="357"/>
  <c r="N98" i="357"/>
  <c r="S98" i="357" s="1"/>
  <c r="I98" i="357"/>
  <c r="A98" i="357"/>
  <c r="J98" i="357" s="1"/>
  <c r="X98" i="357" s="1"/>
  <c r="Z98" i="357" s="1"/>
  <c r="BC97" i="357"/>
  <c r="BD97" i="357" s="1"/>
  <c r="Y97" i="357"/>
  <c r="AK97" i="357" s="1"/>
  <c r="U97" i="357"/>
  <c r="T97" i="357"/>
  <c r="R97" i="357"/>
  <c r="Q97" i="357"/>
  <c r="P97" i="357"/>
  <c r="N97" i="357"/>
  <c r="S97" i="357" s="1"/>
  <c r="I97" i="357"/>
  <c r="A97" i="357"/>
  <c r="J97" i="357" s="1"/>
  <c r="X97" i="357" s="1"/>
  <c r="Z97" i="357" s="1"/>
  <c r="BC96" i="357"/>
  <c r="BD96" i="357" s="1"/>
  <c r="AK96" i="357"/>
  <c r="Y96" i="357"/>
  <c r="V96" i="357"/>
  <c r="U96" i="357"/>
  <c r="T96" i="357"/>
  <c r="R96" i="357"/>
  <c r="Q96" i="357"/>
  <c r="P96" i="357"/>
  <c r="N96" i="357"/>
  <c r="S96" i="357" s="1"/>
  <c r="M96" i="357"/>
  <c r="I96" i="357"/>
  <c r="A96" i="357"/>
  <c r="J96" i="357" s="1"/>
  <c r="X96" i="357" s="1"/>
  <c r="Z96" i="357" s="1"/>
  <c r="BD95" i="357"/>
  <c r="BC95" i="357"/>
  <c r="Y95" i="357"/>
  <c r="AK95" i="357" s="1"/>
  <c r="V95" i="357"/>
  <c r="M95" i="357" s="1"/>
  <c r="U95" i="357"/>
  <c r="T95" i="357"/>
  <c r="R95" i="357"/>
  <c r="Q95" i="357"/>
  <c r="P95" i="357"/>
  <c r="N95" i="357"/>
  <c r="S95" i="357" s="1"/>
  <c r="I95" i="357"/>
  <c r="A95" i="357"/>
  <c r="J95" i="357" s="1"/>
  <c r="X95" i="357" s="1"/>
  <c r="Z95" i="357" s="1"/>
  <c r="BD94" i="357"/>
  <c r="BC94" i="357"/>
  <c r="Y94" i="357"/>
  <c r="AK94" i="357" s="1"/>
  <c r="V94" i="357"/>
  <c r="M94" i="357" s="1"/>
  <c r="U94" i="357"/>
  <c r="T94" i="357"/>
  <c r="R94" i="357"/>
  <c r="Q94" i="357"/>
  <c r="P94" i="357"/>
  <c r="N94" i="357"/>
  <c r="S94" i="357" s="1"/>
  <c r="I94" i="357"/>
  <c r="A94" i="357"/>
  <c r="J94" i="357" s="1"/>
  <c r="X94" i="357" s="1"/>
  <c r="Z94" i="357" s="1"/>
  <c r="BC93" i="357"/>
  <c r="BD93" i="357" s="1"/>
  <c r="Y93" i="357"/>
  <c r="AK93" i="357" s="1"/>
  <c r="U93" i="357"/>
  <c r="T93" i="357"/>
  <c r="R93" i="357"/>
  <c r="Q93" i="357"/>
  <c r="P93" i="357"/>
  <c r="N93" i="357"/>
  <c r="S93" i="357" s="1"/>
  <c r="I93" i="357"/>
  <c r="A93" i="357"/>
  <c r="J93" i="357" s="1"/>
  <c r="X93" i="357" s="1"/>
  <c r="Z93" i="357" s="1"/>
  <c r="BC92" i="357"/>
  <c r="Y92" i="357"/>
  <c r="AK92" i="357" s="1"/>
  <c r="U92" i="357"/>
  <c r="T92" i="357"/>
  <c r="R92" i="357"/>
  <c r="Q92" i="357"/>
  <c r="P92" i="357"/>
  <c r="N92" i="357"/>
  <c r="S92" i="357" s="1"/>
  <c r="I92" i="357"/>
  <c r="A92" i="357"/>
  <c r="J92" i="357" s="1"/>
  <c r="X92" i="357" s="1"/>
  <c r="Z92" i="357" s="1"/>
  <c r="BC91" i="357"/>
  <c r="BD91" i="357" s="1"/>
  <c r="Y91" i="357"/>
  <c r="AK91" i="357" s="1"/>
  <c r="V91" i="357"/>
  <c r="U91" i="357"/>
  <c r="T91" i="357"/>
  <c r="R91" i="357"/>
  <c r="Q91" i="357"/>
  <c r="P91" i="357"/>
  <c r="N91" i="357"/>
  <c r="S91" i="357" s="1"/>
  <c r="M91" i="357"/>
  <c r="I91" i="357"/>
  <c r="A91" i="357"/>
  <c r="J91" i="357" s="1"/>
  <c r="X91" i="357" s="1"/>
  <c r="Z91" i="357" s="1"/>
  <c r="BC90" i="357"/>
  <c r="BD90" i="357" s="1"/>
  <c r="Y90" i="357"/>
  <c r="AK90" i="357" s="1"/>
  <c r="V90" i="357"/>
  <c r="U90" i="357"/>
  <c r="T90" i="357"/>
  <c r="R90" i="357"/>
  <c r="Q90" i="357"/>
  <c r="P90" i="357"/>
  <c r="N90" i="357"/>
  <c r="S90" i="357" s="1"/>
  <c r="M90" i="357"/>
  <c r="I90" i="357"/>
  <c r="A90" i="357"/>
  <c r="J90" i="357" s="1"/>
  <c r="X90" i="357" s="1"/>
  <c r="Z90" i="357" s="1"/>
  <c r="BC89" i="357"/>
  <c r="Y89" i="357"/>
  <c r="AK89" i="357" s="1"/>
  <c r="U89" i="357"/>
  <c r="T89" i="357"/>
  <c r="R89" i="357"/>
  <c r="Q89" i="357"/>
  <c r="P89" i="357"/>
  <c r="N89" i="357"/>
  <c r="S89" i="357" s="1"/>
  <c r="I89" i="357"/>
  <c r="A89" i="357"/>
  <c r="J89" i="357" s="1"/>
  <c r="X89" i="357" s="1"/>
  <c r="Z89" i="357" s="1"/>
  <c r="BC88" i="357"/>
  <c r="BD88" i="357" s="1"/>
  <c r="Y88" i="357"/>
  <c r="AK88" i="357" s="1"/>
  <c r="V88" i="357"/>
  <c r="M88" i="357" s="1"/>
  <c r="U88" i="357"/>
  <c r="T88" i="357"/>
  <c r="R88" i="357"/>
  <c r="Q88" i="357"/>
  <c r="P88" i="357"/>
  <c r="N88" i="357"/>
  <c r="S88" i="357" s="1"/>
  <c r="I88" i="357"/>
  <c r="A88" i="357"/>
  <c r="J88" i="357" s="1"/>
  <c r="X88" i="357" s="1"/>
  <c r="Z88" i="357" s="1"/>
  <c r="BC87" i="357"/>
  <c r="BD87" i="357" s="1"/>
  <c r="Y87" i="357"/>
  <c r="AK87" i="357" s="1"/>
  <c r="V87" i="357"/>
  <c r="M87" i="357" s="1"/>
  <c r="U87" i="357"/>
  <c r="T87" i="357"/>
  <c r="R87" i="357"/>
  <c r="Q87" i="357"/>
  <c r="P87" i="357"/>
  <c r="N87" i="357"/>
  <c r="S87" i="357" s="1"/>
  <c r="I87" i="357"/>
  <c r="A87" i="357"/>
  <c r="J87" i="357" s="1"/>
  <c r="X87" i="357" s="1"/>
  <c r="Z87" i="357" s="1"/>
  <c r="BC86" i="357"/>
  <c r="Y86" i="357"/>
  <c r="AK86" i="357" s="1"/>
  <c r="U86" i="357"/>
  <c r="T86" i="357"/>
  <c r="R86" i="357"/>
  <c r="Q86" i="357"/>
  <c r="P86" i="357"/>
  <c r="N86" i="357"/>
  <c r="S86" i="357" s="1"/>
  <c r="I86" i="357"/>
  <c r="A86" i="357"/>
  <c r="J86" i="357" s="1"/>
  <c r="X86" i="357" s="1"/>
  <c r="Z86" i="357" s="1"/>
  <c r="BD85" i="357"/>
  <c r="BC85" i="357"/>
  <c r="Y85" i="357"/>
  <c r="AK85" i="357" s="1"/>
  <c r="V85" i="357"/>
  <c r="M85" i="357" s="1"/>
  <c r="U85" i="357"/>
  <c r="T85" i="357"/>
  <c r="R85" i="357"/>
  <c r="Q85" i="357"/>
  <c r="P85" i="357"/>
  <c r="N85" i="357"/>
  <c r="S85" i="357" s="1"/>
  <c r="I85" i="357"/>
  <c r="A85" i="357"/>
  <c r="J85" i="357" s="1"/>
  <c r="X85" i="357" s="1"/>
  <c r="Z85" i="357" s="1"/>
  <c r="BD84" i="357"/>
  <c r="BC84" i="357"/>
  <c r="Y84" i="357"/>
  <c r="AK84" i="357" s="1"/>
  <c r="V84" i="357"/>
  <c r="M84" i="357" s="1"/>
  <c r="U84" i="357"/>
  <c r="T84" i="357"/>
  <c r="R84" i="357"/>
  <c r="Q84" i="357"/>
  <c r="P84" i="357"/>
  <c r="N84" i="357"/>
  <c r="S84" i="357" s="1"/>
  <c r="I84" i="357"/>
  <c r="A84" i="357"/>
  <c r="J84" i="357" s="1"/>
  <c r="X84" i="357" s="1"/>
  <c r="Z84" i="357" s="1"/>
  <c r="BD83" i="357"/>
  <c r="BC83" i="357"/>
  <c r="Y83" i="357"/>
  <c r="AK83" i="357" s="1"/>
  <c r="V83" i="357"/>
  <c r="U83" i="357"/>
  <c r="T83" i="357"/>
  <c r="R83" i="357"/>
  <c r="Q83" i="357"/>
  <c r="P83" i="357"/>
  <c r="N83" i="357"/>
  <c r="S83" i="357" s="1"/>
  <c r="M83" i="357"/>
  <c r="I83" i="357"/>
  <c r="A83" i="357"/>
  <c r="J83" i="357" s="1"/>
  <c r="X83" i="357" s="1"/>
  <c r="Z83" i="357" s="1"/>
  <c r="BC82" i="357"/>
  <c r="BD82" i="357" s="1"/>
  <c r="Y82" i="357"/>
  <c r="AK82" i="357" s="1"/>
  <c r="V82" i="357"/>
  <c r="U82" i="357"/>
  <c r="T82" i="357"/>
  <c r="R82" i="357"/>
  <c r="Q82" i="357"/>
  <c r="P82" i="357"/>
  <c r="N82" i="357"/>
  <c r="S82" i="357" s="1"/>
  <c r="M82" i="357"/>
  <c r="I82" i="357"/>
  <c r="A82" i="357"/>
  <c r="J82" i="357" s="1"/>
  <c r="X82" i="357" s="1"/>
  <c r="Z82" i="357" s="1"/>
  <c r="BC81" i="357"/>
  <c r="Y81" i="357"/>
  <c r="AK81" i="357" s="1"/>
  <c r="U81" i="357"/>
  <c r="T81" i="357"/>
  <c r="R81" i="357"/>
  <c r="Q81" i="357"/>
  <c r="P81" i="357"/>
  <c r="N81" i="357"/>
  <c r="S81" i="357" s="1"/>
  <c r="I81" i="357"/>
  <c r="A81" i="357"/>
  <c r="J81" i="357" s="1"/>
  <c r="X81" i="357" s="1"/>
  <c r="Z81" i="357" s="1"/>
  <c r="BC80" i="357"/>
  <c r="Y80" i="357"/>
  <c r="AK80" i="357" s="1"/>
  <c r="U80" i="357"/>
  <c r="T80" i="357"/>
  <c r="R80" i="357"/>
  <c r="Q80" i="357"/>
  <c r="P80" i="357"/>
  <c r="N80" i="357"/>
  <c r="S80" i="357" s="1"/>
  <c r="I80" i="357"/>
  <c r="A80" i="357"/>
  <c r="J80" i="357" s="1"/>
  <c r="X80" i="357" s="1"/>
  <c r="Z80" i="357" s="1"/>
  <c r="BC79" i="357"/>
  <c r="Y79" i="357"/>
  <c r="AK79" i="357" s="1"/>
  <c r="U79" i="357"/>
  <c r="T79" i="357"/>
  <c r="R79" i="357"/>
  <c r="Q79" i="357"/>
  <c r="P79" i="357"/>
  <c r="N79" i="357"/>
  <c r="S79" i="357" s="1"/>
  <c r="I79" i="357"/>
  <c r="A79" i="357"/>
  <c r="J79" i="357" s="1"/>
  <c r="X79" i="357" s="1"/>
  <c r="Z79" i="357" s="1"/>
  <c r="BC78" i="357"/>
  <c r="Y78" i="357"/>
  <c r="AK78" i="357" s="1"/>
  <c r="U78" i="357"/>
  <c r="T78" i="357"/>
  <c r="R78" i="357"/>
  <c r="Q78" i="357"/>
  <c r="P78" i="357"/>
  <c r="N78" i="357"/>
  <c r="S78" i="357" s="1"/>
  <c r="I78" i="357"/>
  <c r="A78" i="357"/>
  <c r="J78" i="357" s="1"/>
  <c r="X78" i="357" s="1"/>
  <c r="Z78" i="357" s="1"/>
  <c r="BC77" i="357"/>
  <c r="AK77" i="357"/>
  <c r="Y77" i="357"/>
  <c r="U77" i="357"/>
  <c r="T77" i="357"/>
  <c r="R77" i="357"/>
  <c r="Q77" i="357"/>
  <c r="P77" i="357"/>
  <c r="N77" i="357"/>
  <c r="S77" i="357" s="1"/>
  <c r="I77" i="357"/>
  <c r="A77" i="357"/>
  <c r="J77" i="357" s="1"/>
  <c r="X77" i="357" s="1"/>
  <c r="Z77" i="357" s="1"/>
  <c r="BC76" i="357"/>
  <c r="BD76" i="357" s="1"/>
  <c r="Y76" i="357"/>
  <c r="AK76" i="357" s="1"/>
  <c r="U76" i="357"/>
  <c r="T76" i="357"/>
  <c r="R76" i="357"/>
  <c r="Q76" i="357"/>
  <c r="P76" i="357"/>
  <c r="N76" i="357"/>
  <c r="S76" i="357" s="1"/>
  <c r="I76" i="357"/>
  <c r="A76" i="357"/>
  <c r="J76" i="357" s="1"/>
  <c r="X76" i="357" s="1"/>
  <c r="Z76" i="357" s="1"/>
  <c r="BD75" i="357"/>
  <c r="BC75" i="357"/>
  <c r="V75" i="357" s="1"/>
  <c r="AK75" i="357"/>
  <c r="Y75" i="357"/>
  <c r="U75" i="357"/>
  <c r="T75" i="357"/>
  <c r="R75" i="357"/>
  <c r="Q75" i="357"/>
  <c r="P75" i="357"/>
  <c r="N75" i="357"/>
  <c r="S75" i="357" s="1"/>
  <c r="M75" i="357"/>
  <c r="I75" i="357"/>
  <c r="A75" i="357"/>
  <c r="J75" i="357" s="1"/>
  <c r="X75" i="357" s="1"/>
  <c r="Z75" i="357" s="1"/>
  <c r="BC74" i="357"/>
  <c r="Y74" i="357"/>
  <c r="AK74" i="357" s="1"/>
  <c r="U74" i="357"/>
  <c r="T74" i="357"/>
  <c r="R74" i="357"/>
  <c r="Q74" i="357"/>
  <c r="P74" i="357"/>
  <c r="N74" i="357"/>
  <c r="S74" i="357" s="1"/>
  <c r="I74" i="357"/>
  <c r="A74" i="357"/>
  <c r="J74" i="357" s="1"/>
  <c r="X74" i="357" s="1"/>
  <c r="Z74" i="357" s="1"/>
  <c r="BC73" i="357"/>
  <c r="AK73" i="357"/>
  <c r="Y73" i="357"/>
  <c r="U73" i="357"/>
  <c r="T73" i="357"/>
  <c r="R73" i="357"/>
  <c r="Q73" i="357"/>
  <c r="P73" i="357"/>
  <c r="N73" i="357"/>
  <c r="S73" i="357" s="1"/>
  <c r="I73" i="357"/>
  <c r="A73" i="357"/>
  <c r="J73" i="357" s="1"/>
  <c r="X73" i="357" s="1"/>
  <c r="Z73" i="357" s="1"/>
  <c r="BC72" i="357"/>
  <c r="V72" i="357" s="1"/>
  <c r="M72" i="357" s="1"/>
  <c r="Y72" i="357"/>
  <c r="AK72" i="357" s="1"/>
  <c r="U72" i="357"/>
  <c r="T72" i="357"/>
  <c r="R72" i="357"/>
  <c r="Q72" i="357"/>
  <c r="P72" i="357"/>
  <c r="N72" i="357"/>
  <c r="S72" i="357" s="1"/>
  <c r="I72" i="357"/>
  <c r="A72" i="357"/>
  <c r="J72" i="357" s="1"/>
  <c r="X72" i="357" s="1"/>
  <c r="Z72" i="357" s="1"/>
  <c r="BC71" i="357"/>
  <c r="BD71" i="357" s="1"/>
  <c r="Y71" i="357"/>
  <c r="AK71" i="357" s="1"/>
  <c r="V71" i="357"/>
  <c r="M71" i="357" s="1"/>
  <c r="U71" i="357"/>
  <c r="T71" i="357"/>
  <c r="R71" i="357"/>
  <c r="Q71" i="357"/>
  <c r="P71" i="357"/>
  <c r="N71" i="357"/>
  <c r="S71" i="357" s="1"/>
  <c r="I71" i="357"/>
  <c r="A71" i="357"/>
  <c r="J71" i="357" s="1"/>
  <c r="X71" i="357" s="1"/>
  <c r="Z71" i="357" s="1"/>
  <c r="BD70" i="357"/>
  <c r="BC70" i="357"/>
  <c r="Y70" i="357"/>
  <c r="AK70" i="357" s="1"/>
  <c r="V70" i="357"/>
  <c r="U70" i="357"/>
  <c r="T70" i="357"/>
  <c r="R70" i="357"/>
  <c r="Q70" i="357"/>
  <c r="P70" i="357"/>
  <c r="N70" i="357"/>
  <c r="S70" i="357" s="1"/>
  <c r="M70" i="357"/>
  <c r="I70" i="357"/>
  <c r="A70" i="357"/>
  <c r="J70" i="357" s="1"/>
  <c r="X70" i="357" s="1"/>
  <c r="Z70" i="357" s="1"/>
  <c r="BC69" i="357"/>
  <c r="BD69" i="357" s="1"/>
  <c r="Y69" i="357"/>
  <c r="AK69" i="357" s="1"/>
  <c r="V69" i="357"/>
  <c r="M69" i="357" s="1"/>
  <c r="U69" i="357"/>
  <c r="T69" i="357"/>
  <c r="R69" i="357"/>
  <c r="Q69" i="357"/>
  <c r="P69" i="357"/>
  <c r="N69" i="357"/>
  <c r="S69" i="357" s="1"/>
  <c r="I69" i="357"/>
  <c r="A69" i="357"/>
  <c r="J69" i="357" s="1"/>
  <c r="X69" i="357" s="1"/>
  <c r="Z69" i="357" s="1"/>
  <c r="BD68" i="357"/>
  <c r="BC68" i="357"/>
  <c r="Y68" i="357"/>
  <c r="AK68" i="357" s="1"/>
  <c r="V68" i="357"/>
  <c r="U68" i="357"/>
  <c r="T68" i="357"/>
  <c r="R68" i="357"/>
  <c r="Q68" i="357"/>
  <c r="P68" i="357"/>
  <c r="N68" i="357"/>
  <c r="S68" i="357" s="1"/>
  <c r="M68" i="357"/>
  <c r="I68" i="357"/>
  <c r="A68" i="357"/>
  <c r="J68" i="357" s="1"/>
  <c r="X68" i="357" s="1"/>
  <c r="Z68" i="357" s="1"/>
  <c r="BC67" i="357"/>
  <c r="BD67" i="357" s="1"/>
  <c r="Y67" i="357"/>
  <c r="AK67" i="357" s="1"/>
  <c r="V67" i="357"/>
  <c r="M67" i="357" s="1"/>
  <c r="U67" i="357"/>
  <c r="T67" i="357"/>
  <c r="R67" i="357"/>
  <c r="Q67" i="357"/>
  <c r="P67" i="357"/>
  <c r="N67" i="357"/>
  <c r="S67" i="357" s="1"/>
  <c r="I67" i="357"/>
  <c r="A67" i="357"/>
  <c r="J67" i="357" s="1"/>
  <c r="X67" i="357" s="1"/>
  <c r="Z67" i="357" s="1"/>
  <c r="BD66" i="357"/>
  <c r="BC66" i="357"/>
  <c r="Y66" i="357"/>
  <c r="AK66" i="357" s="1"/>
  <c r="V66" i="357"/>
  <c r="U66" i="357"/>
  <c r="T66" i="357"/>
  <c r="R66" i="357"/>
  <c r="Q66" i="357"/>
  <c r="P66" i="357"/>
  <c r="N66" i="357"/>
  <c r="S66" i="357" s="1"/>
  <c r="M66" i="357"/>
  <c r="I66" i="357"/>
  <c r="A66" i="357"/>
  <c r="J66" i="357" s="1"/>
  <c r="X66" i="357" s="1"/>
  <c r="Z66" i="357" s="1"/>
  <c r="BC65" i="357"/>
  <c r="BD65" i="357" s="1"/>
  <c r="Y65" i="357"/>
  <c r="AK65" i="357" s="1"/>
  <c r="V65" i="357"/>
  <c r="M65" i="357" s="1"/>
  <c r="U65" i="357"/>
  <c r="T65" i="357"/>
  <c r="R65" i="357"/>
  <c r="Q65" i="357"/>
  <c r="P65" i="357"/>
  <c r="N65" i="357"/>
  <c r="S65" i="357" s="1"/>
  <c r="I65" i="357"/>
  <c r="A65" i="357"/>
  <c r="J65" i="357" s="1"/>
  <c r="X65" i="357" s="1"/>
  <c r="Z65" i="357" s="1"/>
  <c r="BD64" i="357"/>
  <c r="BC64" i="357"/>
  <c r="Y64" i="357"/>
  <c r="AK64" i="357" s="1"/>
  <c r="V64" i="357"/>
  <c r="U64" i="357"/>
  <c r="T64" i="357"/>
  <c r="R64" i="357"/>
  <c r="Q64" i="357"/>
  <c r="P64" i="357"/>
  <c r="N64" i="357"/>
  <c r="S64" i="357" s="1"/>
  <c r="M64" i="357"/>
  <c r="I64" i="357"/>
  <c r="A64" i="357"/>
  <c r="J64" i="357" s="1"/>
  <c r="X64" i="357" s="1"/>
  <c r="Z64" i="357" s="1"/>
  <c r="BC63" i="357"/>
  <c r="BD63" i="357" s="1"/>
  <c r="Y63" i="357"/>
  <c r="AK63" i="357" s="1"/>
  <c r="V63" i="357"/>
  <c r="M63" i="357" s="1"/>
  <c r="U63" i="357"/>
  <c r="T63" i="357"/>
  <c r="R63" i="357"/>
  <c r="Q63" i="357"/>
  <c r="P63" i="357"/>
  <c r="N63" i="357"/>
  <c r="S63" i="357" s="1"/>
  <c r="I63" i="357"/>
  <c r="A63" i="357"/>
  <c r="J63" i="357" s="1"/>
  <c r="X63" i="357" s="1"/>
  <c r="Z63" i="357" s="1"/>
  <c r="BD62" i="357"/>
  <c r="BC62" i="357"/>
  <c r="V62" i="357" s="1"/>
  <c r="AK62" i="357"/>
  <c r="Y62" i="357"/>
  <c r="U62" i="357"/>
  <c r="T62" i="357"/>
  <c r="R62" i="357"/>
  <c r="Q62" i="357"/>
  <c r="P62" i="357"/>
  <c r="N62" i="357"/>
  <c r="S62" i="357" s="1"/>
  <c r="M62" i="357"/>
  <c r="I62" i="357"/>
  <c r="A62" i="357"/>
  <c r="J62" i="357" s="1"/>
  <c r="X62" i="357" s="1"/>
  <c r="Z62" i="357" s="1"/>
  <c r="BC61" i="357"/>
  <c r="Y61" i="357"/>
  <c r="AK61" i="357" s="1"/>
  <c r="U61" i="357"/>
  <c r="T61" i="357"/>
  <c r="R61" i="357"/>
  <c r="Q61" i="357"/>
  <c r="P61" i="357"/>
  <c r="N61" i="357"/>
  <c r="S61" i="357" s="1"/>
  <c r="I61" i="357"/>
  <c r="A61" i="357"/>
  <c r="J61" i="357" s="1"/>
  <c r="X61" i="357" s="1"/>
  <c r="Z61" i="357" s="1"/>
  <c r="BC60" i="357"/>
  <c r="Y60" i="357"/>
  <c r="AK60" i="357" s="1"/>
  <c r="U60" i="357"/>
  <c r="T60" i="357"/>
  <c r="R60" i="357"/>
  <c r="Q60" i="357"/>
  <c r="P60" i="357"/>
  <c r="N60" i="357"/>
  <c r="S60" i="357" s="1"/>
  <c r="I60" i="357"/>
  <c r="A60" i="357"/>
  <c r="J60" i="357" s="1"/>
  <c r="X60" i="357" s="1"/>
  <c r="Z60" i="357" s="1"/>
  <c r="BC59" i="357"/>
  <c r="Y59" i="357"/>
  <c r="AK59" i="357" s="1"/>
  <c r="U59" i="357"/>
  <c r="T59" i="357"/>
  <c r="R59" i="357"/>
  <c r="Q59" i="357"/>
  <c r="P59" i="357"/>
  <c r="N59" i="357"/>
  <c r="S59" i="357" s="1"/>
  <c r="I59" i="357"/>
  <c r="A59" i="357"/>
  <c r="J59" i="357" s="1"/>
  <c r="X59" i="357" s="1"/>
  <c r="Z59" i="357" s="1"/>
  <c r="BC58" i="357"/>
  <c r="V58" i="357" s="1"/>
  <c r="Y58" i="357"/>
  <c r="AK58" i="357" s="1"/>
  <c r="U58" i="357"/>
  <c r="T58" i="357"/>
  <c r="R58" i="357"/>
  <c r="Q58" i="357"/>
  <c r="P58" i="357"/>
  <c r="N58" i="357"/>
  <c r="S58" i="357" s="1"/>
  <c r="M58" i="357"/>
  <c r="I58" i="357"/>
  <c r="A58" i="357"/>
  <c r="J58" i="357" s="1"/>
  <c r="X58" i="357" s="1"/>
  <c r="Z58" i="357" s="1"/>
  <c r="BC57" i="357"/>
  <c r="Y57" i="357"/>
  <c r="AK57" i="357" s="1"/>
  <c r="U57" i="357"/>
  <c r="T57" i="357"/>
  <c r="R57" i="357"/>
  <c r="Q57" i="357"/>
  <c r="P57" i="357"/>
  <c r="N57" i="357"/>
  <c r="S57" i="357" s="1"/>
  <c r="I57" i="357"/>
  <c r="A57" i="357"/>
  <c r="J57" i="357" s="1"/>
  <c r="X57" i="357" s="1"/>
  <c r="Z57" i="357" s="1"/>
  <c r="BC56" i="357"/>
  <c r="V56" i="357" s="1"/>
  <c r="M56" i="357" s="1"/>
  <c r="Y56" i="357"/>
  <c r="AK56" i="357" s="1"/>
  <c r="U56" i="357"/>
  <c r="T56" i="357"/>
  <c r="R56" i="357"/>
  <c r="Q56" i="357"/>
  <c r="P56" i="357"/>
  <c r="N56" i="357"/>
  <c r="S56" i="357" s="1"/>
  <c r="I56" i="357"/>
  <c r="A56" i="357"/>
  <c r="J56" i="357" s="1"/>
  <c r="X56" i="357" s="1"/>
  <c r="Z56" i="357" s="1"/>
  <c r="BC55" i="357"/>
  <c r="Y55" i="357"/>
  <c r="AK55" i="357" s="1"/>
  <c r="U55" i="357"/>
  <c r="T55" i="357"/>
  <c r="R55" i="357"/>
  <c r="Q55" i="357"/>
  <c r="P55" i="357"/>
  <c r="N55" i="357"/>
  <c r="S55" i="357" s="1"/>
  <c r="I55" i="357"/>
  <c r="A55" i="357"/>
  <c r="J55" i="357" s="1"/>
  <c r="X55" i="357" s="1"/>
  <c r="Z55" i="357" s="1"/>
  <c r="BC54" i="357"/>
  <c r="Y54" i="357"/>
  <c r="AK54" i="357" s="1"/>
  <c r="U54" i="357"/>
  <c r="T54" i="357"/>
  <c r="R54" i="357"/>
  <c r="Q54" i="357"/>
  <c r="P54" i="357"/>
  <c r="N54" i="357"/>
  <c r="S54" i="357" s="1"/>
  <c r="I54" i="357"/>
  <c r="A54" i="357"/>
  <c r="J54" i="357" s="1"/>
  <c r="X54" i="357" s="1"/>
  <c r="Z54" i="357" s="1"/>
  <c r="BC53" i="357"/>
  <c r="Y53" i="357"/>
  <c r="AK53" i="357" s="1"/>
  <c r="U53" i="357"/>
  <c r="T53" i="357"/>
  <c r="R53" i="357"/>
  <c r="Q53" i="357"/>
  <c r="P53" i="357"/>
  <c r="N53" i="357"/>
  <c r="S53" i="357" s="1"/>
  <c r="I53" i="357"/>
  <c r="A53" i="357"/>
  <c r="J53" i="357" s="1"/>
  <c r="X53" i="357" s="1"/>
  <c r="Z53" i="357" s="1"/>
  <c r="BD52" i="357"/>
  <c r="BC52" i="357"/>
  <c r="V52" i="357" s="1"/>
  <c r="Y52" i="357"/>
  <c r="AK52" i="357" s="1"/>
  <c r="U52" i="357"/>
  <c r="T52" i="357"/>
  <c r="R52" i="357"/>
  <c r="Q52" i="357"/>
  <c r="P52" i="357"/>
  <c r="N52" i="357"/>
  <c r="S52" i="357" s="1"/>
  <c r="M52" i="357"/>
  <c r="I52" i="357"/>
  <c r="A52" i="357"/>
  <c r="J52" i="357" s="1"/>
  <c r="X52" i="357" s="1"/>
  <c r="Z52" i="357" s="1"/>
  <c r="BC51" i="357"/>
  <c r="Y51" i="357"/>
  <c r="AK51" i="357" s="1"/>
  <c r="U51" i="357"/>
  <c r="T51" i="357"/>
  <c r="R51" i="357"/>
  <c r="Q51" i="357"/>
  <c r="P51" i="357"/>
  <c r="N51" i="357"/>
  <c r="S51" i="357" s="1"/>
  <c r="I51" i="357"/>
  <c r="A51" i="357"/>
  <c r="J51" i="357" s="1"/>
  <c r="X51" i="357" s="1"/>
  <c r="Z51" i="357" s="1"/>
  <c r="BC50" i="357"/>
  <c r="Y50" i="357"/>
  <c r="AK50" i="357" s="1"/>
  <c r="U50" i="357"/>
  <c r="T50" i="357"/>
  <c r="R50" i="357"/>
  <c r="Q50" i="357"/>
  <c r="P50" i="357"/>
  <c r="N50" i="357"/>
  <c r="S50" i="357" s="1"/>
  <c r="I50" i="357"/>
  <c r="A50" i="357"/>
  <c r="J50" i="357" s="1"/>
  <c r="X50" i="357" s="1"/>
  <c r="Z50" i="357" s="1"/>
  <c r="BC49" i="357"/>
  <c r="BD49" i="357" s="1"/>
  <c r="AK49" i="357"/>
  <c r="Y49" i="357"/>
  <c r="V49" i="357"/>
  <c r="U49" i="357"/>
  <c r="T49" i="357"/>
  <c r="R49" i="357"/>
  <c r="Q49" i="357"/>
  <c r="P49" i="357"/>
  <c r="N49" i="357"/>
  <c r="S49" i="357" s="1"/>
  <c r="M49" i="357"/>
  <c r="I49" i="357"/>
  <c r="A49" i="357"/>
  <c r="J49" i="357" s="1"/>
  <c r="X49" i="357" s="1"/>
  <c r="Z49" i="357" s="1"/>
  <c r="BD48" i="357"/>
  <c r="BC48" i="357"/>
  <c r="V48" i="357" s="1"/>
  <c r="M48" i="357" s="1"/>
  <c r="Y48" i="357"/>
  <c r="AK48" i="357" s="1"/>
  <c r="U48" i="357"/>
  <c r="T48" i="357"/>
  <c r="R48" i="357"/>
  <c r="Q48" i="357"/>
  <c r="P48" i="357"/>
  <c r="N48" i="357"/>
  <c r="S48" i="357" s="1"/>
  <c r="I48" i="357"/>
  <c r="A48" i="357"/>
  <c r="J48" i="357" s="1"/>
  <c r="X48" i="357" s="1"/>
  <c r="Z48" i="357" s="1"/>
  <c r="BD47" i="357"/>
  <c r="BC47" i="357"/>
  <c r="Y47" i="357"/>
  <c r="AK47" i="357" s="1"/>
  <c r="V47" i="357"/>
  <c r="M47" i="357" s="1"/>
  <c r="U47" i="357"/>
  <c r="T47" i="357"/>
  <c r="R47" i="357"/>
  <c r="Q47" i="357"/>
  <c r="P47" i="357"/>
  <c r="N47" i="357"/>
  <c r="S47" i="357" s="1"/>
  <c r="I47" i="357"/>
  <c r="A47" i="357"/>
  <c r="J47" i="357" s="1"/>
  <c r="X47" i="357" s="1"/>
  <c r="Z47" i="357" s="1"/>
  <c r="BC46" i="357"/>
  <c r="BD46" i="357" s="1"/>
  <c r="Y46" i="357"/>
  <c r="AK46" i="357" s="1"/>
  <c r="U46" i="357"/>
  <c r="T46" i="357"/>
  <c r="R46" i="357"/>
  <c r="Q46" i="357"/>
  <c r="P46" i="357"/>
  <c r="N46" i="357"/>
  <c r="S46" i="357" s="1"/>
  <c r="I46" i="357"/>
  <c r="A46" i="357"/>
  <c r="J46" i="357" s="1"/>
  <c r="X46" i="357" s="1"/>
  <c r="Z46" i="357" s="1"/>
  <c r="BC45" i="357"/>
  <c r="AK45" i="357"/>
  <c r="Y45" i="357"/>
  <c r="U45" i="357"/>
  <c r="T45" i="357"/>
  <c r="R45" i="357"/>
  <c r="Q45" i="357"/>
  <c r="P45" i="357"/>
  <c r="N45" i="357"/>
  <c r="S45" i="357" s="1"/>
  <c r="I45" i="357"/>
  <c r="A45" i="357"/>
  <c r="J45" i="357" s="1"/>
  <c r="X45" i="357" s="1"/>
  <c r="Z45" i="357" s="1"/>
  <c r="BD44" i="357"/>
  <c r="BC44" i="357"/>
  <c r="Y44" i="357"/>
  <c r="AK44" i="357" s="1"/>
  <c r="V44" i="357"/>
  <c r="M44" i="357" s="1"/>
  <c r="U44" i="357"/>
  <c r="T44" i="357"/>
  <c r="R44" i="357"/>
  <c r="Q44" i="357"/>
  <c r="P44" i="357"/>
  <c r="N44" i="357"/>
  <c r="S44" i="357" s="1"/>
  <c r="I44" i="357"/>
  <c r="A44" i="357"/>
  <c r="J44" i="357" s="1"/>
  <c r="X44" i="357" s="1"/>
  <c r="Z44" i="357" s="1"/>
  <c r="BD43" i="357"/>
  <c r="BC43" i="357"/>
  <c r="Y43" i="357"/>
  <c r="AK43" i="357" s="1"/>
  <c r="V43" i="357"/>
  <c r="M43" i="357" s="1"/>
  <c r="U43" i="357"/>
  <c r="T43" i="357"/>
  <c r="R43" i="357"/>
  <c r="Q43" i="357"/>
  <c r="P43" i="357"/>
  <c r="N43" i="357"/>
  <c r="S43" i="357" s="1"/>
  <c r="I43" i="357"/>
  <c r="A43" i="357"/>
  <c r="J43" i="357" s="1"/>
  <c r="X43" i="357" s="1"/>
  <c r="Z43" i="357" s="1"/>
  <c r="BC42" i="357"/>
  <c r="BD42" i="357" s="1"/>
  <c r="Y42" i="357"/>
  <c r="AK42" i="357" s="1"/>
  <c r="V42" i="357"/>
  <c r="M42" i="357" s="1"/>
  <c r="U42" i="357"/>
  <c r="T42" i="357"/>
  <c r="R42" i="357"/>
  <c r="Q42" i="357"/>
  <c r="P42" i="357"/>
  <c r="N42" i="357"/>
  <c r="S42" i="357" s="1"/>
  <c r="I42" i="357"/>
  <c r="A42" i="357"/>
  <c r="J42" i="357" s="1"/>
  <c r="X42" i="357" s="1"/>
  <c r="Z42" i="357" s="1"/>
  <c r="BD41" i="357"/>
  <c r="BC41" i="357"/>
  <c r="Y41" i="357"/>
  <c r="AK41" i="357" s="1"/>
  <c r="V41" i="357"/>
  <c r="M41" i="357" s="1"/>
  <c r="U41" i="357"/>
  <c r="T41" i="357"/>
  <c r="R41" i="357"/>
  <c r="Q41" i="357"/>
  <c r="P41" i="357"/>
  <c r="N41" i="357"/>
  <c r="S41" i="357" s="1"/>
  <c r="I41" i="357"/>
  <c r="A41" i="357"/>
  <c r="J41" i="357" s="1"/>
  <c r="X41" i="357" s="1"/>
  <c r="Z41" i="357" s="1"/>
  <c r="BC40" i="357"/>
  <c r="BD40" i="357" s="1"/>
  <c r="Y40" i="357"/>
  <c r="AK40" i="357" s="1"/>
  <c r="V40" i="357"/>
  <c r="M40" i="357" s="1"/>
  <c r="U40" i="357"/>
  <c r="T40" i="357"/>
  <c r="R40" i="357"/>
  <c r="Q40" i="357"/>
  <c r="P40" i="357"/>
  <c r="N40" i="357"/>
  <c r="S40" i="357" s="1"/>
  <c r="I40" i="357"/>
  <c r="A40" i="357"/>
  <c r="J40" i="357" s="1"/>
  <c r="X40" i="357" s="1"/>
  <c r="Z40" i="357" s="1"/>
  <c r="BD39" i="357"/>
  <c r="BC39" i="357"/>
  <c r="Y39" i="357"/>
  <c r="AK39" i="357" s="1"/>
  <c r="V39" i="357"/>
  <c r="M39" i="357" s="1"/>
  <c r="U39" i="357"/>
  <c r="T39" i="357"/>
  <c r="R39" i="357"/>
  <c r="Q39" i="357"/>
  <c r="P39" i="357"/>
  <c r="N39" i="357"/>
  <c r="S39" i="357" s="1"/>
  <c r="I39" i="357"/>
  <c r="A39" i="357"/>
  <c r="J39" i="357" s="1"/>
  <c r="X39" i="357" s="1"/>
  <c r="Z39" i="357" s="1"/>
  <c r="BC38" i="357"/>
  <c r="BD38" i="357" s="1"/>
  <c r="Y38" i="357"/>
  <c r="AK38" i="357" s="1"/>
  <c r="V38" i="357"/>
  <c r="M38" i="357" s="1"/>
  <c r="U38" i="357"/>
  <c r="T38" i="357"/>
  <c r="R38" i="357"/>
  <c r="Q38" i="357"/>
  <c r="P38" i="357"/>
  <c r="N38" i="357"/>
  <c r="S38" i="357" s="1"/>
  <c r="I38" i="357"/>
  <c r="A38" i="357"/>
  <c r="J38" i="357" s="1"/>
  <c r="X38" i="357" s="1"/>
  <c r="Z38" i="357" s="1"/>
  <c r="BD37" i="357"/>
  <c r="BC37" i="357"/>
  <c r="Y37" i="357"/>
  <c r="AK37" i="357" s="1"/>
  <c r="V37" i="357"/>
  <c r="M37" i="357" s="1"/>
  <c r="U37" i="357"/>
  <c r="T37" i="357"/>
  <c r="R37" i="357"/>
  <c r="Q37" i="357"/>
  <c r="P37" i="357"/>
  <c r="N37" i="357"/>
  <c r="S37" i="357" s="1"/>
  <c r="I37" i="357"/>
  <c r="A37" i="357"/>
  <c r="J37" i="357" s="1"/>
  <c r="X37" i="357" s="1"/>
  <c r="Z37" i="357" s="1"/>
  <c r="BC36" i="357"/>
  <c r="BD36" i="357" s="1"/>
  <c r="Y36" i="357"/>
  <c r="AK36" i="357" s="1"/>
  <c r="V36" i="357"/>
  <c r="M36" i="357" s="1"/>
  <c r="U36" i="357"/>
  <c r="T36" i="357"/>
  <c r="R36" i="357"/>
  <c r="Q36" i="357"/>
  <c r="P36" i="357"/>
  <c r="N36" i="357"/>
  <c r="S36" i="357" s="1"/>
  <c r="I36" i="357"/>
  <c r="A36" i="357"/>
  <c r="J36" i="357" s="1"/>
  <c r="X36" i="357" s="1"/>
  <c r="Z36" i="357" s="1"/>
  <c r="BD35" i="357"/>
  <c r="BC35" i="357"/>
  <c r="Y35" i="357"/>
  <c r="AK35" i="357" s="1"/>
  <c r="V35" i="357"/>
  <c r="M35" i="357" s="1"/>
  <c r="U35" i="357"/>
  <c r="T35" i="357"/>
  <c r="R35" i="357"/>
  <c r="Q35" i="357"/>
  <c r="P35" i="357"/>
  <c r="N35" i="357"/>
  <c r="S35" i="357" s="1"/>
  <c r="I35" i="357"/>
  <c r="A35" i="357"/>
  <c r="J35" i="357" s="1"/>
  <c r="X35" i="357" s="1"/>
  <c r="Z35" i="357" s="1"/>
  <c r="BC34" i="357"/>
  <c r="BD34" i="357" s="1"/>
  <c r="Y34" i="357"/>
  <c r="AK34" i="357" s="1"/>
  <c r="V34" i="357"/>
  <c r="M34" i="357" s="1"/>
  <c r="U34" i="357"/>
  <c r="T34" i="357"/>
  <c r="R34" i="357"/>
  <c r="Q34" i="357"/>
  <c r="P34" i="357"/>
  <c r="N34" i="357"/>
  <c r="S34" i="357" s="1"/>
  <c r="I34" i="357"/>
  <c r="A34" i="357"/>
  <c r="J34" i="357" s="1"/>
  <c r="X34" i="357" s="1"/>
  <c r="Z34" i="357" s="1"/>
  <c r="BD33" i="357"/>
  <c r="BC33" i="357"/>
  <c r="Y33" i="357"/>
  <c r="AK33" i="357" s="1"/>
  <c r="V33" i="357"/>
  <c r="M33" i="357" s="1"/>
  <c r="U33" i="357"/>
  <c r="T33" i="357"/>
  <c r="R33" i="357"/>
  <c r="Q33" i="357"/>
  <c r="P33" i="357"/>
  <c r="N33" i="357"/>
  <c r="S33" i="357" s="1"/>
  <c r="I33" i="357"/>
  <c r="A33" i="357"/>
  <c r="J33" i="357" s="1"/>
  <c r="X33" i="357" s="1"/>
  <c r="Z33" i="357" s="1"/>
  <c r="BC32" i="357"/>
  <c r="BD32" i="357" s="1"/>
  <c r="Y32" i="357"/>
  <c r="AK32" i="357" s="1"/>
  <c r="U32" i="357"/>
  <c r="T32" i="357"/>
  <c r="R32" i="357"/>
  <c r="Q32" i="357"/>
  <c r="P32" i="357"/>
  <c r="N32" i="357"/>
  <c r="S32" i="357" s="1"/>
  <c r="I32" i="357"/>
  <c r="A32" i="357"/>
  <c r="J32" i="357" s="1"/>
  <c r="X32" i="357" s="1"/>
  <c r="Z32" i="357" s="1"/>
  <c r="BD31" i="357"/>
  <c r="BC31" i="357"/>
  <c r="AK31" i="357"/>
  <c r="Y31" i="357"/>
  <c r="V31" i="357"/>
  <c r="M31" i="357" s="1"/>
  <c r="U31" i="357"/>
  <c r="T31" i="357"/>
  <c r="R31" i="357"/>
  <c r="Q31" i="357"/>
  <c r="P31" i="357"/>
  <c r="N31" i="357"/>
  <c r="S31" i="357" s="1"/>
  <c r="I31" i="357"/>
  <c r="A31" i="357"/>
  <c r="J31" i="357" s="1"/>
  <c r="X31" i="357" s="1"/>
  <c r="Z31" i="357" s="1"/>
  <c r="BC30" i="357"/>
  <c r="BD30" i="357" s="1"/>
  <c r="Y30" i="357"/>
  <c r="AK30" i="357" s="1"/>
  <c r="U30" i="357"/>
  <c r="T30" i="357"/>
  <c r="R30" i="357"/>
  <c r="Q30" i="357"/>
  <c r="P30" i="357"/>
  <c r="N30" i="357"/>
  <c r="S30" i="357" s="1"/>
  <c r="I30" i="357"/>
  <c r="A30" i="357"/>
  <c r="J30" i="357" s="1"/>
  <c r="X30" i="357" s="1"/>
  <c r="Z30" i="357" s="1"/>
  <c r="BD29" i="357"/>
  <c r="BC29" i="357"/>
  <c r="AK29" i="357"/>
  <c r="Y29" i="357"/>
  <c r="V29" i="357"/>
  <c r="M29" i="357" s="1"/>
  <c r="U29" i="357"/>
  <c r="T29" i="357"/>
  <c r="R29" i="357"/>
  <c r="Q29" i="357"/>
  <c r="P29" i="357"/>
  <c r="N29" i="357"/>
  <c r="S29" i="357" s="1"/>
  <c r="I29" i="357"/>
  <c r="A29" i="357"/>
  <c r="J29" i="357" s="1"/>
  <c r="X29" i="357" s="1"/>
  <c r="Z29" i="357" s="1"/>
  <c r="BC28" i="357"/>
  <c r="BD28" i="357" s="1"/>
  <c r="Y28" i="357"/>
  <c r="AK28" i="357" s="1"/>
  <c r="V28" i="357"/>
  <c r="M28" i="357" s="1"/>
  <c r="U28" i="357"/>
  <c r="T28" i="357"/>
  <c r="R28" i="357"/>
  <c r="Q28" i="357"/>
  <c r="P28" i="357"/>
  <c r="N28" i="357"/>
  <c r="S28" i="357" s="1"/>
  <c r="I28" i="357"/>
  <c r="A28" i="357"/>
  <c r="J28" i="357" s="1"/>
  <c r="X28" i="357" s="1"/>
  <c r="Z28" i="357" s="1"/>
  <c r="BD27" i="357"/>
  <c r="BC27" i="357"/>
  <c r="V27" i="357" s="1"/>
  <c r="M27" i="357" s="1"/>
  <c r="Y27" i="357"/>
  <c r="AK27" i="357" s="1"/>
  <c r="U27" i="357"/>
  <c r="T27" i="357"/>
  <c r="R27" i="357"/>
  <c r="Q27" i="357"/>
  <c r="P27" i="357"/>
  <c r="N27" i="357"/>
  <c r="S27" i="357" s="1"/>
  <c r="I27" i="357"/>
  <c r="A27" i="357"/>
  <c r="J27" i="357" s="1"/>
  <c r="X27" i="357" s="1"/>
  <c r="Z27" i="357" s="1"/>
  <c r="BC26" i="357"/>
  <c r="BD26" i="357" s="1"/>
  <c r="Y26" i="357"/>
  <c r="AK26" i="357" s="1"/>
  <c r="U26" i="357"/>
  <c r="T26" i="357"/>
  <c r="R26" i="357"/>
  <c r="Q26" i="357"/>
  <c r="P26" i="357"/>
  <c r="N26" i="357"/>
  <c r="S26" i="357" s="1"/>
  <c r="I26" i="357"/>
  <c r="A26" i="357"/>
  <c r="J26" i="357" s="1"/>
  <c r="X26" i="357" s="1"/>
  <c r="Z26" i="357" s="1"/>
  <c r="BC25" i="357"/>
  <c r="Y25" i="357"/>
  <c r="AK25" i="357" s="1"/>
  <c r="U25" i="357"/>
  <c r="T25" i="357"/>
  <c r="R25" i="357"/>
  <c r="Q25" i="357"/>
  <c r="P25" i="357"/>
  <c r="N25" i="357"/>
  <c r="S25" i="357" s="1"/>
  <c r="I25" i="357"/>
  <c r="A25" i="357"/>
  <c r="J25" i="357" s="1"/>
  <c r="X25" i="357" s="1"/>
  <c r="Z25" i="357" s="1"/>
  <c r="BC24" i="357"/>
  <c r="BD24" i="357" s="1"/>
  <c r="Y24" i="357"/>
  <c r="AK24" i="357" s="1"/>
  <c r="V24" i="357"/>
  <c r="U24" i="357"/>
  <c r="T24" i="357"/>
  <c r="R24" i="357"/>
  <c r="Q24" i="357"/>
  <c r="P24" i="357"/>
  <c r="N24" i="357"/>
  <c r="S24" i="357" s="1"/>
  <c r="M24" i="357"/>
  <c r="I24" i="357"/>
  <c r="A24" i="357"/>
  <c r="J24" i="357" s="1"/>
  <c r="X24" i="357" s="1"/>
  <c r="Z24" i="357" s="1"/>
  <c r="BC23" i="357"/>
  <c r="BD23" i="357" s="1"/>
  <c r="Y23" i="357"/>
  <c r="AK23" i="357" s="1"/>
  <c r="V23" i="357"/>
  <c r="U23" i="357"/>
  <c r="T23" i="357"/>
  <c r="R23" i="357"/>
  <c r="Q23" i="357"/>
  <c r="P23" i="357"/>
  <c r="N23" i="357"/>
  <c r="S23" i="357" s="1"/>
  <c r="M23" i="357"/>
  <c r="I23" i="357"/>
  <c r="A23" i="357"/>
  <c r="J23" i="357" s="1"/>
  <c r="X23" i="357" s="1"/>
  <c r="Z23" i="357" s="1"/>
  <c r="BC22" i="357"/>
  <c r="Y22" i="357"/>
  <c r="AK22" i="357" s="1"/>
  <c r="U22" i="357"/>
  <c r="T22" i="357"/>
  <c r="R22" i="357"/>
  <c r="Q22" i="357"/>
  <c r="P22" i="357"/>
  <c r="N22" i="357"/>
  <c r="S22" i="357" s="1"/>
  <c r="I22" i="357"/>
  <c r="A22" i="357"/>
  <c r="J22" i="357" s="1"/>
  <c r="X22" i="357" s="1"/>
  <c r="Z22" i="357" s="1"/>
  <c r="BC21" i="357"/>
  <c r="Y21" i="357"/>
  <c r="AK21" i="357" s="1"/>
  <c r="U21" i="357"/>
  <c r="T21" i="357"/>
  <c r="R21" i="357"/>
  <c r="Q21" i="357"/>
  <c r="P21" i="357"/>
  <c r="N21" i="357"/>
  <c r="S21" i="357" s="1"/>
  <c r="I21" i="357"/>
  <c r="A21" i="357"/>
  <c r="J21" i="357" s="1"/>
  <c r="X21" i="357" s="1"/>
  <c r="Z21" i="357" s="1"/>
  <c r="BC20" i="357"/>
  <c r="Y20" i="357"/>
  <c r="AK20" i="357" s="1"/>
  <c r="U20" i="357"/>
  <c r="T20" i="357"/>
  <c r="R20" i="357"/>
  <c r="Q20" i="357"/>
  <c r="P20" i="357"/>
  <c r="N20" i="357"/>
  <c r="S20" i="357" s="1"/>
  <c r="I20" i="357"/>
  <c r="A20" i="357"/>
  <c r="J20" i="357" s="1"/>
  <c r="X20" i="357" s="1"/>
  <c r="Z20" i="357" s="1"/>
  <c r="BC19" i="357"/>
  <c r="Y19" i="357"/>
  <c r="AK19" i="357" s="1"/>
  <c r="U19" i="357"/>
  <c r="T19" i="357"/>
  <c r="R19" i="357"/>
  <c r="Q19" i="357"/>
  <c r="P19" i="357"/>
  <c r="N19" i="357"/>
  <c r="S19" i="357" s="1"/>
  <c r="I19" i="357"/>
  <c r="A19" i="357"/>
  <c r="J19" i="357" s="1"/>
  <c r="X19" i="357" s="1"/>
  <c r="Z19" i="357" s="1"/>
  <c r="BD18" i="357"/>
  <c r="BC18" i="357"/>
  <c r="V18" i="357" s="1"/>
  <c r="M18" i="357" s="1"/>
  <c r="Y18" i="357"/>
  <c r="AK18" i="357" s="1"/>
  <c r="U18" i="357"/>
  <c r="T18" i="357"/>
  <c r="R18" i="357"/>
  <c r="Q18" i="357"/>
  <c r="P18" i="357"/>
  <c r="N18" i="357"/>
  <c r="S18" i="357" s="1"/>
  <c r="I18" i="357"/>
  <c r="A18" i="357"/>
  <c r="J18" i="357" s="1"/>
  <c r="X18" i="357" s="1"/>
  <c r="Z18" i="357" s="1"/>
  <c r="BC17" i="357"/>
  <c r="BD17" i="357" s="1"/>
  <c r="Y17" i="357"/>
  <c r="AK17" i="357" s="1"/>
  <c r="U17" i="357"/>
  <c r="T17" i="357"/>
  <c r="R17" i="357"/>
  <c r="Q17" i="357"/>
  <c r="P17" i="357"/>
  <c r="N17" i="357"/>
  <c r="S17" i="357" s="1"/>
  <c r="I17" i="357"/>
  <c r="A17" i="357"/>
  <c r="J17" i="357" s="1"/>
  <c r="X17" i="357" s="1"/>
  <c r="Z17" i="357" s="1"/>
  <c r="BD16" i="357"/>
  <c r="BC16" i="357"/>
  <c r="V16" i="357" s="1"/>
  <c r="AK16" i="357"/>
  <c r="Y16" i="357"/>
  <c r="U16" i="357"/>
  <c r="T16" i="357"/>
  <c r="R16" i="357"/>
  <c r="Q16" i="357"/>
  <c r="P16" i="357"/>
  <c r="N16" i="357"/>
  <c r="S16" i="357" s="1"/>
  <c r="M16" i="357"/>
  <c r="I16" i="357"/>
  <c r="A16" i="357"/>
  <c r="J16" i="357" s="1"/>
  <c r="X16" i="357" s="1"/>
  <c r="Z16" i="357" s="1"/>
  <c r="BC15" i="357"/>
  <c r="Y15" i="357"/>
  <c r="AK15" i="357" s="1"/>
  <c r="U15" i="357"/>
  <c r="T15" i="357"/>
  <c r="R15" i="357"/>
  <c r="Q15" i="357"/>
  <c r="P15" i="357"/>
  <c r="N15" i="357"/>
  <c r="S15" i="357" s="1"/>
  <c r="I15" i="357"/>
  <c r="A15" i="357"/>
  <c r="J15" i="357" s="1"/>
  <c r="X15" i="357" s="1"/>
  <c r="Z15" i="357" s="1"/>
  <c r="BD14" i="357"/>
  <c r="BC14" i="357"/>
  <c r="V14" i="357" s="1"/>
  <c r="M14" i="357" s="1"/>
  <c r="Y14" i="357"/>
  <c r="AK14" i="357" s="1"/>
  <c r="U14" i="357"/>
  <c r="T14" i="357"/>
  <c r="R14" i="357"/>
  <c r="Q14" i="357"/>
  <c r="P14" i="357"/>
  <c r="N14" i="357"/>
  <c r="S14" i="357" s="1"/>
  <c r="I14" i="357"/>
  <c r="A14" i="357"/>
  <c r="J14" i="357" s="1"/>
  <c r="X14" i="357" s="1"/>
  <c r="Z14" i="357" s="1"/>
  <c r="BC13" i="357"/>
  <c r="BD13" i="357" s="1"/>
  <c r="Y13" i="357"/>
  <c r="AK13" i="357" s="1"/>
  <c r="U13" i="357"/>
  <c r="T13" i="357"/>
  <c r="R13" i="357"/>
  <c r="Q13" i="357"/>
  <c r="P13" i="357"/>
  <c r="N13" i="357"/>
  <c r="S13" i="357" s="1"/>
  <c r="I13" i="357"/>
  <c r="BC12" i="357"/>
  <c r="Y12" i="357"/>
  <c r="AK12" i="357" s="1"/>
  <c r="U12" i="357"/>
  <c r="T12" i="357"/>
  <c r="R12" i="357"/>
  <c r="Q12" i="357"/>
  <c r="P12" i="357"/>
  <c r="N12" i="357"/>
  <c r="I12" i="357"/>
  <c r="BC11" i="357"/>
  <c r="Y11" i="357"/>
  <c r="AK11" i="357" s="1"/>
  <c r="U11" i="357"/>
  <c r="T11" i="357"/>
  <c r="R11" i="357"/>
  <c r="Q11" i="357"/>
  <c r="P11" i="357"/>
  <c r="N11" i="357"/>
  <c r="I11" i="357"/>
  <c r="BD10" i="357"/>
  <c r="BC10" i="357"/>
  <c r="AK10" i="357"/>
  <c r="Y10" i="357"/>
  <c r="V10" i="357"/>
  <c r="M10" i="357" s="1"/>
  <c r="U10" i="357"/>
  <c r="T10" i="357"/>
  <c r="R10" i="357"/>
  <c r="Q10" i="357"/>
  <c r="P10" i="357"/>
  <c r="N10" i="357"/>
  <c r="I10" i="357"/>
  <c r="BC9" i="357"/>
  <c r="BD9" i="357" s="1"/>
  <c r="AX9" i="357"/>
  <c r="Y9" i="357"/>
  <c r="AK9" i="357" s="1"/>
  <c r="U9" i="357"/>
  <c r="T9" i="357"/>
  <c r="R9" i="357"/>
  <c r="Q9" i="357"/>
  <c r="P9" i="357"/>
  <c r="N9" i="357"/>
  <c r="J9" i="357"/>
  <c r="X9" i="357" s="1"/>
  <c r="Z9" i="357" s="1"/>
  <c r="I9" i="357"/>
  <c r="A9" i="357"/>
  <c r="A10" i="357" s="1"/>
  <c r="AZ8" i="357"/>
  <c r="AZ9" i="357" s="1"/>
  <c r="AY8" i="357"/>
  <c r="AY14" i="357" s="1"/>
  <c r="AX8" i="357"/>
  <c r="AX13" i="357" s="1"/>
  <c r="AW8" i="357"/>
  <c r="AW16" i="357" s="1"/>
  <c r="AR8" i="357"/>
  <c r="AQ8" i="357"/>
  <c r="AP8" i="357"/>
  <c r="AS8" i="357" s="1"/>
  <c r="AT8" i="357" s="1"/>
  <c r="AN8" i="357"/>
  <c r="AO8" i="357" s="1"/>
  <c r="AI8" i="357"/>
  <c r="AG8" i="357"/>
  <c r="AE8" i="357"/>
  <c r="AC8" i="357"/>
  <c r="AA8" i="357"/>
  <c r="R8" i="357"/>
  <c r="Q8" i="357"/>
  <c r="AA7" i="357"/>
  <c r="V7" i="357"/>
  <c r="P7" i="357"/>
  <c r="M7" i="357"/>
  <c r="I6" i="357"/>
  <c r="H6" i="357"/>
  <c r="G6" i="357"/>
  <c r="C6" i="357"/>
  <c r="I5" i="357"/>
  <c r="H5" i="357"/>
  <c r="G5" i="357"/>
  <c r="A5" i="357"/>
  <c r="H4" i="357"/>
  <c r="H3" i="357"/>
  <c r="H2" i="357"/>
  <c r="M1" i="357"/>
  <c r="H1" i="357"/>
  <c r="AV101" i="352"/>
  <c r="AU101" i="352"/>
  <c r="AS101" i="352"/>
  <c r="R101" i="352"/>
  <c r="BC100" i="352"/>
  <c r="BD100" i="352" s="1"/>
  <c r="Y100" i="352"/>
  <c r="AK100" i="352" s="1"/>
  <c r="V100" i="352"/>
  <c r="M100" i="352" s="1"/>
  <c r="U100" i="352"/>
  <c r="T100" i="352"/>
  <c r="R100" i="352"/>
  <c r="Q100" i="352"/>
  <c r="P100" i="352"/>
  <c r="N100" i="352"/>
  <c r="S100" i="352" s="1"/>
  <c r="I100" i="352"/>
  <c r="A100" i="352"/>
  <c r="J100" i="352" s="1"/>
  <c r="X100" i="352" s="1"/>
  <c r="Z100" i="352" s="1"/>
  <c r="BC99" i="352"/>
  <c r="BD99" i="352" s="1"/>
  <c r="Y99" i="352"/>
  <c r="AK99" i="352" s="1"/>
  <c r="V99" i="352"/>
  <c r="M99" i="352" s="1"/>
  <c r="U99" i="352"/>
  <c r="T99" i="352"/>
  <c r="R99" i="352"/>
  <c r="Q99" i="352"/>
  <c r="P99" i="352"/>
  <c r="N99" i="352"/>
  <c r="S99" i="352" s="1"/>
  <c r="I99" i="352"/>
  <c r="A99" i="352"/>
  <c r="J99" i="352" s="1"/>
  <c r="X99" i="352" s="1"/>
  <c r="Z99" i="352" s="1"/>
  <c r="BC98" i="352"/>
  <c r="BD98" i="352" s="1"/>
  <c r="Y98" i="352"/>
  <c r="AK98" i="352" s="1"/>
  <c r="V98" i="352"/>
  <c r="M98" i="352" s="1"/>
  <c r="U98" i="352"/>
  <c r="T98" i="352"/>
  <c r="R98" i="352"/>
  <c r="Q98" i="352"/>
  <c r="P98" i="352"/>
  <c r="N98" i="352"/>
  <c r="S98" i="352" s="1"/>
  <c r="I98" i="352"/>
  <c r="A98" i="352"/>
  <c r="J98" i="352" s="1"/>
  <c r="X98" i="352" s="1"/>
  <c r="Z98" i="352" s="1"/>
  <c r="BC97" i="352"/>
  <c r="BD97" i="352" s="1"/>
  <c r="Y97" i="352"/>
  <c r="AK97" i="352" s="1"/>
  <c r="V97" i="352"/>
  <c r="M97" i="352" s="1"/>
  <c r="U97" i="352"/>
  <c r="T97" i="352"/>
  <c r="R97" i="352"/>
  <c r="Q97" i="352"/>
  <c r="P97" i="352"/>
  <c r="N97" i="352"/>
  <c r="S97" i="352" s="1"/>
  <c r="I97" i="352"/>
  <c r="A97" i="352"/>
  <c r="J97" i="352" s="1"/>
  <c r="X97" i="352" s="1"/>
  <c r="Z97" i="352" s="1"/>
  <c r="BC96" i="352"/>
  <c r="BD96" i="352" s="1"/>
  <c r="Y96" i="352"/>
  <c r="AK96" i="352" s="1"/>
  <c r="V96" i="352"/>
  <c r="M96" i="352" s="1"/>
  <c r="U96" i="352"/>
  <c r="T96" i="352"/>
  <c r="R96" i="352"/>
  <c r="Q96" i="352"/>
  <c r="P96" i="352"/>
  <c r="N96" i="352"/>
  <c r="S96" i="352" s="1"/>
  <c r="I96" i="352"/>
  <c r="A96" i="352"/>
  <c r="J96" i="352" s="1"/>
  <c r="X96" i="352" s="1"/>
  <c r="Z96" i="352" s="1"/>
  <c r="BC95" i="352"/>
  <c r="BD95" i="352" s="1"/>
  <c r="Y95" i="352"/>
  <c r="AK95" i="352" s="1"/>
  <c r="V95" i="352"/>
  <c r="M95" i="352" s="1"/>
  <c r="U95" i="352"/>
  <c r="T95" i="352"/>
  <c r="R95" i="352"/>
  <c r="Q95" i="352"/>
  <c r="P95" i="352"/>
  <c r="N95" i="352"/>
  <c r="S95" i="352" s="1"/>
  <c r="I95" i="352"/>
  <c r="A95" i="352"/>
  <c r="J95" i="352" s="1"/>
  <c r="X95" i="352" s="1"/>
  <c r="Z95" i="352" s="1"/>
  <c r="BC94" i="352"/>
  <c r="V94" i="352" s="1"/>
  <c r="M94" i="352" s="1"/>
  <c r="Y94" i="352"/>
  <c r="AK94" i="352" s="1"/>
  <c r="U94" i="352"/>
  <c r="T94" i="352"/>
  <c r="R94" i="352"/>
  <c r="Q94" i="352"/>
  <c r="P94" i="352"/>
  <c r="N94" i="352"/>
  <c r="S94" i="352" s="1"/>
  <c r="I94" i="352"/>
  <c r="A94" i="352"/>
  <c r="J94" i="352" s="1"/>
  <c r="X94" i="352" s="1"/>
  <c r="Z94" i="352" s="1"/>
  <c r="BC93" i="352"/>
  <c r="BD93" i="352" s="1"/>
  <c r="Y93" i="352"/>
  <c r="AK93" i="352" s="1"/>
  <c r="U93" i="352"/>
  <c r="T93" i="352"/>
  <c r="R93" i="352"/>
  <c r="Q93" i="352"/>
  <c r="P93" i="352"/>
  <c r="N93" i="352"/>
  <c r="S93" i="352" s="1"/>
  <c r="I93" i="352"/>
  <c r="A93" i="352"/>
  <c r="J93" i="352" s="1"/>
  <c r="X93" i="352" s="1"/>
  <c r="Z93" i="352" s="1"/>
  <c r="BC92" i="352"/>
  <c r="Y92" i="352"/>
  <c r="AK92" i="352" s="1"/>
  <c r="U92" i="352"/>
  <c r="T92" i="352"/>
  <c r="R92" i="352"/>
  <c r="Q92" i="352"/>
  <c r="P92" i="352"/>
  <c r="N92" i="352"/>
  <c r="S92" i="352" s="1"/>
  <c r="I92" i="352"/>
  <c r="A92" i="352"/>
  <c r="J92" i="352" s="1"/>
  <c r="X92" i="352" s="1"/>
  <c r="Z92" i="352" s="1"/>
  <c r="BC91" i="352"/>
  <c r="BD91" i="352" s="1"/>
  <c r="Y91" i="352"/>
  <c r="AK91" i="352" s="1"/>
  <c r="U91" i="352"/>
  <c r="T91" i="352"/>
  <c r="R91" i="352"/>
  <c r="Q91" i="352"/>
  <c r="P91" i="352"/>
  <c r="N91" i="352"/>
  <c r="S91" i="352" s="1"/>
  <c r="I91" i="352"/>
  <c r="A91" i="352"/>
  <c r="J91" i="352" s="1"/>
  <c r="X91" i="352" s="1"/>
  <c r="Z91" i="352" s="1"/>
  <c r="BD90" i="352"/>
  <c r="BC90" i="352"/>
  <c r="Y90" i="352"/>
  <c r="AK90" i="352" s="1"/>
  <c r="V90" i="352"/>
  <c r="M90" i="352" s="1"/>
  <c r="U90" i="352"/>
  <c r="T90" i="352"/>
  <c r="R90" i="352"/>
  <c r="Q90" i="352"/>
  <c r="P90" i="352"/>
  <c r="N90" i="352"/>
  <c r="S90" i="352" s="1"/>
  <c r="I90" i="352"/>
  <c r="A90" i="352"/>
  <c r="J90" i="352" s="1"/>
  <c r="X90" i="352" s="1"/>
  <c r="Z90" i="352" s="1"/>
  <c r="BD89" i="352"/>
  <c r="BC89" i="352"/>
  <c r="Y89" i="352"/>
  <c r="AK89" i="352" s="1"/>
  <c r="V89" i="352"/>
  <c r="M89" i="352" s="1"/>
  <c r="U89" i="352"/>
  <c r="T89" i="352"/>
  <c r="R89" i="352"/>
  <c r="Q89" i="352"/>
  <c r="P89" i="352"/>
  <c r="N89" i="352"/>
  <c r="S89" i="352" s="1"/>
  <c r="I89" i="352"/>
  <c r="A89" i="352"/>
  <c r="J89" i="352" s="1"/>
  <c r="X89" i="352" s="1"/>
  <c r="Z89" i="352" s="1"/>
  <c r="BC88" i="352"/>
  <c r="BD88" i="352" s="1"/>
  <c r="Y88" i="352"/>
  <c r="AK88" i="352" s="1"/>
  <c r="V88" i="352"/>
  <c r="M88" i="352" s="1"/>
  <c r="U88" i="352"/>
  <c r="T88" i="352"/>
  <c r="R88" i="352"/>
  <c r="Q88" i="352"/>
  <c r="P88" i="352"/>
  <c r="N88" i="352"/>
  <c r="S88" i="352" s="1"/>
  <c r="I88" i="352"/>
  <c r="A88" i="352"/>
  <c r="J88" i="352" s="1"/>
  <c r="X88" i="352" s="1"/>
  <c r="Z88" i="352" s="1"/>
  <c r="BD87" i="352"/>
  <c r="BC87" i="352"/>
  <c r="Y87" i="352"/>
  <c r="AK87" i="352" s="1"/>
  <c r="V87" i="352"/>
  <c r="M87" i="352" s="1"/>
  <c r="U87" i="352"/>
  <c r="T87" i="352"/>
  <c r="R87" i="352"/>
  <c r="Q87" i="352"/>
  <c r="P87" i="352"/>
  <c r="N87" i="352"/>
  <c r="S87" i="352" s="1"/>
  <c r="I87" i="352"/>
  <c r="A87" i="352"/>
  <c r="J87" i="352" s="1"/>
  <c r="X87" i="352" s="1"/>
  <c r="Z87" i="352" s="1"/>
  <c r="BC86" i="352"/>
  <c r="BD86" i="352" s="1"/>
  <c r="Y86" i="352"/>
  <c r="AK86" i="352" s="1"/>
  <c r="V86" i="352"/>
  <c r="M86" i="352" s="1"/>
  <c r="U86" i="352"/>
  <c r="T86" i="352"/>
  <c r="R86" i="352"/>
  <c r="Q86" i="352"/>
  <c r="P86" i="352"/>
  <c r="N86" i="352"/>
  <c r="S86" i="352" s="1"/>
  <c r="I86" i="352"/>
  <c r="A86" i="352"/>
  <c r="J86" i="352" s="1"/>
  <c r="X86" i="352" s="1"/>
  <c r="Z86" i="352" s="1"/>
  <c r="BC85" i="352"/>
  <c r="BD85" i="352" s="1"/>
  <c r="Y85" i="352"/>
  <c r="AK85" i="352" s="1"/>
  <c r="V85" i="352"/>
  <c r="M85" i="352" s="1"/>
  <c r="U85" i="352"/>
  <c r="T85" i="352"/>
  <c r="R85" i="352"/>
  <c r="Q85" i="352"/>
  <c r="P85" i="352"/>
  <c r="N85" i="352"/>
  <c r="S85" i="352" s="1"/>
  <c r="I85" i="352"/>
  <c r="A85" i="352"/>
  <c r="J85" i="352" s="1"/>
  <c r="X85" i="352" s="1"/>
  <c r="Z85" i="352" s="1"/>
  <c r="BC84" i="352"/>
  <c r="Y84" i="352"/>
  <c r="AK84" i="352" s="1"/>
  <c r="U84" i="352"/>
  <c r="T84" i="352"/>
  <c r="R84" i="352"/>
  <c r="Q84" i="352"/>
  <c r="P84" i="352"/>
  <c r="N84" i="352"/>
  <c r="S84" i="352" s="1"/>
  <c r="I84" i="352"/>
  <c r="A84" i="352"/>
  <c r="J84" i="352" s="1"/>
  <c r="X84" i="352" s="1"/>
  <c r="Z84" i="352" s="1"/>
  <c r="BC83" i="352"/>
  <c r="BD83" i="352" s="1"/>
  <c r="Y83" i="352"/>
  <c r="AK83" i="352" s="1"/>
  <c r="V83" i="352"/>
  <c r="M83" i="352" s="1"/>
  <c r="U83" i="352"/>
  <c r="T83" i="352"/>
  <c r="R83" i="352"/>
  <c r="Q83" i="352"/>
  <c r="P83" i="352"/>
  <c r="N83" i="352"/>
  <c r="S83" i="352" s="1"/>
  <c r="I83" i="352"/>
  <c r="A83" i="352"/>
  <c r="J83" i="352" s="1"/>
  <c r="X83" i="352" s="1"/>
  <c r="Z83" i="352" s="1"/>
  <c r="BC82" i="352"/>
  <c r="BD82" i="352" s="1"/>
  <c r="Y82" i="352"/>
  <c r="AK82" i="352" s="1"/>
  <c r="V82" i="352"/>
  <c r="M82" i="352" s="1"/>
  <c r="U82" i="352"/>
  <c r="T82" i="352"/>
  <c r="R82" i="352"/>
  <c r="Q82" i="352"/>
  <c r="P82" i="352"/>
  <c r="N82" i="352"/>
  <c r="S82" i="352" s="1"/>
  <c r="I82" i="352"/>
  <c r="A82" i="352"/>
  <c r="J82" i="352" s="1"/>
  <c r="X82" i="352" s="1"/>
  <c r="Z82" i="352" s="1"/>
  <c r="BC81" i="352"/>
  <c r="BD81" i="352" s="1"/>
  <c r="Y81" i="352"/>
  <c r="AK81" i="352" s="1"/>
  <c r="U81" i="352"/>
  <c r="T81" i="352"/>
  <c r="R81" i="352"/>
  <c r="Q81" i="352"/>
  <c r="P81" i="352"/>
  <c r="N81" i="352"/>
  <c r="S81" i="352" s="1"/>
  <c r="I81" i="352"/>
  <c r="A81" i="352"/>
  <c r="J81" i="352" s="1"/>
  <c r="X81" i="352" s="1"/>
  <c r="Z81" i="352" s="1"/>
  <c r="BC80" i="352"/>
  <c r="BD80" i="352" s="1"/>
  <c r="Y80" i="352"/>
  <c r="AK80" i="352" s="1"/>
  <c r="V80" i="352"/>
  <c r="M80" i="352" s="1"/>
  <c r="U80" i="352"/>
  <c r="T80" i="352"/>
  <c r="R80" i="352"/>
  <c r="Q80" i="352"/>
  <c r="P80" i="352"/>
  <c r="N80" i="352"/>
  <c r="S80" i="352" s="1"/>
  <c r="I80" i="352"/>
  <c r="A80" i="352"/>
  <c r="J80" i="352" s="1"/>
  <c r="X80" i="352" s="1"/>
  <c r="Z80" i="352" s="1"/>
  <c r="BC79" i="352"/>
  <c r="BD79" i="352" s="1"/>
  <c r="Y79" i="352"/>
  <c r="AK79" i="352" s="1"/>
  <c r="V79" i="352"/>
  <c r="M79" i="352" s="1"/>
  <c r="U79" i="352"/>
  <c r="T79" i="352"/>
  <c r="R79" i="352"/>
  <c r="Q79" i="352"/>
  <c r="P79" i="352"/>
  <c r="N79" i="352"/>
  <c r="S79" i="352" s="1"/>
  <c r="I79" i="352"/>
  <c r="A79" i="352"/>
  <c r="J79" i="352" s="1"/>
  <c r="X79" i="352" s="1"/>
  <c r="Z79" i="352" s="1"/>
  <c r="BC78" i="352"/>
  <c r="BD78" i="352" s="1"/>
  <c r="Y78" i="352"/>
  <c r="AK78" i="352" s="1"/>
  <c r="U78" i="352"/>
  <c r="T78" i="352"/>
  <c r="R78" i="352"/>
  <c r="Q78" i="352"/>
  <c r="P78" i="352"/>
  <c r="N78" i="352"/>
  <c r="S78" i="352" s="1"/>
  <c r="I78" i="352"/>
  <c r="A78" i="352"/>
  <c r="J78" i="352" s="1"/>
  <c r="X78" i="352" s="1"/>
  <c r="Z78" i="352" s="1"/>
  <c r="BC77" i="352"/>
  <c r="BD77" i="352" s="1"/>
  <c r="Y77" i="352"/>
  <c r="AK77" i="352" s="1"/>
  <c r="V77" i="352"/>
  <c r="M77" i="352" s="1"/>
  <c r="U77" i="352"/>
  <c r="T77" i="352"/>
  <c r="R77" i="352"/>
  <c r="Q77" i="352"/>
  <c r="P77" i="352"/>
  <c r="N77" i="352"/>
  <c r="S77" i="352" s="1"/>
  <c r="I77" i="352"/>
  <c r="A77" i="352"/>
  <c r="J77" i="352" s="1"/>
  <c r="X77" i="352" s="1"/>
  <c r="Z77" i="352" s="1"/>
  <c r="BC76" i="352"/>
  <c r="BD76" i="352" s="1"/>
  <c r="Y76" i="352"/>
  <c r="AK76" i="352" s="1"/>
  <c r="V76" i="352"/>
  <c r="M76" i="352" s="1"/>
  <c r="U76" i="352"/>
  <c r="T76" i="352"/>
  <c r="R76" i="352"/>
  <c r="Q76" i="352"/>
  <c r="P76" i="352"/>
  <c r="N76" i="352"/>
  <c r="S76" i="352" s="1"/>
  <c r="I76" i="352"/>
  <c r="A76" i="352"/>
  <c r="J76" i="352" s="1"/>
  <c r="X76" i="352" s="1"/>
  <c r="Z76" i="352" s="1"/>
  <c r="BC75" i="352"/>
  <c r="BD75" i="352" s="1"/>
  <c r="AK75" i="352"/>
  <c r="Y75" i="352"/>
  <c r="V75" i="352"/>
  <c r="M75" i="352" s="1"/>
  <c r="U75" i="352"/>
  <c r="T75" i="352"/>
  <c r="R75" i="352"/>
  <c r="Q75" i="352"/>
  <c r="P75" i="352"/>
  <c r="N75" i="352"/>
  <c r="S75" i="352" s="1"/>
  <c r="I75" i="352"/>
  <c r="A75" i="352"/>
  <c r="J75" i="352" s="1"/>
  <c r="X75" i="352" s="1"/>
  <c r="Z75" i="352" s="1"/>
  <c r="BD74" i="352"/>
  <c r="BC74" i="352"/>
  <c r="Y74" i="352"/>
  <c r="AK74" i="352" s="1"/>
  <c r="V74" i="352"/>
  <c r="M74" i="352" s="1"/>
  <c r="U74" i="352"/>
  <c r="T74" i="352"/>
  <c r="R74" i="352"/>
  <c r="Q74" i="352"/>
  <c r="P74" i="352"/>
  <c r="N74" i="352"/>
  <c r="S74" i="352" s="1"/>
  <c r="I74" i="352"/>
  <c r="A74" i="352"/>
  <c r="J74" i="352" s="1"/>
  <c r="X74" i="352" s="1"/>
  <c r="Z74" i="352" s="1"/>
  <c r="BC73" i="352"/>
  <c r="BD73" i="352" s="1"/>
  <c r="Y73" i="352"/>
  <c r="AK73" i="352" s="1"/>
  <c r="V73" i="352"/>
  <c r="M73" i="352" s="1"/>
  <c r="U73" i="352"/>
  <c r="T73" i="352"/>
  <c r="R73" i="352"/>
  <c r="Q73" i="352"/>
  <c r="P73" i="352"/>
  <c r="N73" i="352"/>
  <c r="S73" i="352" s="1"/>
  <c r="I73" i="352"/>
  <c r="A73" i="352"/>
  <c r="J73" i="352" s="1"/>
  <c r="X73" i="352" s="1"/>
  <c r="Z73" i="352" s="1"/>
  <c r="BD72" i="352"/>
  <c r="BC72" i="352"/>
  <c r="Y72" i="352"/>
  <c r="AK72" i="352" s="1"/>
  <c r="V72" i="352"/>
  <c r="M72" i="352" s="1"/>
  <c r="U72" i="352"/>
  <c r="T72" i="352"/>
  <c r="R72" i="352"/>
  <c r="Q72" i="352"/>
  <c r="P72" i="352"/>
  <c r="N72" i="352"/>
  <c r="S72" i="352" s="1"/>
  <c r="I72" i="352"/>
  <c r="A72" i="352"/>
  <c r="J72" i="352" s="1"/>
  <c r="X72" i="352" s="1"/>
  <c r="Z72" i="352" s="1"/>
  <c r="BC71" i="352"/>
  <c r="Y71" i="352"/>
  <c r="AK71" i="352" s="1"/>
  <c r="U71" i="352"/>
  <c r="T71" i="352"/>
  <c r="R71" i="352"/>
  <c r="Q71" i="352"/>
  <c r="P71" i="352"/>
  <c r="N71" i="352"/>
  <c r="S71" i="352" s="1"/>
  <c r="I71" i="352"/>
  <c r="A71" i="352"/>
  <c r="J71" i="352" s="1"/>
  <c r="X71" i="352" s="1"/>
  <c r="Z71" i="352" s="1"/>
  <c r="BD70" i="352"/>
  <c r="BC70" i="352"/>
  <c r="V70" i="352" s="1"/>
  <c r="M70" i="352" s="1"/>
  <c r="Y70" i="352"/>
  <c r="AK70" i="352" s="1"/>
  <c r="U70" i="352"/>
  <c r="T70" i="352"/>
  <c r="R70" i="352"/>
  <c r="Q70" i="352"/>
  <c r="P70" i="352"/>
  <c r="N70" i="352"/>
  <c r="S70" i="352" s="1"/>
  <c r="I70" i="352"/>
  <c r="A70" i="352"/>
  <c r="J70" i="352" s="1"/>
  <c r="X70" i="352" s="1"/>
  <c r="Z70" i="352" s="1"/>
  <c r="BC69" i="352"/>
  <c r="Y69" i="352"/>
  <c r="AK69" i="352" s="1"/>
  <c r="U69" i="352"/>
  <c r="T69" i="352"/>
  <c r="R69" i="352"/>
  <c r="Q69" i="352"/>
  <c r="P69" i="352"/>
  <c r="N69" i="352"/>
  <c r="S69" i="352" s="1"/>
  <c r="I69" i="352"/>
  <c r="A69" i="352"/>
  <c r="J69" i="352" s="1"/>
  <c r="X69" i="352" s="1"/>
  <c r="Z69" i="352" s="1"/>
  <c r="BC68" i="352"/>
  <c r="Y68" i="352"/>
  <c r="AK68" i="352" s="1"/>
  <c r="U68" i="352"/>
  <c r="T68" i="352"/>
  <c r="R68" i="352"/>
  <c r="Q68" i="352"/>
  <c r="P68" i="352"/>
  <c r="N68" i="352"/>
  <c r="S68" i="352" s="1"/>
  <c r="I68" i="352"/>
  <c r="A68" i="352"/>
  <c r="J68" i="352" s="1"/>
  <c r="X68" i="352" s="1"/>
  <c r="Z68" i="352" s="1"/>
  <c r="BC67" i="352"/>
  <c r="BD67" i="352" s="1"/>
  <c r="Y67" i="352"/>
  <c r="AK67" i="352" s="1"/>
  <c r="U67" i="352"/>
  <c r="T67" i="352"/>
  <c r="R67" i="352"/>
  <c r="Q67" i="352"/>
  <c r="P67" i="352"/>
  <c r="N67" i="352"/>
  <c r="S67" i="352" s="1"/>
  <c r="I67" i="352"/>
  <c r="A67" i="352"/>
  <c r="J67" i="352" s="1"/>
  <c r="X67" i="352" s="1"/>
  <c r="Z67" i="352" s="1"/>
  <c r="BC66" i="352"/>
  <c r="V66" i="352" s="1"/>
  <c r="M66" i="352" s="1"/>
  <c r="Y66" i="352"/>
  <c r="AK66" i="352" s="1"/>
  <c r="U66" i="352"/>
  <c r="T66" i="352"/>
  <c r="R66" i="352"/>
  <c r="Q66" i="352"/>
  <c r="P66" i="352"/>
  <c r="N66" i="352"/>
  <c r="S66" i="352" s="1"/>
  <c r="I66" i="352"/>
  <c r="A66" i="352"/>
  <c r="J66" i="352" s="1"/>
  <c r="X66" i="352" s="1"/>
  <c r="Z66" i="352" s="1"/>
  <c r="BC65" i="352"/>
  <c r="Y65" i="352"/>
  <c r="AK65" i="352" s="1"/>
  <c r="U65" i="352"/>
  <c r="T65" i="352"/>
  <c r="R65" i="352"/>
  <c r="Q65" i="352"/>
  <c r="P65" i="352"/>
  <c r="N65" i="352"/>
  <c r="S65" i="352" s="1"/>
  <c r="I65" i="352"/>
  <c r="A65" i="352"/>
  <c r="J65" i="352" s="1"/>
  <c r="X65" i="352" s="1"/>
  <c r="Z65" i="352" s="1"/>
  <c r="BC64" i="352"/>
  <c r="V64" i="352" s="1"/>
  <c r="Y64" i="352"/>
  <c r="AK64" i="352" s="1"/>
  <c r="U64" i="352"/>
  <c r="T64" i="352"/>
  <c r="R64" i="352"/>
  <c r="Q64" i="352"/>
  <c r="P64" i="352"/>
  <c r="N64" i="352"/>
  <c r="S64" i="352" s="1"/>
  <c r="M64" i="352"/>
  <c r="I64" i="352"/>
  <c r="A64" i="352"/>
  <c r="J64" i="352" s="1"/>
  <c r="X64" i="352" s="1"/>
  <c r="Z64" i="352" s="1"/>
  <c r="BC63" i="352"/>
  <c r="Y63" i="352"/>
  <c r="AK63" i="352" s="1"/>
  <c r="U63" i="352"/>
  <c r="T63" i="352"/>
  <c r="R63" i="352"/>
  <c r="Q63" i="352"/>
  <c r="P63" i="352"/>
  <c r="N63" i="352"/>
  <c r="S63" i="352" s="1"/>
  <c r="I63" i="352"/>
  <c r="A63" i="352"/>
  <c r="J63" i="352" s="1"/>
  <c r="X63" i="352" s="1"/>
  <c r="Z63" i="352" s="1"/>
  <c r="BC62" i="352"/>
  <c r="Y62" i="352"/>
  <c r="AK62" i="352" s="1"/>
  <c r="U62" i="352"/>
  <c r="T62" i="352"/>
  <c r="R62" i="352"/>
  <c r="Q62" i="352"/>
  <c r="P62" i="352"/>
  <c r="N62" i="352"/>
  <c r="S62" i="352" s="1"/>
  <c r="I62" i="352"/>
  <c r="A62" i="352"/>
  <c r="J62" i="352" s="1"/>
  <c r="X62" i="352" s="1"/>
  <c r="Z62" i="352" s="1"/>
  <c r="BC61" i="352"/>
  <c r="Y61" i="352"/>
  <c r="AK61" i="352" s="1"/>
  <c r="U61" i="352"/>
  <c r="T61" i="352"/>
  <c r="R61" i="352"/>
  <c r="Q61" i="352"/>
  <c r="P61" i="352"/>
  <c r="N61" i="352"/>
  <c r="S61" i="352" s="1"/>
  <c r="I61" i="352"/>
  <c r="A61" i="352"/>
  <c r="J61" i="352" s="1"/>
  <c r="X61" i="352" s="1"/>
  <c r="Z61" i="352" s="1"/>
  <c r="BC60" i="352"/>
  <c r="Y60" i="352"/>
  <c r="AK60" i="352" s="1"/>
  <c r="U60" i="352"/>
  <c r="T60" i="352"/>
  <c r="R60" i="352"/>
  <c r="Q60" i="352"/>
  <c r="P60" i="352"/>
  <c r="N60" i="352"/>
  <c r="S60" i="352" s="1"/>
  <c r="I60" i="352"/>
  <c r="A60" i="352"/>
  <c r="J60" i="352" s="1"/>
  <c r="X60" i="352" s="1"/>
  <c r="Z60" i="352" s="1"/>
  <c r="BC59" i="352"/>
  <c r="Y59" i="352"/>
  <c r="AK59" i="352" s="1"/>
  <c r="U59" i="352"/>
  <c r="T59" i="352"/>
  <c r="R59" i="352"/>
  <c r="Q59" i="352"/>
  <c r="P59" i="352"/>
  <c r="N59" i="352"/>
  <c r="S59" i="352" s="1"/>
  <c r="I59" i="352"/>
  <c r="A59" i="352"/>
  <c r="J59" i="352" s="1"/>
  <c r="X59" i="352" s="1"/>
  <c r="Z59" i="352" s="1"/>
  <c r="BC58" i="352"/>
  <c r="Y58" i="352"/>
  <c r="AK58" i="352" s="1"/>
  <c r="U58" i="352"/>
  <c r="T58" i="352"/>
  <c r="R58" i="352"/>
  <c r="Q58" i="352"/>
  <c r="P58" i="352"/>
  <c r="N58" i="352"/>
  <c r="S58" i="352" s="1"/>
  <c r="I58" i="352"/>
  <c r="A58" i="352"/>
  <c r="J58" i="352" s="1"/>
  <c r="X58" i="352" s="1"/>
  <c r="Z58" i="352" s="1"/>
  <c r="BC57" i="352"/>
  <c r="Y57" i="352"/>
  <c r="AK57" i="352" s="1"/>
  <c r="U57" i="352"/>
  <c r="T57" i="352"/>
  <c r="R57" i="352"/>
  <c r="Q57" i="352"/>
  <c r="P57" i="352"/>
  <c r="N57" i="352"/>
  <c r="S57" i="352" s="1"/>
  <c r="I57" i="352"/>
  <c r="A57" i="352"/>
  <c r="J57" i="352" s="1"/>
  <c r="X57" i="352" s="1"/>
  <c r="Z57" i="352" s="1"/>
  <c r="BC56" i="352"/>
  <c r="Y56" i="352"/>
  <c r="AK56" i="352" s="1"/>
  <c r="U56" i="352"/>
  <c r="T56" i="352"/>
  <c r="R56" i="352"/>
  <c r="Q56" i="352"/>
  <c r="P56" i="352"/>
  <c r="N56" i="352"/>
  <c r="S56" i="352" s="1"/>
  <c r="I56" i="352"/>
  <c r="A56" i="352"/>
  <c r="J56" i="352" s="1"/>
  <c r="X56" i="352" s="1"/>
  <c r="Z56" i="352" s="1"/>
  <c r="BC55" i="352"/>
  <c r="AK55" i="352"/>
  <c r="Y55" i="352"/>
  <c r="U55" i="352"/>
  <c r="T55" i="352"/>
  <c r="R55" i="352"/>
  <c r="Q55" i="352"/>
  <c r="P55" i="352"/>
  <c r="N55" i="352"/>
  <c r="S55" i="352" s="1"/>
  <c r="I55" i="352"/>
  <c r="A55" i="352"/>
  <c r="J55" i="352" s="1"/>
  <c r="X55" i="352" s="1"/>
  <c r="Z55" i="352" s="1"/>
  <c r="BC54" i="352"/>
  <c r="Y54" i="352"/>
  <c r="AK54" i="352" s="1"/>
  <c r="U54" i="352"/>
  <c r="T54" i="352"/>
  <c r="R54" i="352"/>
  <c r="Q54" i="352"/>
  <c r="P54" i="352"/>
  <c r="N54" i="352"/>
  <c r="S54" i="352" s="1"/>
  <c r="I54" i="352"/>
  <c r="A54" i="352"/>
  <c r="J54" i="352" s="1"/>
  <c r="X54" i="352" s="1"/>
  <c r="Z54" i="352" s="1"/>
  <c r="BC53" i="352"/>
  <c r="V53" i="352" s="1"/>
  <c r="M53" i="352" s="1"/>
  <c r="Y53" i="352"/>
  <c r="AK53" i="352" s="1"/>
  <c r="U53" i="352"/>
  <c r="T53" i="352"/>
  <c r="R53" i="352"/>
  <c r="Q53" i="352"/>
  <c r="P53" i="352"/>
  <c r="N53" i="352"/>
  <c r="S53" i="352" s="1"/>
  <c r="I53" i="352"/>
  <c r="A53" i="352"/>
  <c r="J53" i="352" s="1"/>
  <c r="X53" i="352" s="1"/>
  <c r="Z53" i="352" s="1"/>
  <c r="BC52" i="352"/>
  <c r="BD52" i="352" s="1"/>
  <c r="Y52" i="352"/>
  <c r="AK52" i="352" s="1"/>
  <c r="U52" i="352"/>
  <c r="T52" i="352"/>
  <c r="R52" i="352"/>
  <c r="Q52" i="352"/>
  <c r="P52" i="352"/>
  <c r="N52" i="352"/>
  <c r="S52" i="352" s="1"/>
  <c r="I52" i="352"/>
  <c r="A52" i="352"/>
  <c r="J52" i="352" s="1"/>
  <c r="X52" i="352" s="1"/>
  <c r="Z52" i="352" s="1"/>
  <c r="BC51" i="352"/>
  <c r="Y51" i="352"/>
  <c r="AK51" i="352" s="1"/>
  <c r="U51" i="352"/>
  <c r="T51" i="352"/>
  <c r="R51" i="352"/>
  <c r="Q51" i="352"/>
  <c r="P51" i="352"/>
  <c r="N51" i="352"/>
  <c r="S51" i="352" s="1"/>
  <c r="I51" i="352"/>
  <c r="A51" i="352"/>
  <c r="J51" i="352" s="1"/>
  <c r="X51" i="352" s="1"/>
  <c r="Z51" i="352" s="1"/>
  <c r="BC50" i="352"/>
  <c r="Y50" i="352"/>
  <c r="AK50" i="352" s="1"/>
  <c r="U50" i="352"/>
  <c r="T50" i="352"/>
  <c r="R50" i="352"/>
  <c r="Q50" i="352"/>
  <c r="P50" i="352"/>
  <c r="N50" i="352"/>
  <c r="S50" i="352" s="1"/>
  <c r="I50" i="352"/>
  <c r="A50" i="352"/>
  <c r="J50" i="352" s="1"/>
  <c r="X50" i="352" s="1"/>
  <c r="Z50" i="352" s="1"/>
  <c r="BC49" i="352"/>
  <c r="AK49" i="352"/>
  <c r="Y49" i="352"/>
  <c r="U49" i="352"/>
  <c r="T49" i="352"/>
  <c r="R49" i="352"/>
  <c r="Q49" i="352"/>
  <c r="P49" i="352"/>
  <c r="N49" i="352"/>
  <c r="S49" i="352" s="1"/>
  <c r="I49" i="352"/>
  <c r="A49" i="352"/>
  <c r="J49" i="352" s="1"/>
  <c r="X49" i="352" s="1"/>
  <c r="Z49" i="352" s="1"/>
  <c r="BC48" i="352"/>
  <c r="Y48" i="352"/>
  <c r="AK48" i="352" s="1"/>
  <c r="U48" i="352"/>
  <c r="T48" i="352"/>
  <c r="R48" i="352"/>
  <c r="Q48" i="352"/>
  <c r="P48" i="352"/>
  <c r="N48" i="352"/>
  <c r="S48" i="352" s="1"/>
  <c r="I48" i="352"/>
  <c r="A48" i="352"/>
  <c r="J48" i="352" s="1"/>
  <c r="X48" i="352" s="1"/>
  <c r="Z48" i="352" s="1"/>
  <c r="BC47" i="352"/>
  <c r="Y47" i="352"/>
  <c r="AK47" i="352" s="1"/>
  <c r="U47" i="352"/>
  <c r="T47" i="352"/>
  <c r="R47" i="352"/>
  <c r="Q47" i="352"/>
  <c r="P47" i="352"/>
  <c r="N47" i="352"/>
  <c r="S47" i="352" s="1"/>
  <c r="I47" i="352"/>
  <c r="A47" i="352"/>
  <c r="J47" i="352" s="1"/>
  <c r="X47" i="352" s="1"/>
  <c r="Z47" i="352" s="1"/>
  <c r="BD46" i="352"/>
  <c r="BC46" i="352"/>
  <c r="Y46" i="352"/>
  <c r="AK46" i="352" s="1"/>
  <c r="V46" i="352"/>
  <c r="M46" i="352" s="1"/>
  <c r="U46" i="352"/>
  <c r="T46" i="352"/>
  <c r="R46" i="352"/>
  <c r="Q46" i="352"/>
  <c r="P46" i="352"/>
  <c r="N46" i="352"/>
  <c r="S46" i="352" s="1"/>
  <c r="I46" i="352"/>
  <c r="A46" i="352"/>
  <c r="J46" i="352" s="1"/>
  <c r="X46" i="352" s="1"/>
  <c r="Z46" i="352" s="1"/>
  <c r="BC45" i="352"/>
  <c r="BD45" i="352" s="1"/>
  <c r="Y45" i="352"/>
  <c r="AK45" i="352" s="1"/>
  <c r="V45" i="352"/>
  <c r="M45" i="352" s="1"/>
  <c r="U45" i="352"/>
  <c r="T45" i="352"/>
  <c r="R45" i="352"/>
  <c r="Q45" i="352"/>
  <c r="P45" i="352"/>
  <c r="N45" i="352"/>
  <c r="S45" i="352" s="1"/>
  <c r="I45" i="352"/>
  <c r="A45" i="352"/>
  <c r="J45" i="352" s="1"/>
  <c r="X45" i="352" s="1"/>
  <c r="Z45" i="352" s="1"/>
  <c r="BC44" i="352"/>
  <c r="Y44" i="352"/>
  <c r="AK44" i="352" s="1"/>
  <c r="U44" i="352"/>
  <c r="T44" i="352"/>
  <c r="R44" i="352"/>
  <c r="Q44" i="352"/>
  <c r="P44" i="352"/>
  <c r="N44" i="352"/>
  <c r="S44" i="352" s="1"/>
  <c r="I44" i="352"/>
  <c r="A44" i="352"/>
  <c r="J44" i="352" s="1"/>
  <c r="X44" i="352" s="1"/>
  <c r="Z44" i="352" s="1"/>
  <c r="BC43" i="352"/>
  <c r="Y43" i="352"/>
  <c r="AK43" i="352" s="1"/>
  <c r="U43" i="352"/>
  <c r="T43" i="352"/>
  <c r="R43" i="352"/>
  <c r="Q43" i="352"/>
  <c r="P43" i="352"/>
  <c r="N43" i="352"/>
  <c r="S43" i="352" s="1"/>
  <c r="I43" i="352"/>
  <c r="A43" i="352"/>
  <c r="J43" i="352" s="1"/>
  <c r="X43" i="352" s="1"/>
  <c r="Z43" i="352" s="1"/>
  <c r="BD42" i="352"/>
  <c r="BC42" i="352"/>
  <c r="Y42" i="352"/>
  <c r="AK42" i="352" s="1"/>
  <c r="V42" i="352"/>
  <c r="M42" i="352" s="1"/>
  <c r="U42" i="352"/>
  <c r="T42" i="352"/>
  <c r="R42" i="352"/>
  <c r="Q42" i="352"/>
  <c r="P42" i="352"/>
  <c r="N42" i="352"/>
  <c r="S42" i="352" s="1"/>
  <c r="I42" i="352"/>
  <c r="A42" i="352"/>
  <c r="J42" i="352" s="1"/>
  <c r="X42" i="352" s="1"/>
  <c r="Z42" i="352" s="1"/>
  <c r="BC41" i="352"/>
  <c r="BD41" i="352" s="1"/>
  <c r="Y41" i="352"/>
  <c r="AK41" i="352" s="1"/>
  <c r="V41" i="352"/>
  <c r="M41" i="352" s="1"/>
  <c r="U41" i="352"/>
  <c r="T41" i="352"/>
  <c r="R41" i="352"/>
  <c r="Q41" i="352"/>
  <c r="P41" i="352"/>
  <c r="N41" i="352"/>
  <c r="S41" i="352" s="1"/>
  <c r="I41" i="352"/>
  <c r="A41" i="352"/>
  <c r="J41" i="352" s="1"/>
  <c r="X41" i="352" s="1"/>
  <c r="Z41" i="352" s="1"/>
  <c r="BC40" i="352"/>
  <c r="Y40" i="352"/>
  <c r="AK40" i="352" s="1"/>
  <c r="U40" i="352"/>
  <c r="T40" i="352"/>
  <c r="R40" i="352"/>
  <c r="Q40" i="352"/>
  <c r="P40" i="352"/>
  <c r="N40" i="352"/>
  <c r="S40" i="352" s="1"/>
  <c r="I40" i="352"/>
  <c r="A40" i="352"/>
  <c r="J40" i="352" s="1"/>
  <c r="X40" i="352" s="1"/>
  <c r="Z40" i="352" s="1"/>
  <c r="BC39" i="352"/>
  <c r="Y39" i="352"/>
  <c r="AK39" i="352" s="1"/>
  <c r="U39" i="352"/>
  <c r="T39" i="352"/>
  <c r="R39" i="352"/>
  <c r="Q39" i="352"/>
  <c r="P39" i="352"/>
  <c r="N39" i="352"/>
  <c r="S39" i="352" s="1"/>
  <c r="I39" i="352"/>
  <c r="A39" i="352"/>
  <c r="J39" i="352" s="1"/>
  <c r="X39" i="352" s="1"/>
  <c r="Z39" i="352" s="1"/>
  <c r="BD38" i="352"/>
  <c r="BC38" i="352"/>
  <c r="Y38" i="352"/>
  <c r="AK38" i="352" s="1"/>
  <c r="V38" i="352"/>
  <c r="M38" i="352" s="1"/>
  <c r="U38" i="352"/>
  <c r="T38" i="352"/>
  <c r="R38" i="352"/>
  <c r="Q38" i="352"/>
  <c r="P38" i="352"/>
  <c r="N38" i="352"/>
  <c r="S38" i="352" s="1"/>
  <c r="I38" i="352"/>
  <c r="A38" i="352"/>
  <c r="J38" i="352" s="1"/>
  <c r="X38" i="352" s="1"/>
  <c r="Z38" i="352" s="1"/>
  <c r="BC37" i="352"/>
  <c r="BD37" i="352" s="1"/>
  <c r="Y37" i="352"/>
  <c r="AK37" i="352" s="1"/>
  <c r="U37" i="352"/>
  <c r="T37" i="352"/>
  <c r="R37" i="352"/>
  <c r="Q37" i="352"/>
  <c r="P37" i="352"/>
  <c r="N37" i="352"/>
  <c r="S37" i="352" s="1"/>
  <c r="I37" i="352"/>
  <c r="A37" i="352"/>
  <c r="J37" i="352" s="1"/>
  <c r="X37" i="352" s="1"/>
  <c r="Z37" i="352" s="1"/>
  <c r="BC36" i="352"/>
  <c r="Y36" i="352"/>
  <c r="AK36" i="352" s="1"/>
  <c r="U36" i="352"/>
  <c r="T36" i="352"/>
  <c r="R36" i="352"/>
  <c r="Q36" i="352"/>
  <c r="P36" i="352"/>
  <c r="N36" i="352"/>
  <c r="S36" i="352" s="1"/>
  <c r="I36" i="352"/>
  <c r="A36" i="352"/>
  <c r="J36" i="352" s="1"/>
  <c r="X36" i="352" s="1"/>
  <c r="Z36" i="352" s="1"/>
  <c r="BC35" i="352"/>
  <c r="AK35" i="352"/>
  <c r="Y35" i="352"/>
  <c r="U35" i="352"/>
  <c r="T35" i="352"/>
  <c r="R35" i="352"/>
  <c r="Q35" i="352"/>
  <c r="P35" i="352"/>
  <c r="N35" i="352"/>
  <c r="S35" i="352" s="1"/>
  <c r="I35" i="352"/>
  <c r="A35" i="352"/>
  <c r="J35" i="352" s="1"/>
  <c r="X35" i="352" s="1"/>
  <c r="Z35" i="352" s="1"/>
  <c r="BD34" i="352"/>
  <c r="BC34" i="352"/>
  <c r="Y34" i="352"/>
  <c r="AK34" i="352" s="1"/>
  <c r="V34" i="352"/>
  <c r="M34" i="352" s="1"/>
  <c r="U34" i="352"/>
  <c r="T34" i="352"/>
  <c r="R34" i="352"/>
  <c r="Q34" i="352"/>
  <c r="P34" i="352"/>
  <c r="N34" i="352"/>
  <c r="S34" i="352" s="1"/>
  <c r="I34" i="352"/>
  <c r="A34" i="352"/>
  <c r="J34" i="352" s="1"/>
  <c r="X34" i="352" s="1"/>
  <c r="Z34" i="352" s="1"/>
  <c r="BD33" i="352"/>
  <c r="BC33" i="352"/>
  <c r="Y33" i="352"/>
  <c r="AK33" i="352" s="1"/>
  <c r="V33" i="352"/>
  <c r="M33" i="352" s="1"/>
  <c r="U33" i="352"/>
  <c r="T33" i="352"/>
  <c r="R33" i="352"/>
  <c r="Q33" i="352"/>
  <c r="P33" i="352"/>
  <c r="N33" i="352"/>
  <c r="S33" i="352" s="1"/>
  <c r="I33" i="352"/>
  <c r="A33" i="352"/>
  <c r="J33" i="352" s="1"/>
  <c r="X33" i="352" s="1"/>
  <c r="Z33" i="352" s="1"/>
  <c r="BC32" i="352"/>
  <c r="V32" i="352" s="1"/>
  <c r="M32" i="352" s="1"/>
  <c r="Y32" i="352"/>
  <c r="AK32" i="352" s="1"/>
  <c r="U32" i="352"/>
  <c r="T32" i="352"/>
  <c r="R32" i="352"/>
  <c r="Q32" i="352"/>
  <c r="P32" i="352"/>
  <c r="N32" i="352"/>
  <c r="S32" i="352" s="1"/>
  <c r="I32" i="352"/>
  <c r="A32" i="352"/>
  <c r="J32" i="352" s="1"/>
  <c r="X32" i="352" s="1"/>
  <c r="Z32" i="352" s="1"/>
  <c r="BC31" i="352"/>
  <c r="Y31" i="352"/>
  <c r="AK31" i="352" s="1"/>
  <c r="U31" i="352"/>
  <c r="T31" i="352"/>
  <c r="R31" i="352"/>
  <c r="Q31" i="352"/>
  <c r="P31" i="352"/>
  <c r="N31" i="352"/>
  <c r="S31" i="352" s="1"/>
  <c r="I31" i="352"/>
  <c r="A31" i="352"/>
  <c r="J31" i="352" s="1"/>
  <c r="X31" i="352" s="1"/>
  <c r="Z31" i="352" s="1"/>
  <c r="BC30" i="352"/>
  <c r="Y30" i="352"/>
  <c r="AK30" i="352" s="1"/>
  <c r="U30" i="352"/>
  <c r="T30" i="352"/>
  <c r="R30" i="352"/>
  <c r="Q30" i="352"/>
  <c r="P30" i="352"/>
  <c r="N30" i="352"/>
  <c r="S30" i="352" s="1"/>
  <c r="I30" i="352"/>
  <c r="A30" i="352"/>
  <c r="J30" i="352" s="1"/>
  <c r="X30" i="352" s="1"/>
  <c r="Z30" i="352" s="1"/>
  <c r="BC29" i="352"/>
  <c r="Y29" i="352"/>
  <c r="AK29" i="352" s="1"/>
  <c r="U29" i="352"/>
  <c r="T29" i="352"/>
  <c r="R29" i="352"/>
  <c r="Q29" i="352"/>
  <c r="P29" i="352"/>
  <c r="N29" i="352"/>
  <c r="S29" i="352" s="1"/>
  <c r="I29" i="352"/>
  <c r="A29" i="352"/>
  <c r="J29" i="352" s="1"/>
  <c r="X29" i="352" s="1"/>
  <c r="Z29" i="352" s="1"/>
  <c r="BC28" i="352"/>
  <c r="Y28" i="352"/>
  <c r="AK28" i="352" s="1"/>
  <c r="U28" i="352"/>
  <c r="T28" i="352"/>
  <c r="R28" i="352"/>
  <c r="Q28" i="352"/>
  <c r="P28" i="352"/>
  <c r="N28" i="352"/>
  <c r="S28" i="352" s="1"/>
  <c r="I28" i="352"/>
  <c r="A28" i="352"/>
  <c r="J28" i="352" s="1"/>
  <c r="X28" i="352" s="1"/>
  <c r="Z28" i="352" s="1"/>
  <c r="BC27" i="352"/>
  <c r="Y27" i="352"/>
  <c r="AK27" i="352" s="1"/>
  <c r="U27" i="352"/>
  <c r="T27" i="352"/>
  <c r="R27" i="352"/>
  <c r="Q27" i="352"/>
  <c r="P27" i="352"/>
  <c r="N27" i="352"/>
  <c r="S27" i="352" s="1"/>
  <c r="I27" i="352"/>
  <c r="A27" i="352"/>
  <c r="J27" i="352" s="1"/>
  <c r="X27" i="352" s="1"/>
  <c r="Z27" i="352" s="1"/>
  <c r="BC26" i="352"/>
  <c r="Y26" i="352"/>
  <c r="AK26" i="352" s="1"/>
  <c r="U26" i="352"/>
  <c r="T26" i="352"/>
  <c r="R26" i="352"/>
  <c r="Q26" i="352"/>
  <c r="P26" i="352"/>
  <c r="N26" i="352"/>
  <c r="S26" i="352" s="1"/>
  <c r="I26" i="352"/>
  <c r="A26" i="352"/>
  <c r="J26" i="352" s="1"/>
  <c r="X26" i="352" s="1"/>
  <c r="Z26" i="352" s="1"/>
  <c r="BC25" i="352"/>
  <c r="Y25" i="352"/>
  <c r="AK25" i="352" s="1"/>
  <c r="U25" i="352"/>
  <c r="T25" i="352"/>
  <c r="R25" i="352"/>
  <c r="Q25" i="352"/>
  <c r="P25" i="352"/>
  <c r="N25" i="352"/>
  <c r="S25" i="352" s="1"/>
  <c r="I25" i="352"/>
  <c r="A25" i="352"/>
  <c r="J25" i="352" s="1"/>
  <c r="X25" i="352" s="1"/>
  <c r="Z25" i="352" s="1"/>
  <c r="BC24" i="352"/>
  <c r="Y24" i="352"/>
  <c r="AK24" i="352" s="1"/>
  <c r="U24" i="352"/>
  <c r="T24" i="352"/>
  <c r="R24" i="352"/>
  <c r="Q24" i="352"/>
  <c r="P24" i="352"/>
  <c r="N24" i="352"/>
  <c r="S24" i="352" s="1"/>
  <c r="I24" i="352"/>
  <c r="A24" i="352"/>
  <c r="J24" i="352" s="1"/>
  <c r="X24" i="352" s="1"/>
  <c r="Z24" i="352" s="1"/>
  <c r="BC23" i="352"/>
  <c r="Y23" i="352"/>
  <c r="AK23" i="352" s="1"/>
  <c r="U23" i="352"/>
  <c r="T23" i="352"/>
  <c r="R23" i="352"/>
  <c r="Q23" i="352"/>
  <c r="P23" i="352"/>
  <c r="N23" i="352"/>
  <c r="S23" i="352" s="1"/>
  <c r="I23" i="352"/>
  <c r="A23" i="352"/>
  <c r="J23" i="352" s="1"/>
  <c r="X23" i="352" s="1"/>
  <c r="Z23" i="352" s="1"/>
  <c r="BC22" i="352"/>
  <c r="Y22" i="352"/>
  <c r="AK22" i="352" s="1"/>
  <c r="U22" i="352"/>
  <c r="T22" i="352"/>
  <c r="R22" i="352"/>
  <c r="Q22" i="352"/>
  <c r="P22" i="352"/>
  <c r="N22" i="352"/>
  <c r="S22" i="352" s="1"/>
  <c r="I22" i="352"/>
  <c r="A22" i="352"/>
  <c r="J22" i="352" s="1"/>
  <c r="X22" i="352" s="1"/>
  <c r="Z22" i="352" s="1"/>
  <c r="BC21" i="352"/>
  <c r="Y21" i="352"/>
  <c r="AK21" i="352" s="1"/>
  <c r="U21" i="352"/>
  <c r="T21" i="352"/>
  <c r="R21" i="352"/>
  <c r="Q21" i="352"/>
  <c r="P21" i="352"/>
  <c r="N21" i="352"/>
  <c r="S21" i="352" s="1"/>
  <c r="I21" i="352"/>
  <c r="A21" i="352"/>
  <c r="J21" i="352" s="1"/>
  <c r="X21" i="352" s="1"/>
  <c r="Z21" i="352" s="1"/>
  <c r="BC20" i="352"/>
  <c r="Y20" i="352"/>
  <c r="AK20" i="352" s="1"/>
  <c r="U20" i="352"/>
  <c r="T20" i="352"/>
  <c r="R20" i="352"/>
  <c r="Q20" i="352"/>
  <c r="P20" i="352"/>
  <c r="N20" i="352"/>
  <c r="S20" i="352" s="1"/>
  <c r="I20" i="352"/>
  <c r="A20" i="352"/>
  <c r="J20" i="352" s="1"/>
  <c r="X20" i="352" s="1"/>
  <c r="Z20" i="352" s="1"/>
  <c r="BC19" i="352"/>
  <c r="Y19" i="352"/>
  <c r="AK19" i="352" s="1"/>
  <c r="U19" i="352"/>
  <c r="T19" i="352"/>
  <c r="R19" i="352"/>
  <c r="Q19" i="352"/>
  <c r="P19" i="352"/>
  <c r="N19" i="352"/>
  <c r="S19" i="352" s="1"/>
  <c r="I19" i="352"/>
  <c r="A19" i="352"/>
  <c r="J19" i="352" s="1"/>
  <c r="X19" i="352" s="1"/>
  <c r="Z19" i="352" s="1"/>
  <c r="BC18" i="352"/>
  <c r="Y18" i="352"/>
  <c r="AK18" i="352" s="1"/>
  <c r="U18" i="352"/>
  <c r="T18" i="352"/>
  <c r="R18" i="352"/>
  <c r="Q18" i="352"/>
  <c r="P18" i="352"/>
  <c r="N18" i="352"/>
  <c r="S18" i="352" s="1"/>
  <c r="I18" i="352"/>
  <c r="A18" i="352"/>
  <c r="J18" i="352" s="1"/>
  <c r="X18" i="352" s="1"/>
  <c r="Z18" i="352" s="1"/>
  <c r="BC17" i="352"/>
  <c r="Y17" i="352"/>
  <c r="AK17" i="352" s="1"/>
  <c r="U17" i="352"/>
  <c r="T17" i="352"/>
  <c r="R17" i="352"/>
  <c r="Q17" i="352"/>
  <c r="P17" i="352"/>
  <c r="N17" i="352"/>
  <c r="S17" i="352" s="1"/>
  <c r="I17" i="352"/>
  <c r="A17" i="352"/>
  <c r="J17" i="352" s="1"/>
  <c r="X17" i="352" s="1"/>
  <c r="Z17" i="352" s="1"/>
  <c r="BC16" i="352"/>
  <c r="Y16" i="352"/>
  <c r="AK16" i="352" s="1"/>
  <c r="U16" i="352"/>
  <c r="T16" i="352"/>
  <c r="R16" i="352"/>
  <c r="Q16" i="352"/>
  <c r="P16" i="352"/>
  <c r="N16" i="352"/>
  <c r="I16" i="352"/>
  <c r="BC15" i="352"/>
  <c r="Y15" i="352"/>
  <c r="AK15" i="352" s="1"/>
  <c r="U15" i="352"/>
  <c r="T15" i="352"/>
  <c r="R15" i="352"/>
  <c r="Q15" i="352"/>
  <c r="P15" i="352"/>
  <c r="N15" i="352"/>
  <c r="I15" i="352"/>
  <c r="BC14" i="352"/>
  <c r="Y14" i="352"/>
  <c r="AK14" i="352" s="1"/>
  <c r="U14" i="352"/>
  <c r="T14" i="352"/>
  <c r="R14" i="352"/>
  <c r="Q14" i="352"/>
  <c r="P14" i="352"/>
  <c r="N14" i="352"/>
  <c r="I14" i="352"/>
  <c r="BC13" i="352"/>
  <c r="AX13" i="352"/>
  <c r="Y13" i="352"/>
  <c r="AK13" i="352" s="1"/>
  <c r="U13" i="352"/>
  <c r="T13" i="352"/>
  <c r="R13" i="352"/>
  <c r="Q13" i="352"/>
  <c r="P13" i="352"/>
  <c r="N13" i="352"/>
  <c r="I13" i="352"/>
  <c r="BC12" i="352"/>
  <c r="V12" i="352" s="1"/>
  <c r="M12" i="352" s="1"/>
  <c r="Y12" i="352"/>
  <c r="AK12" i="352" s="1"/>
  <c r="U12" i="352"/>
  <c r="T12" i="352"/>
  <c r="R12" i="352"/>
  <c r="Q12" i="352"/>
  <c r="P12" i="352"/>
  <c r="N12" i="352"/>
  <c r="I12" i="352"/>
  <c r="BC11" i="352"/>
  <c r="BD11" i="352" s="1"/>
  <c r="AX11" i="352"/>
  <c r="Y11" i="352"/>
  <c r="AK11" i="352" s="1"/>
  <c r="V11" i="352"/>
  <c r="M11" i="352" s="1"/>
  <c r="U11" i="352"/>
  <c r="T11" i="352"/>
  <c r="R11" i="352"/>
  <c r="Q11" i="352"/>
  <c r="P11" i="352"/>
  <c r="N11" i="352"/>
  <c r="I11" i="352"/>
  <c r="BC10" i="352"/>
  <c r="BD10" i="352" s="1"/>
  <c r="Y10" i="352"/>
  <c r="AK10" i="352" s="1"/>
  <c r="V10" i="352"/>
  <c r="M10" i="352" s="1"/>
  <c r="U10" i="352"/>
  <c r="AR10" i="352" s="1"/>
  <c r="T10" i="352"/>
  <c r="R10" i="352"/>
  <c r="Q10" i="352"/>
  <c r="P10" i="352"/>
  <c r="N10" i="352"/>
  <c r="I10" i="352"/>
  <c r="A10" i="352"/>
  <c r="J10" i="352" s="1"/>
  <c r="X10" i="352" s="1"/>
  <c r="Z10" i="352" s="1"/>
  <c r="BC9" i="352"/>
  <c r="BD9" i="352" s="1"/>
  <c r="Y9" i="352"/>
  <c r="AK9" i="352" s="1"/>
  <c r="U9" i="352"/>
  <c r="AN9" i="352" s="1"/>
  <c r="AO9" i="352" s="1"/>
  <c r="T9" i="352"/>
  <c r="R9" i="352"/>
  <c r="Q9" i="352"/>
  <c r="P9" i="352"/>
  <c r="N9" i="352"/>
  <c r="I9" i="352"/>
  <c r="A9" i="352"/>
  <c r="AZ8" i="352"/>
  <c r="AZ11" i="352" s="1"/>
  <c r="AY8" i="352"/>
  <c r="AX8" i="352"/>
  <c r="AX9" i="352" s="1"/>
  <c r="AW8" i="352"/>
  <c r="AW12" i="352" s="1"/>
  <c r="AR8" i="352"/>
  <c r="AS8" i="352" s="1"/>
  <c r="AT8" i="352" s="1"/>
  <c r="AQ8" i="352"/>
  <c r="AP8" i="352"/>
  <c r="AN8" i="352"/>
  <c r="AO8" i="352" s="1"/>
  <c r="AI8" i="352"/>
  <c r="AG8" i="352"/>
  <c r="AE8" i="352"/>
  <c r="AC8" i="352"/>
  <c r="AA8" i="352"/>
  <c r="R8" i="352"/>
  <c r="Q8" i="352"/>
  <c r="AA7" i="352"/>
  <c r="V7" i="352"/>
  <c r="P7" i="352"/>
  <c r="M7" i="352"/>
  <c r="I6" i="352"/>
  <c r="H6" i="352"/>
  <c r="G6" i="352"/>
  <c r="C6" i="352"/>
  <c r="I5" i="352"/>
  <c r="H5" i="352"/>
  <c r="G5" i="352"/>
  <c r="A5" i="352"/>
  <c r="H4" i="352"/>
  <c r="G4" i="352"/>
  <c r="H3" i="352"/>
  <c r="H2" i="352"/>
  <c r="M1" i="352"/>
  <c r="H1" i="352"/>
  <c r="AU101" i="351"/>
  <c r="AS101" i="351"/>
  <c r="AV101" i="351" s="1"/>
  <c r="R101" i="351"/>
  <c r="BD100" i="351"/>
  <c r="BC100" i="351"/>
  <c r="V100" i="351" s="1"/>
  <c r="M100" i="351" s="1"/>
  <c r="Y100" i="351"/>
  <c r="AK100" i="351" s="1"/>
  <c r="U100" i="351"/>
  <c r="T100" i="351"/>
  <c r="R100" i="351"/>
  <c r="Q100" i="351"/>
  <c r="P100" i="351"/>
  <c r="N100" i="351"/>
  <c r="S100" i="351" s="1"/>
  <c r="I100" i="351"/>
  <c r="A100" i="351"/>
  <c r="J100" i="351" s="1"/>
  <c r="X100" i="351" s="1"/>
  <c r="Z100" i="351" s="1"/>
  <c r="BC99" i="351"/>
  <c r="Y99" i="351"/>
  <c r="AK99" i="351" s="1"/>
  <c r="U99" i="351"/>
  <c r="T99" i="351"/>
  <c r="R99" i="351"/>
  <c r="Q99" i="351"/>
  <c r="P99" i="351"/>
  <c r="N99" i="351"/>
  <c r="S99" i="351" s="1"/>
  <c r="I99" i="351"/>
  <c r="A99" i="351"/>
  <c r="J99" i="351" s="1"/>
  <c r="X99" i="351" s="1"/>
  <c r="Z99" i="351" s="1"/>
  <c r="BC98" i="351"/>
  <c r="V98" i="351" s="1"/>
  <c r="Y98" i="351"/>
  <c r="AK98" i="351" s="1"/>
  <c r="U98" i="351"/>
  <c r="T98" i="351"/>
  <c r="R98" i="351"/>
  <c r="Q98" i="351"/>
  <c r="P98" i="351"/>
  <c r="N98" i="351"/>
  <c r="S98" i="351" s="1"/>
  <c r="M98" i="351"/>
  <c r="I98" i="351"/>
  <c r="A98" i="351"/>
  <c r="J98" i="351" s="1"/>
  <c r="X98" i="351" s="1"/>
  <c r="Z98" i="351" s="1"/>
  <c r="BC97" i="351"/>
  <c r="Y97" i="351"/>
  <c r="AK97" i="351" s="1"/>
  <c r="U97" i="351"/>
  <c r="T97" i="351"/>
  <c r="R97" i="351"/>
  <c r="Q97" i="351"/>
  <c r="P97" i="351"/>
  <c r="N97" i="351"/>
  <c r="S97" i="351" s="1"/>
  <c r="I97" i="351"/>
  <c r="A97" i="351"/>
  <c r="J97" i="351" s="1"/>
  <c r="X97" i="351" s="1"/>
  <c r="Z97" i="351" s="1"/>
  <c r="BC96" i="351"/>
  <c r="BD96" i="351" s="1"/>
  <c r="Y96" i="351"/>
  <c r="AK96" i="351" s="1"/>
  <c r="V96" i="351"/>
  <c r="M96" i="351" s="1"/>
  <c r="U96" i="351"/>
  <c r="T96" i="351"/>
  <c r="R96" i="351"/>
  <c r="Q96" i="351"/>
  <c r="P96" i="351"/>
  <c r="N96" i="351"/>
  <c r="S96" i="351" s="1"/>
  <c r="I96" i="351"/>
  <c r="A96" i="351"/>
  <c r="J96" i="351" s="1"/>
  <c r="X96" i="351" s="1"/>
  <c r="Z96" i="351" s="1"/>
  <c r="BC95" i="351"/>
  <c r="BD95" i="351" s="1"/>
  <c r="Y95" i="351"/>
  <c r="AK95" i="351" s="1"/>
  <c r="V95" i="351"/>
  <c r="M95" i="351" s="1"/>
  <c r="U95" i="351"/>
  <c r="T95" i="351"/>
  <c r="R95" i="351"/>
  <c r="Q95" i="351"/>
  <c r="P95" i="351"/>
  <c r="N95" i="351"/>
  <c r="S95" i="351" s="1"/>
  <c r="I95" i="351"/>
  <c r="A95" i="351"/>
  <c r="J95" i="351" s="1"/>
  <c r="X95" i="351" s="1"/>
  <c r="Z95" i="351" s="1"/>
  <c r="BD94" i="351"/>
  <c r="BC94" i="351"/>
  <c r="Y94" i="351"/>
  <c r="AK94" i="351" s="1"/>
  <c r="V94" i="351"/>
  <c r="M94" i="351" s="1"/>
  <c r="U94" i="351"/>
  <c r="T94" i="351"/>
  <c r="R94" i="351"/>
  <c r="Q94" i="351"/>
  <c r="P94" i="351"/>
  <c r="N94" i="351"/>
  <c r="S94" i="351" s="1"/>
  <c r="I94" i="351"/>
  <c r="A94" i="351"/>
  <c r="J94" i="351" s="1"/>
  <c r="X94" i="351" s="1"/>
  <c r="Z94" i="351" s="1"/>
  <c r="BC93" i="351"/>
  <c r="Y93" i="351"/>
  <c r="AK93" i="351" s="1"/>
  <c r="U93" i="351"/>
  <c r="T93" i="351"/>
  <c r="R93" i="351"/>
  <c r="Q93" i="351"/>
  <c r="P93" i="351"/>
  <c r="N93" i="351"/>
  <c r="S93" i="351" s="1"/>
  <c r="I93" i="351"/>
  <c r="A93" i="351"/>
  <c r="J93" i="351" s="1"/>
  <c r="X93" i="351" s="1"/>
  <c r="Z93" i="351" s="1"/>
  <c r="BD92" i="351"/>
  <c r="BC92" i="351"/>
  <c r="AK92" i="351"/>
  <c r="Y92" i="351"/>
  <c r="V92" i="351"/>
  <c r="U92" i="351"/>
  <c r="T92" i="351"/>
  <c r="R92" i="351"/>
  <c r="Q92" i="351"/>
  <c r="P92" i="351"/>
  <c r="N92" i="351"/>
  <c r="S92" i="351" s="1"/>
  <c r="M92" i="351"/>
  <c r="I92" i="351"/>
  <c r="A92" i="351"/>
  <c r="J92" i="351" s="1"/>
  <c r="X92" i="351" s="1"/>
  <c r="Z92" i="351" s="1"/>
  <c r="BC91" i="351"/>
  <c r="BD91" i="351" s="1"/>
  <c r="Y91" i="351"/>
  <c r="AK91" i="351" s="1"/>
  <c r="U91" i="351"/>
  <c r="T91" i="351"/>
  <c r="R91" i="351"/>
  <c r="Q91" i="351"/>
  <c r="P91" i="351"/>
  <c r="N91" i="351"/>
  <c r="S91" i="351" s="1"/>
  <c r="I91" i="351"/>
  <c r="A91" i="351"/>
  <c r="J91" i="351" s="1"/>
  <c r="X91" i="351" s="1"/>
  <c r="Z91" i="351" s="1"/>
  <c r="BD90" i="351"/>
  <c r="BC90" i="351"/>
  <c r="V90" i="351" s="1"/>
  <c r="M90" i="351" s="1"/>
  <c r="Y90" i="351"/>
  <c r="AK90" i="351" s="1"/>
  <c r="U90" i="351"/>
  <c r="T90" i="351"/>
  <c r="R90" i="351"/>
  <c r="Q90" i="351"/>
  <c r="P90" i="351"/>
  <c r="N90" i="351"/>
  <c r="S90" i="351" s="1"/>
  <c r="I90" i="351"/>
  <c r="A90" i="351"/>
  <c r="J90" i="351" s="1"/>
  <c r="X90" i="351" s="1"/>
  <c r="Z90" i="351" s="1"/>
  <c r="BC89" i="351"/>
  <c r="Y89" i="351"/>
  <c r="AK89" i="351" s="1"/>
  <c r="U89" i="351"/>
  <c r="T89" i="351"/>
  <c r="R89" i="351"/>
  <c r="Q89" i="351"/>
  <c r="P89" i="351"/>
  <c r="N89" i="351"/>
  <c r="S89" i="351" s="1"/>
  <c r="I89" i="351"/>
  <c r="A89" i="351"/>
  <c r="J89" i="351" s="1"/>
  <c r="X89" i="351" s="1"/>
  <c r="Z89" i="351" s="1"/>
  <c r="BC88" i="351"/>
  <c r="Y88" i="351"/>
  <c r="AK88" i="351" s="1"/>
  <c r="U88" i="351"/>
  <c r="T88" i="351"/>
  <c r="R88" i="351"/>
  <c r="Q88" i="351"/>
  <c r="P88" i="351"/>
  <c r="N88" i="351"/>
  <c r="S88" i="351" s="1"/>
  <c r="I88" i="351"/>
  <c r="A88" i="351"/>
  <c r="J88" i="351" s="1"/>
  <c r="X88" i="351" s="1"/>
  <c r="Z88" i="351" s="1"/>
  <c r="BC87" i="351"/>
  <c r="BD87" i="351" s="1"/>
  <c r="AK87" i="351"/>
  <c r="Y87" i="351"/>
  <c r="V87" i="351"/>
  <c r="M87" i="351" s="1"/>
  <c r="U87" i="351"/>
  <c r="T87" i="351"/>
  <c r="R87" i="351"/>
  <c r="Q87" i="351"/>
  <c r="P87" i="351"/>
  <c r="N87" i="351"/>
  <c r="S87" i="351" s="1"/>
  <c r="I87" i="351"/>
  <c r="A87" i="351"/>
  <c r="J87" i="351" s="1"/>
  <c r="X87" i="351" s="1"/>
  <c r="Z87" i="351" s="1"/>
  <c r="BD86" i="351"/>
  <c r="BC86" i="351"/>
  <c r="Y86" i="351"/>
  <c r="AK86" i="351" s="1"/>
  <c r="V86" i="351"/>
  <c r="M86" i="351" s="1"/>
  <c r="U86" i="351"/>
  <c r="T86" i="351"/>
  <c r="R86" i="351"/>
  <c r="Q86" i="351"/>
  <c r="P86" i="351"/>
  <c r="N86" i="351"/>
  <c r="S86" i="351" s="1"/>
  <c r="I86" i="351"/>
  <c r="A86" i="351"/>
  <c r="J86" i="351" s="1"/>
  <c r="X86" i="351" s="1"/>
  <c r="Z86" i="351" s="1"/>
  <c r="BC85" i="351"/>
  <c r="BD85" i="351" s="1"/>
  <c r="Y85" i="351"/>
  <c r="AK85" i="351" s="1"/>
  <c r="V85" i="351"/>
  <c r="M85" i="351" s="1"/>
  <c r="U85" i="351"/>
  <c r="T85" i="351"/>
  <c r="R85" i="351"/>
  <c r="Q85" i="351"/>
  <c r="P85" i="351"/>
  <c r="N85" i="351"/>
  <c r="S85" i="351" s="1"/>
  <c r="I85" i="351"/>
  <c r="A85" i="351"/>
  <c r="J85" i="351" s="1"/>
  <c r="X85" i="351" s="1"/>
  <c r="Z85" i="351" s="1"/>
  <c r="BC84" i="351"/>
  <c r="BD84" i="351" s="1"/>
  <c r="Y84" i="351"/>
  <c r="AK84" i="351" s="1"/>
  <c r="U84" i="351"/>
  <c r="T84" i="351"/>
  <c r="R84" i="351"/>
  <c r="Q84" i="351"/>
  <c r="P84" i="351"/>
  <c r="N84" i="351"/>
  <c r="S84" i="351" s="1"/>
  <c r="I84" i="351"/>
  <c r="A84" i="351"/>
  <c r="J84" i="351" s="1"/>
  <c r="X84" i="351" s="1"/>
  <c r="Z84" i="351" s="1"/>
  <c r="BD83" i="351"/>
  <c r="BC83" i="351"/>
  <c r="Y83" i="351"/>
  <c r="AK83" i="351" s="1"/>
  <c r="V83" i="351"/>
  <c r="M83" i="351" s="1"/>
  <c r="U83" i="351"/>
  <c r="T83" i="351"/>
  <c r="R83" i="351"/>
  <c r="Q83" i="351"/>
  <c r="P83" i="351"/>
  <c r="N83" i="351"/>
  <c r="S83" i="351" s="1"/>
  <c r="I83" i="351"/>
  <c r="A83" i="351"/>
  <c r="J83" i="351" s="1"/>
  <c r="X83" i="351" s="1"/>
  <c r="Z83" i="351" s="1"/>
  <c r="BC82" i="351"/>
  <c r="BD82" i="351" s="1"/>
  <c r="Y82" i="351"/>
  <c r="AK82" i="351" s="1"/>
  <c r="V82" i="351"/>
  <c r="M82" i="351" s="1"/>
  <c r="U82" i="351"/>
  <c r="T82" i="351"/>
  <c r="R82" i="351"/>
  <c r="Q82" i="351"/>
  <c r="P82" i="351"/>
  <c r="N82" i="351"/>
  <c r="S82" i="351" s="1"/>
  <c r="I82" i="351"/>
  <c r="A82" i="351"/>
  <c r="J82" i="351" s="1"/>
  <c r="X82" i="351" s="1"/>
  <c r="Z82" i="351" s="1"/>
  <c r="BC81" i="351"/>
  <c r="BD81" i="351" s="1"/>
  <c r="Y81" i="351"/>
  <c r="AK81" i="351" s="1"/>
  <c r="V81" i="351"/>
  <c r="M81" i="351" s="1"/>
  <c r="U81" i="351"/>
  <c r="T81" i="351"/>
  <c r="R81" i="351"/>
  <c r="Q81" i="351"/>
  <c r="P81" i="351"/>
  <c r="N81" i="351"/>
  <c r="S81" i="351" s="1"/>
  <c r="I81" i="351"/>
  <c r="A81" i="351"/>
  <c r="J81" i="351" s="1"/>
  <c r="X81" i="351" s="1"/>
  <c r="Z81" i="351" s="1"/>
  <c r="BC80" i="351"/>
  <c r="BD80" i="351" s="1"/>
  <c r="Y80" i="351"/>
  <c r="AK80" i="351" s="1"/>
  <c r="V80" i="351"/>
  <c r="M80" i="351" s="1"/>
  <c r="U80" i="351"/>
  <c r="T80" i="351"/>
  <c r="R80" i="351"/>
  <c r="Q80" i="351"/>
  <c r="P80" i="351"/>
  <c r="N80" i="351"/>
  <c r="S80" i="351" s="1"/>
  <c r="I80" i="351"/>
  <c r="A80" i="351"/>
  <c r="J80" i="351" s="1"/>
  <c r="X80" i="351" s="1"/>
  <c r="Z80" i="351" s="1"/>
  <c r="BC79" i="351"/>
  <c r="BD79" i="351" s="1"/>
  <c r="Y79" i="351"/>
  <c r="AK79" i="351" s="1"/>
  <c r="V79" i="351"/>
  <c r="M79" i="351" s="1"/>
  <c r="U79" i="351"/>
  <c r="T79" i="351"/>
  <c r="R79" i="351"/>
  <c r="Q79" i="351"/>
  <c r="P79" i="351"/>
  <c r="N79" i="351"/>
  <c r="S79" i="351" s="1"/>
  <c r="I79" i="351"/>
  <c r="A79" i="351"/>
  <c r="J79" i="351" s="1"/>
  <c r="X79" i="351" s="1"/>
  <c r="Z79" i="351" s="1"/>
  <c r="BC78" i="351"/>
  <c r="BD78" i="351" s="1"/>
  <c r="Y78" i="351"/>
  <c r="AK78" i="351" s="1"/>
  <c r="V78" i="351"/>
  <c r="M78" i="351" s="1"/>
  <c r="U78" i="351"/>
  <c r="T78" i="351"/>
  <c r="R78" i="351"/>
  <c r="Q78" i="351"/>
  <c r="P78" i="351"/>
  <c r="N78" i="351"/>
  <c r="S78" i="351" s="1"/>
  <c r="I78" i="351"/>
  <c r="A78" i="351"/>
  <c r="J78" i="351" s="1"/>
  <c r="X78" i="351" s="1"/>
  <c r="Z78" i="351" s="1"/>
  <c r="BC77" i="351"/>
  <c r="BD77" i="351" s="1"/>
  <c r="Y77" i="351"/>
  <c r="AK77" i="351" s="1"/>
  <c r="V77" i="351"/>
  <c r="M77" i="351" s="1"/>
  <c r="U77" i="351"/>
  <c r="T77" i="351"/>
  <c r="R77" i="351"/>
  <c r="Q77" i="351"/>
  <c r="P77" i="351"/>
  <c r="N77" i="351"/>
  <c r="S77" i="351" s="1"/>
  <c r="I77" i="351"/>
  <c r="A77" i="351"/>
  <c r="J77" i="351" s="1"/>
  <c r="X77" i="351" s="1"/>
  <c r="Z77" i="351" s="1"/>
  <c r="BC76" i="351"/>
  <c r="BD76" i="351" s="1"/>
  <c r="Y76" i="351"/>
  <c r="AK76" i="351" s="1"/>
  <c r="V76" i="351"/>
  <c r="M76" i="351" s="1"/>
  <c r="U76" i="351"/>
  <c r="T76" i="351"/>
  <c r="R76" i="351"/>
  <c r="Q76" i="351"/>
  <c r="P76" i="351"/>
  <c r="N76" i="351"/>
  <c r="S76" i="351" s="1"/>
  <c r="I76" i="351"/>
  <c r="A76" i="351"/>
  <c r="J76" i="351" s="1"/>
  <c r="X76" i="351" s="1"/>
  <c r="Z76" i="351" s="1"/>
  <c r="BC75" i="351"/>
  <c r="BD75" i="351" s="1"/>
  <c r="Y75" i="351"/>
  <c r="AK75" i="351" s="1"/>
  <c r="V75" i="351"/>
  <c r="M75" i="351" s="1"/>
  <c r="U75" i="351"/>
  <c r="T75" i="351"/>
  <c r="R75" i="351"/>
  <c r="Q75" i="351"/>
  <c r="P75" i="351"/>
  <c r="N75" i="351"/>
  <c r="S75" i="351" s="1"/>
  <c r="I75" i="351"/>
  <c r="A75" i="351"/>
  <c r="J75" i="351" s="1"/>
  <c r="X75" i="351" s="1"/>
  <c r="Z75" i="351" s="1"/>
  <c r="BD74" i="351"/>
  <c r="BC74" i="351"/>
  <c r="Y74" i="351"/>
  <c r="AK74" i="351" s="1"/>
  <c r="V74" i="351"/>
  <c r="M74" i="351" s="1"/>
  <c r="U74" i="351"/>
  <c r="T74" i="351"/>
  <c r="R74" i="351"/>
  <c r="Q74" i="351"/>
  <c r="P74" i="351"/>
  <c r="N74" i="351"/>
  <c r="S74" i="351" s="1"/>
  <c r="I74" i="351"/>
  <c r="A74" i="351"/>
  <c r="J74" i="351" s="1"/>
  <c r="X74" i="351" s="1"/>
  <c r="Z74" i="351" s="1"/>
  <c r="BC73" i="351"/>
  <c r="BD73" i="351" s="1"/>
  <c r="Y73" i="351"/>
  <c r="AK73" i="351" s="1"/>
  <c r="V73" i="351"/>
  <c r="M73" i="351" s="1"/>
  <c r="U73" i="351"/>
  <c r="T73" i="351"/>
  <c r="R73" i="351"/>
  <c r="Q73" i="351"/>
  <c r="P73" i="351"/>
  <c r="N73" i="351"/>
  <c r="S73" i="351" s="1"/>
  <c r="I73" i="351"/>
  <c r="A73" i="351"/>
  <c r="J73" i="351" s="1"/>
  <c r="X73" i="351" s="1"/>
  <c r="Z73" i="351" s="1"/>
  <c r="BC72" i="351"/>
  <c r="BD72" i="351" s="1"/>
  <c r="Y72" i="351"/>
  <c r="AK72" i="351" s="1"/>
  <c r="V72" i="351"/>
  <c r="M72" i="351" s="1"/>
  <c r="U72" i="351"/>
  <c r="T72" i="351"/>
  <c r="R72" i="351"/>
  <c r="Q72" i="351"/>
  <c r="P72" i="351"/>
  <c r="N72" i="351"/>
  <c r="S72" i="351" s="1"/>
  <c r="I72" i="351"/>
  <c r="A72" i="351"/>
  <c r="J72" i="351" s="1"/>
  <c r="X72" i="351" s="1"/>
  <c r="Z72" i="351" s="1"/>
  <c r="BD71" i="351"/>
  <c r="BC71" i="351"/>
  <c r="Y71" i="351"/>
  <c r="AK71" i="351" s="1"/>
  <c r="V71" i="351"/>
  <c r="M71" i="351" s="1"/>
  <c r="U71" i="351"/>
  <c r="T71" i="351"/>
  <c r="R71" i="351"/>
  <c r="Q71" i="351"/>
  <c r="P71" i="351"/>
  <c r="N71" i="351"/>
  <c r="S71" i="351" s="1"/>
  <c r="I71" i="351"/>
  <c r="A71" i="351"/>
  <c r="J71" i="351" s="1"/>
  <c r="X71" i="351" s="1"/>
  <c r="Z71" i="351" s="1"/>
  <c r="BC70" i="351"/>
  <c r="BD70" i="351" s="1"/>
  <c r="Y70" i="351"/>
  <c r="AK70" i="351" s="1"/>
  <c r="V70" i="351"/>
  <c r="M70" i="351" s="1"/>
  <c r="U70" i="351"/>
  <c r="T70" i="351"/>
  <c r="R70" i="351"/>
  <c r="Q70" i="351"/>
  <c r="P70" i="351"/>
  <c r="N70" i="351"/>
  <c r="S70" i="351" s="1"/>
  <c r="I70" i="351"/>
  <c r="A70" i="351"/>
  <c r="J70" i="351" s="1"/>
  <c r="X70" i="351" s="1"/>
  <c r="Z70" i="351" s="1"/>
  <c r="BC69" i="351"/>
  <c r="Y69" i="351"/>
  <c r="AK69" i="351" s="1"/>
  <c r="U69" i="351"/>
  <c r="T69" i="351"/>
  <c r="R69" i="351"/>
  <c r="Q69" i="351"/>
  <c r="P69" i="351"/>
  <c r="N69" i="351"/>
  <c r="S69" i="351" s="1"/>
  <c r="I69" i="351"/>
  <c r="A69" i="351"/>
  <c r="J69" i="351" s="1"/>
  <c r="X69" i="351" s="1"/>
  <c r="Z69" i="351" s="1"/>
  <c r="BC68" i="351"/>
  <c r="Y68" i="351"/>
  <c r="AK68" i="351" s="1"/>
  <c r="U68" i="351"/>
  <c r="T68" i="351"/>
  <c r="R68" i="351"/>
  <c r="Q68" i="351"/>
  <c r="P68" i="351"/>
  <c r="N68" i="351"/>
  <c r="S68" i="351" s="1"/>
  <c r="I68" i="351"/>
  <c r="A68" i="351"/>
  <c r="J68" i="351" s="1"/>
  <c r="X68" i="351" s="1"/>
  <c r="Z68" i="351" s="1"/>
  <c r="BC67" i="351"/>
  <c r="BD67" i="351" s="1"/>
  <c r="Y67" i="351"/>
  <c r="AK67" i="351" s="1"/>
  <c r="V67" i="351"/>
  <c r="M67" i="351" s="1"/>
  <c r="U67" i="351"/>
  <c r="T67" i="351"/>
  <c r="R67" i="351"/>
  <c r="Q67" i="351"/>
  <c r="P67" i="351"/>
  <c r="N67" i="351"/>
  <c r="S67" i="351" s="1"/>
  <c r="I67" i="351"/>
  <c r="A67" i="351"/>
  <c r="J67" i="351" s="1"/>
  <c r="X67" i="351" s="1"/>
  <c r="Z67" i="351" s="1"/>
  <c r="BC66" i="351"/>
  <c r="Y66" i="351"/>
  <c r="AK66" i="351" s="1"/>
  <c r="U66" i="351"/>
  <c r="T66" i="351"/>
  <c r="R66" i="351"/>
  <c r="Q66" i="351"/>
  <c r="P66" i="351"/>
  <c r="N66" i="351"/>
  <c r="S66" i="351" s="1"/>
  <c r="I66" i="351"/>
  <c r="A66" i="351"/>
  <c r="J66" i="351" s="1"/>
  <c r="X66" i="351" s="1"/>
  <c r="Z66" i="351" s="1"/>
  <c r="BC65" i="351"/>
  <c r="AK65" i="351"/>
  <c r="Y65" i="351"/>
  <c r="U65" i="351"/>
  <c r="T65" i="351"/>
  <c r="R65" i="351"/>
  <c r="Q65" i="351"/>
  <c r="P65" i="351"/>
  <c r="N65" i="351"/>
  <c r="S65" i="351" s="1"/>
  <c r="I65" i="351"/>
  <c r="A65" i="351"/>
  <c r="J65" i="351" s="1"/>
  <c r="X65" i="351" s="1"/>
  <c r="Z65" i="351" s="1"/>
  <c r="BC64" i="351"/>
  <c r="BD64" i="351" s="1"/>
  <c r="Y64" i="351"/>
  <c r="AK64" i="351" s="1"/>
  <c r="V64" i="351"/>
  <c r="M64" i="351" s="1"/>
  <c r="U64" i="351"/>
  <c r="T64" i="351"/>
  <c r="R64" i="351"/>
  <c r="Q64" i="351"/>
  <c r="P64" i="351"/>
  <c r="N64" i="351"/>
  <c r="S64" i="351" s="1"/>
  <c r="I64" i="351"/>
  <c r="A64" i="351"/>
  <c r="J64" i="351" s="1"/>
  <c r="X64" i="351" s="1"/>
  <c r="Z64" i="351" s="1"/>
  <c r="BC63" i="351"/>
  <c r="BD63" i="351" s="1"/>
  <c r="Y63" i="351"/>
  <c r="AK63" i="351" s="1"/>
  <c r="U63" i="351"/>
  <c r="T63" i="351"/>
  <c r="R63" i="351"/>
  <c r="Q63" i="351"/>
  <c r="P63" i="351"/>
  <c r="N63" i="351"/>
  <c r="S63" i="351" s="1"/>
  <c r="I63" i="351"/>
  <c r="A63" i="351"/>
  <c r="J63" i="351" s="1"/>
  <c r="X63" i="351" s="1"/>
  <c r="Z63" i="351" s="1"/>
  <c r="BC62" i="351"/>
  <c r="BD62" i="351" s="1"/>
  <c r="Y62" i="351"/>
  <c r="AK62" i="351" s="1"/>
  <c r="U62" i="351"/>
  <c r="T62" i="351"/>
  <c r="R62" i="351"/>
  <c r="Q62" i="351"/>
  <c r="P62" i="351"/>
  <c r="N62" i="351"/>
  <c r="S62" i="351" s="1"/>
  <c r="I62" i="351"/>
  <c r="A62" i="351"/>
  <c r="J62" i="351" s="1"/>
  <c r="X62" i="351" s="1"/>
  <c r="Z62" i="351" s="1"/>
  <c r="BC61" i="351"/>
  <c r="BD61" i="351" s="1"/>
  <c r="Y61" i="351"/>
  <c r="AK61" i="351" s="1"/>
  <c r="V61" i="351"/>
  <c r="U61" i="351"/>
  <c r="T61" i="351"/>
  <c r="R61" i="351"/>
  <c r="Q61" i="351"/>
  <c r="P61" i="351"/>
  <c r="N61" i="351"/>
  <c r="S61" i="351" s="1"/>
  <c r="M61" i="351"/>
  <c r="I61" i="351"/>
  <c r="A61" i="351"/>
  <c r="J61" i="351" s="1"/>
  <c r="X61" i="351" s="1"/>
  <c r="Z61" i="351" s="1"/>
  <c r="BC60" i="351"/>
  <c r="AK60" i="351"/>
  <c r="Y60" i="351"/>
  <c r="U60" i="351"/>
  <c r="T60" i="351"/>
  <c r="R60" i="351"/>
  <c r="Q60" i="351"/>
  <c r="P60" i="351"/>
  <c r="N60" i="351"/>
  <c r="S60" i="351" s="1"/>
  <c r="I60" i="351"/>
  <c r="A60" i="351"/>
  <c r="J60" i="351" s="1"/>
  <c r="X60" i="351" s="1"/>
  <c r="Z60" i="351" s="1"/>
  <c r="BC59" i="351"/>
  <c r="BD59" i="351" s="1"/>
  <c r="Y59" i="351"/>
  <c r="AK59" i="351" s="1"/>
  <c r="V59" i="351"/>
  <c r="M59" i="351" s="1"/>
  <c r="U59" i="351"/>
  <c r="T59" i="351"/>
  <c r="R59" i="351"/>
  <c r="Q59" i="351"/>
  <c r="P59" i="351"/>
  <c r="N59" i="351"/>
  <c r="S59" i="351" s="1"/>
  <c r="I59" i="351"/>
  <c r="A59" i="351"/>
  <c r="J59" i="351" s="1"/>
  <c r="X59" i="351" s="1"/>
  <c r="Z59" i="351" s="1"/>
  <c r="BC58" i="351"/>
  <c r="BD58" i="351" s="1"/>
  <c r="Y58" i="351"/>
  <c r="AK58" i="351" s="1"/>
  <c r="U58" i="351"/>
  <c r="T58" i="351"/>
  <c r="R58" i="351"/>
  <c r="Q58" i="351"/>
  <c r="P58" i="351"/>
  <c r="N58" i="351"/>
  <c r="S58" i="351" s="1"/>
  <c r="I58" i="351"/>
  <c r="A58" i="351"/>
  <c r="J58" i="351" s="1"/>
  <c r="X58" i="351" s="1"/>
  <c r="Z58" i="351" s="1"/>
  <c r="BC57" i="351"/>
  <c r="BD57" i="351" s="1"/>
  <c r="Y57" i="351"/>
  <c r="AK57" i="351" s="1"/>
  <c r="U57" i="351"/>
  <c r="T57" i="351"/>
  <c r="R57" i="351"/>
  <c r="Q57" i="351"/>
  <c r="P57" i="351"/>
  <c r="N57" i="351"/>
  <c r="S57" i="351" s="1"/>
  <c r="I57" i="351"/>
  <c r="A57" i="351"/>
  <c r="J57" i="351" s="1"/>
  <c r="X57" i="351" s="1"/>
  <c r="Z57" i="351" s="1"/>
  <c r="BC56" i="351"/>
  <c r="BD56" i="351" s="1"/>
  <c r="Y56" i="351"/>
  <c r="AK56" i="351" s="1"/>
  <c r="U56" i="351"/>
  <c r="T56" i="351"/>
  <c r="R56" i="351"/>
  <c r="Q56" i="351"/>
  <c r="P56" i="351"/>
  <c r="N56" i="351"/>
  <c r="S56" i="351" s="1"/>
  <c r="I56" i="351"/>
  <c r="A56" i="351"/>
  <c r="J56" i="351" s="1"/>
  <c r="X56" i="351" s="1"/>
  <c r="Z56" i="351" s="1"/>
  <c r="BC55" i="351"/>
  <c r="Y55" i="351"/>
  <c r="AK55" i="351" s="1"/>
  <c r="U55" i="351"/>
  <c r="T55" i="351"/>
  <c r="R55" i="351"/>
  <c r="Q55" i="351"/>
  <c r="P55" i="351"/>
  <c r="N55" i="351"/>
  <c r="S55" i="351" s="1"/>
  <c r="I55" i="351"/>
  <c r="A55" i="351"/>
  <c r="J55" i="351" s="1"/>
  <c r="X55" i="351" s="1"/>
  <c r="Z55" i="351" s="1"/>
  <c r="BC54" i="351"/>
  <c r="BD54" i="351" s="1"/>
  <c r="Y54" i="351"/>
  <c r="AK54" i="351" s="1"/>
  <c r="V54" i="351"/>
  <c r="U54" i="351"/>
  <c r="T54" i="351"/>
  <c r="R54" i="351"/>
  <c r="Q54" i="351"/>
  <c r="P54" i="351"/>
  <c r="N54" i="351"/>
  <c r="S54" i="351" s="1"/>
  <c r="M54" i="351"/>
  <c r="I54" i="351"/>
  <c r="A54" i="351"/>
  <c r="J54" i="351" s="1"/>
  <c r="X54" i="351" s="1"/>
  <c r="Z54" i="351" s="1"/>
  <c r="BC53" i="351"/>
  <c r="BD53" i="351" s="1"/>
  <c r="Y53" i="351"/>
  <c r="AK53" i="351" s="1"/>
  <c r="V53" i="351"/>
  <c r="U53" i="351"/>
  <c r="T53" i="351"/>
  <c r="R53" i="351"/>
  <c r="Q53" i="351"/>
  <c r="P53" i="351"/>
  <c r="N53" i="351"/>
  <c r="S53" i="351" s="1"/>
  <c r="M53" i="351"/>
  <c r="I53" i="351"/>
  <c r="A53" i="351"/>
  <c r="J53" i="351" s="1"/>
  <c r="X53" i="351" s="1"/>
  <c r="Z53" i="351" s="1"/>
  <c r="BC52" i="351"/>
  <c r="V52" i="351" s="1"/>
  <c r="M52" i="351" s="1"/>
  <c r="Y52" i="351"/>
  <c r="AK52" i="351" s="1"/>
  <c r="U52" i="351"/>
  <c r="T52" i="351"/>
  <c r="R52" i="351"/>
  <c r="Q52" i="351"/>
  <c r="P52" i="351"/>
  <c r="N52" i="351"/>
  <c r="S52" i="351" s="1"/>
  <c r="I52" i="351"/>
  <c r="A52" i="351"/>
  <c r="J52" i="351" s="1"/>
  <c r="X52" i="351" s="1"/>
  <c r="Z52" i="351" s="1"/>
  <c r="BC51" i="351"/>
  <c r="BD51" i="351" s="1"/>
  <c r="Y51" i="351"/>
  <c r="AK51" i="351" s="1"/>
  <c r="V51" i="351"/>
  <c r="M51" i="351" s="1"/>
  <c r="U51" i="351"/>
  <c r="T51" i="351"/>
  <c r="R51" i="351"/>
  <c r="Q51" i="351"/>
  <c r="P51" i="351"/>
  <c r="N51" i="351"/>
  <c r="S51" i="351" s="1"/>
  <c r="I51" i="351"/>
  <c r="A51" i="351"/>
  <c r="J51" i="351" s="1"/>
  <c r="X51" i="351" s="1"/>
  <c r="Z51" i="351" s="1"/>
  <c r="BC50" i="351"/>
  <c r="BD50" i="351" s="1"/>
  <c r="Y50" i="351"/>
  <c r="AK50" i="351" s="1"/>
  <c r="V50" i="351"/>
  <c r="U50" i="351"/>
  <c r="T50" i="351"/>
  <c r="R50" i="351"/>
  <c r="Q50" i="351"/>
  <c r="P50" i="351"/>
  <c r="N50" i="351"/>
  <c r="S50" i="351" s="1"/>
  <c r="M50" i="351"/>
  <c r="I50" i="351"/>
  <c r="A50" i="351"/>
  <c r="J50" i="351" s="1"/>
  <c r="X50" i="351" s="1"/>
  <c r="Z50" i="351" s="1"/>
  <c r="BC49" i="351"/>
  <c r="Y49" i="351"/>
  <c r="AK49" i="351" s="1"/>
  <c r="U49" i="351"/>
  <c r="T49" i="351"/>
  <c r="R49" i="351"/>
  <c r="Q49" i="351"/>
  <c r="P49" i="351"/>
  <c r="N49" i="351"/>
  <c r="S49" i="351" s="1"/>
  <c r="I49" i="351"/>
  <c r="A49" i="351"/>
  <c r="J49" i="351" s="1"/>
  <c r="X49" i="351" s="1"/>
  <c r="Z49" i="351" s="1"/>
  <c r="BD48" i="351"/>
  <c r="BC48" i="351"/>
  <c r="Y48" i="351"/>
  <c r="AK48" i="351" s="1"/>
  <c r="V48" i="351"/>
  <c r="M48" i="351" s="1"/>
  <c r="U48" i="351"/>
  <c r="T48" i="351"/>
  <c r="R48" i="351"/>
  <c r="Q48" i="351"/>
  <c r="P48" i="351"/>
  <c r="N48" i="351"/>
  <c r="S48" i="351" s="1"/>
  <c r="I48" i="351"/>
  <c r="A48" i="351"/>
  <c r="J48" i="351" s="1"/>
  <c r="X48" i="351" s="1"/>
  <c r="Z48" i="351" s="1"/>
  <c r="BC47" i="351"/>
  <c r="Y47" i="351"/>
  <c r="AK47" i="351" s="1"/>
  <c r="U47" i="351"/>
  <c r="T47" i="351"/>
  <c r="R47" i="351"/>
  <c r="Q47" i="351"/>
  <c r="P47" i="351"/>
  <c r="N47" i="351"/>
  <c r="S47" i="351" s="1"/>
  <c r="I47" i="351"/>
  <c r="A47" i="351"/>
  <c r="J47" i="351" s="1"/>
  <c r="X47" i="351" s="1"/>
  <c r="Z47" i="351" s="1"/>
  <c r="BC46" i="351"/>
  <c r="BD46" i="351" s="1"/>
  <c r="Y46" i="351"/>
  <c r="AK46" i="351" s="1"/>
  <c r="V46" i="351"/>
  <c r="M46" i="351" s="1"/>
  <c r="U46" i="351"/>
  <c r="T46" i="351"/>
  <c r="R46" i="351"/>
  <c r="Q46" i="351"/>
  <c r="P46" i="351"/>
  <c r="N46" i="351"/>
  <c r="S46" i="351" s="1"/>
  <c r="I46" i="351"/>
  <c r="A46" i="351"/>
  <c r="J46" i="351" s="1"/>
  <c r="X46" i="351" s="1"/>
  <c r="Z46" i="351" s="1"/>
  <c r="BD45" i="351"/>
  <c r="BC45" i="351"/>
  <c r="Y45" i="351"/>
  <c r="AK45" i="351" s="1"/>
  <c r="V45" i="351"/>
  <c r="M45" i="351" s="1"/>
  <c r="U45" i="351"/>
  <c r="T45" i="351"/>
  <c r="R45" i="351"/>
  <c r="Q45" i="351"/>
  <c r="P45" i="351"/>
  <c r="N45" i="351"/>
  <c r="S45" i="351" s="1"/>
  <c r="I45" i="351"/>
  <c r="A45" i="351"/>
  <c r="J45" i="351" s="1"/>
  <c r="X45" i="351" s="1"/>
  <c r="Z45" i="351" s="1"/>
  <c r="BC44" i="351"/>
  <c r="BD44" i="351" s="1"/>
  <c r="Y44" i="351"/>
  <c r="AK44" i="351" s="1"/>
  <c r="V44" i="351"/>
  <c r="M44" i="351" s="1"/>
  <c r="U44" i="351"/>
  <c r="T44" i="351"/>
  <c r="R44" i="351"/>
  <c r="Q44" i="351"/>
  <c r="P44" i="351"/>
  <c r="N44" i="351"/>
  <c r="S44" i="351" s="1"/>
  <c r="I44" i="351"/>
  <c r="A44" i="351"/>
  <c r="J44" i="351" s="1"/>
  <c r="X44" i="351" s="1"/>
  <c r="Z44" i="351" s="1"/>
  <c r="BC43" i="351"/>
  <c r="BD43" i="351" s="1"/>
  <c r="Y43" i="351"/>
  <c r="AK43" i="351" s="1"/>
  <c r="V43" i="351"/>
  <c r="U43" i="351"/>
  <c r="T43" i="351"/>
  <c r="R43" i="351"/>
  <c r="Q43" i="351"/>
  <c r="P43" i="351"/>
  <c r="N43" i="351"/>
  <c r="S43" i="351" s="1"/>
  <c r="M43" i="351"/>
  <c r="I43" i="351"/>
  <c r="A43" i="351"/>
  <c r="J43" i="351" s="1"/>
  <c r="X43" i="351" s="1"/>
  <c r="Z43" i="351" s="1"/>
  <c r="BC42" i="351"/>
  <c r="Y42" i="351"/>
  <c r="AK42" i="351" s="1"/>
  <c r="U42" i="351"/>
  <c r="T42" i="351"/>
  <c r="R42" i="351"/>
  <c r="Q42" i="351"/>
  <c r="P42" i="351"/>
  <c r="N42" i="351"/>
  <c r="S42" i="351" s="1"/>
  <c r="I42" i="351"/>
  <c r="A42" i="351"/>
  <c r="J42" i="351" s="1"/>
  <c r="X42" i="351" s="1"/>
  <c r="Z42" i="351" s="1"/>
  <c r="BD41" i="351"/>
  <c r="BC41" i="351"/>
  <c r="Y41" i="351"/>
  <c r="AK41" i="351" s="1"/>
  <c r="V41" i="351"/>
  <c r="M41" i="351" s="1"/>
  <c r="U41" i="351"/>
  <c r="T41" i="351"/>
  <c r="R41" i="351"/>
  <c r="Q41" i="351"/>
  <c r="P41" i="351"/>
  <c r="N41" i="351"/>
  <c r="S41" i="351" s="1"/>
  <c r="I41" i="351"/>
  <c r="A41" i="351"/>
  <c r="J41" i="351" s="1"/>
  <c r="X41" i="351" s="1"/>
  <c r="Z41" i="351" s="1"/>
  <c r="BC40" i="351"/>
  <c r="Y40" i="351"/>
  <c r="AK40" i="351" s="1"/>
  <c r="U40" i="351"/>
  <c r="T40" i="351"/>
  <c r="R40" i="351"/>
  <c r="Q40" i="351"/>
  <c r="P40" i="351"/>
  <c r="N40" i="351"/>
  <c r="S40" i="351" s="1"/>
  <c r="I40" i="351"/>
  <c r="A40" i="351"/>
  <c r="J40" i="351" s="1"/>
  <c r="X40" i="351" s="1"/>
  <c r="Z40" i="351" s="1"/>
  <c r="BC39" i="351"/>
  <c r="Y39" i="351"/>
  <c r="AK39" i="351" s="1"/>
  <c r="U39" i="351"/>
  <c r="T39" i="351"/>
  <c r="R39" i="351"/>
  <c r="Q39" i="351"/>
  <c r="P39" i="351"/>
  <c r="N39" i="351"/>
  <c r="S39" i="351" s="1"/>
  <c r="I39" i="351"/>
  <c r="A39" i="351"/>
  <c r="J39" i="351" s="1"/>
  <c r="X39" i="351" s="1"/>
  <c r="Z39" i="351" s="1"/>
  <c r="BD38" i="351"/>
  <c r="BC38" i="351"/>
  <c r="V38" i="351" s="1"/>
  <c r="M38" i="351" s="1"/>
  <c r="Y38" i="351"/>
  <c r="AK38" i="351" s="1"/>
  <c r="U38" i="351"/>
  <c r="T38" i="351"/>
  <c r="R38" i="351"/>
  <c r="Q38" i="351"/>
  <c r="P38" i="351"/>
  <c r="N38" i="351"/>
  <c r="S38" i="351" s="1"/>
  <c r="I38" i="351"/>
  <c r="A38" i="351"/>
  <c r="J38" i="351" s="1"/>
  <c r="X38" i="351" s="1"/>
  <c r="Z38" i="351" s="1"/>
  <c r="BC37" i="351"/>
  <c r="V37" i="351" s="1"/>
  <c r="M37" i="351" s="1"/>
  <c r="Y37" i="351"/>
  <c r="AK37" i="351" s="1"/>
  <c r="U37" i="351"/>
  <c r="T37" i="351"/>
  <c r="R37" i="351"/>
  <c r="Q37" i="351"/>
  <c r="P37" i="351"/>
  <c r="N37" i="351"/>
  <c r="S37" i="351" s="1"/>
  <c r="I37" i="351"/>
  <c r="A37" i="351"/>
  <c r="J37" i="351" s="1"/>
  <c r="X37" i="351" s="1"/>
  <c r="Z37" i="351" s="1"/>
  <c r="BC36" i="351"/>
  <c r="BD36" i="351" s="1"/>
  <c r="Y36" i="351"/>
  <c r="AK36" i="351" s="1"/>
  <c r="V36" i="351"/>
  <c r="M36" i="351" s="1"/>
  <c r="U36" i="351"/>
  <c r="T36" i="351"/>
  <c r="R36" i="351"/>
  <c r="Q36" i="351"/>
  <c r="P36" i="351"/>
  <c r="N36" i="351"/>
  <c r="S36" i="351" s="1"/>
  <c r="I36" i="351"/>
  <c r="A36" i="351"/>
  <c r="J36" i="351" s="1"/>
  <c r="X36" i="351" s="1"/>
  <c r="Z36" i="351" s="1"/>
  <c r="BC35" i="351"/>
  <c r="BD35" i="351" s="1"/>
  <c r="Y35" i="351"/>
  <c r="AK35" i="351" s="1"/>
  <c r="V35" i="351"/>
  <c r="M35" i="351" s="1"/>
  <c r="U35" i="351"/>
  <c r="T35" i="351"/>
  <c r="R35" i="351"/>
  <c r="Q35" i="351"/>
  <c r="P35" i="351"/>
  <c r="N35" i="351"/>
  <c r="S35" i="351" s="1"/>
  <c r="I35" i="351"/>
  <c r="A35" i="351"/>
  <c r="J35" i="351" s="1"/>
  <c r="X35" i="351" s="1"/>
  <c r="Z35" i="351" s="1"/>
  <c r="BC34" i="351"/>
  <c r="BD34" i="351" s="1"/>
  <c r="Y34" i="351"/>
  <c r="AK34" i="351" s="1"/>
  <c r="V34" i="351"/>
  <c r="M34" i="351" s="1"/>
  <c r="U34" i="351"/>
  <c r="T34" i="351"/>
  <c r="R34" i="351"/>
  <c r="Q34" i="351"/>
  <c r="P34" i="351"/>
  <c r="N34" i="351"/>
  <c r="S34" i="351" s="1"/>
  <c r="I34" i="351"/>
  <c r="A34" i="351"/>
  <c r="J34" i="351" s="1"/>
  <c r="X34" i="351" s="1"/>
  <c r="Z34" i="351" s="1"/>
  <c r="BC33" i="351"/>
  <c r="BD33" i="351" s="1"/>
  <c r="Y33" i="351"/>
  <c r="AK33" i="351" s="1"/>
  <c r="V33" i="351"/>
  <c r="M33" i="351" s="1"/>
  <c r="U33" i="351"/>
  <c r="T33" i="351"/>
  <c r="R33" i="351"/>
  <c r="Q33" i="351"/>
  <c r="P33" i="351"/>
  <c r="N33" i="351"/>
  <c r="S33" i="351" s="1"/>
  <c r="I33" i="351"/>
  <c r="A33" i="351"/>
  <c r="J33" i="351" s="1"/>
  <c r="X33" i="351" s="1"/>
  <c r="Z33" i="351" s="1"/>
  <c r="BC32" i="351"/>
  <c r="BD32" i="351" s="1"/>
  <c r="Y32" i="351"/>
  <c r="AK32" i="351" s="1"/>
  <c r="V32" i="351"/>
  <c r="M32" i="351" s="1"/>
  <c r="U32" i="351"/>
  <c r="T32" i="351"/>
  <c r="R32" i="351"/>
  <c r="Q32" i="351"/>
  <c r="P32" i="351"/>
  <c r="N32" i="351"/>
  <c r="S32" i="351" s="1"/>
  <c r="I32" i="351"/>
  <c r="A32" i="351"/>
  <c r="J32" i="351" s="1"/>
  <c r="X32" i="351" s="1"/>
  <c r="Z32" i="351" s="1"/>
  <c r="BC31" i="351"/>
  <c r="BD31" i="351" s="1"/>
  <c r="Y31" i="351"/>
  <c r="AK31" i="351" s="1"/>
  <c r="V31" i="351"/>
  <c r="M31" i="351" s="1"/>
  <c r="U31" i="351"/>
  <c r="T31" i="351"/>
  <c r="R31" i="351"/>
  <c r="Q31" i="351"/>
  <c r="P31" i="351"/>
  <c r="N31" i="351"/>
  <c r="S31" i="351" s="1"/>
  <c r="I31" i="351"/>
  <c r="A31" i="351"/>
  <c r="J31" i="351" s="1"/>
  <c r="X31" i="351" s="1"/>
  <c r="Z31" i="351" s="1"/>
  <c r="BC30" i="351"/>
  <c r="BD30" i="351" s="1"/>
  <c r="Y30" i="351"/>
  <c r="AK30" i="351" s="1"/>
  <c r="V30" i="351"/>
  <c r="M30" i="351" s="1"/>
  <c r="U30" i="351"/>
  <c r="T30" i="351"/>
  <c r="R30" i="351"/>
  <c r="Q30" i="351"/>
  <c r="P30" i="351"/>
  <c r="N30" i="351"/>
  <c r="S30" i="351" s="1"/>
  <c r="I30" i="351"/>
  <c r="A30" i="351"/>
  <c r="J30" i="351" s="1"/>
  <c r="X30" i="351" s="1"/>
  <c r="Z30" i="351" s="1"/>
  <c r="BC29" i="351"/>
  <c r="BD29" i="351" s="1"/>
  <c r="Y29" i="351"/>
  <c r="AK29" i="351" s="1"/>
  <c r="U29" i="351"/>
  <c r="T29" i="351"/>
  <c r="R29" i="351"/>
  <c r="Q29" i="351"/>
  <c r="P29" i="351"/>
  <c r="N29" i="351"/>
  <c r="S29" i="351" s="1"/>
  <c r="I29" i="351"/>
  <c r="A29" i="351"/>
  <c r="J29" i="351" s="1"/>
  <c r="X29" i="351" s="1"/>
  <c r="Z29" i="351" s="1"/>
  <c r="BD28" i="351"/>
  <c r="BC28" i="351"/>
  <c r="V28" i="351" s="1"/>
  <c r="M28" i="351" s="1"/>
  <c r="Y28" i="351"/>
  <c r="AK28" i="351" s="1"/>
  <c r="U28" i="351"/>
  <c r="T28" i="351"/>
  <c r="R28" i="351"/>
  <c r="Q28" i="351"/>
  <c r="P28" i="351"/>
  <c r="N28" i="351"/>
  <c r="S28" i="351" s="1"/>
  <c r="I28" i="351"/>
  <c r="A28" i="351"/>
  <c r="J28" i="351" s="1"/>
  <c r="X28" i="351" s="1"/>
  <c r="Z28" i="351" s="1"/>
  <c r="BC27" i="351"/>
  <c r="BD27" i="351" s="1"/>
  <c r="AK27" i="351"/>
  <c r="Y27" i="351"/>
  <c r="V27" i="351"/>
  <c r="M27" i="351" s="1"/>
  <c r="U27" i="351"/>
  <c r="T27" i="351"/>
  <c r="R27" i="351"/>
  <c r="Q27" i="351"/>
  <c r="P27" i="351"/>
  <c r="N27" i="351"/>
  <c r="S27" i="351" s="1"/>
  <c r="I27" i="351"/>
  <c r="A27" i="351"/>
  <c r="J27" i="351" s="1"/>
  <c r="X27" i="351" s="1"/>
  <c r="Z27" i="351" s="1"/>
  <c r="BC26" i="351"/>
  <c r="BD26" i="351" s="1"/>
  <c r="Y26" i="351"/>
  <c r="AK26" i="351" s="1"/>
  <c r="V26" i="351"/>
  <c r="M26" i="351" s="1"/>
  <c r="U26" i="351"/>
  <c r="T26" i="351"/>
  <c r="R26" i="351"/>
  <c r="Q26" i="351"/>
  <c r="P26" i="351"/>
  <c r="N26" i="351"/>
  <c r="S26" i="351" s="1"/>
  <c r="I26" i="351"/>
  <c r="A26" i="351"/>
  <c r="J26" i="351" s="1"/>
  <c r="X26" i="351" s="1"/>
  <c r="Z26" i="351" s="1"/>
  <c r="BC25" i="351"/>
  <c r="Y25" i="351"/>
  <c r="AK25" i="351" s="1"/>
  <c r="U25" i="351"/>
  <c r="T25" i="351"/>
  <c r="R25" i="351"/>
  <c r="Q25" i="351"/>
  <c r="P25" i="351"/>
  <c r="N25" i="351"/>
  <c r="S25" i="351" s="1"/>
  <c r="I25" i="351"/>
  <c r="A25" i="351"/>
  <c r="J25" i="351" s="1"/>
  <c r="X25" i="351" s="1"/>
  <c r="Z25" i="351" s="1"/>
  <c r="BD24" i="351"/>
  <c r="BC24" i="351"/>
  <c r="Y24" i="351"/>
  <c r="AK24" i="351" s="1"/>
  <c r="V24" i="351"/>
  <c r="M24" i="351" s="1"/>
  <c r="U24" i="351"/>
  <c r="T24" i="351"/>
  <c r="R24" i="351"/>
  <c r="Q24" i="351"/>
  <c r="P24" i="351"/>
  <c r="N24" i="351"/>
  <c r="S24" i="351" s="1"/>
  <c r="I24" i="351"/>
  <c r="A24" i="351"/>
  <c r="J24" i="351" s="1"/>
  <c r="X24" i="351" s="1"/>
  <c r="Z24" i="351" s="1"/>
  <c r="BC23" i="351"/>
  <c r="Y23" i="351"/>
  <c r="AK23" i="351" s="1"/>
  <c r="U23" i="351"/>
  <c r="T23" i="351"/>
  <c r="R23" i="351"/>
  <c r="Q23" i="351"/>
  <c r="P23" i="351"/>
  <c r="N23" i="351"/>
  <c r="S23" i="351" s="1"/>
  <c r="I23" i="351"/>
  <c r="A23" i="351"/>
  <c r="J23" i="351" s="1"/>
  <c r="X23" i="351" s="1"/>
  <c r="Z23" i="351" s="1"/>
  <c r="BC22" i="351"/>
  <c r="BD22" i="351" s="1"/>
  <c r="Y22" i="351"/>
  <c r="AK22" i="351" s="1"/>
  <c r="V22" i="351"/>
  <c r="M22" i="351" s="1"/>
  <c r="U22" i="351"/>
  <c r="T22" i="351"/>
  <c r="R22" i="351"/>
  <c r="Q22" i="351"/>
  <c r="P22" i="351"/>
  <c r="N22" i="351"/>
  <c r="S22" i="351" s="1"/>
  <c r="I22" i="351"/>
  <c r="A22" i="351"/>
  <c r="J22" i="351" s="1"/>
  <c r="X22" i="351" s="1"/>
  <c r="Z22" i="351" s="1"/>
  <c r="BC21" i="351"/>
  <c r="BD21" i="351" s="1"/>
  <c r="Y21" i="351"/>
  <c r="AK21" i="351" s="1"/>
  <c r="U21" i="351"/>
  <c r="T21" i="351"/>
  <c r="R21" i="351"/>
  <c r="Q21" i="351"/>
  <c r="P21" i="351"/>
  <c r="N21" i="351"/>
  <c r="S21" i="351" s="1"/>
  <c r="I21" i="351"/>
  <c r="A21" i="351"/>
  <c r="J21" i="351" s="1"/>
  <c r="X21" i="351" s="1"/>
  <c r="Z21" i="351" s="1"/>
  <c r="BC20" i="351"/>
  <c r="BD20" i="351" s="1"/>
  <c r="Y20" i="351"/>
  <c r="AK20" i="351" s="1"/>
  <c r="U20" i="351"/>
  <c r="T20" i="351"/>
  <c r="R20" i="351"/>
  <c r="Q20" i="351"/>
  <c r="P20" i="351"/>
  <c r="N20" i="351"/>
  <c r="S20" i="351" s="1"/>
  <c r="I20" i="351"/>
  <c r="A20" i="351"/>
  <c r="J20" i="351" s="1"/>
  <c r="X20" i="351" s="1"/>
  <c r="Z20" i="351" s="1"/>
  <c r="BC19" i="351"/>
  <c r="BD19" i="351" s="1"/>
  <c r="Y19" i="351"/>
  <c r="AK19" i="351" s="1"/>
  <c r="V19" i="351"/>
  <c r="M19" i="351" s="1"/>
  <c r="U19" i="351"/>
  <c r="T19" i="351"/>
  <c r="R19" i="351"/>
  <c r="Q19" i="351"/>
  <c r="P19" i="351"/>
  <c r="N19" i="351"/>
  <c r="S19" i="351" s="1"/>
  <c r="I19" i="351"/>
  <c r="A19" i="351"/>
  <c r="J19" i="351" s="1"/>
  <c r="X19" i="351" s="1"/>
  <c r="Z19" i="351" s="1"/>
  <c r="BC18" i="351"/>
  <c r="BD18" i="351" s="1"/>
  <c r="Y18" i="351"/>
  <c r="AK18" i="351" s="1"/>
  <c r="V18" i="351"/>
  <c r="M18" i="351" s="1"/>
  <c r="U18" i="351"/>
  <c r="T18" i="351"/>
  <c r="R18" i="351"/>
  <c r="Q18" i="351"/>
  <c r="P18" i="351"/>
  <c r="N18" i="351"/>
  <c r="S18" i="351" s="1"/>
  <c r="I18" i="351"/>
  <c r="A18" i="351"/>
  <c r="J18" i="351" s="1"/>
  <c r="X18" i="351" s="1"/>
  <c r="Z18" i="351" s="1"/>
  <c r="BD17" i="351"/>
  <c r="BC17" i="351"/>
  <c r="Y17" i="351"/>
  <c r="AK17" i="351" s="1"/>
  <c r="V17" i="351"/>
  <c r="M17" i="351" s="1"/>
  <c r="U17" i="351"/>
  <c r="T17" i="351"/>
  <c r="R17" i="351"/>
  <c r="Q17" i="351"/>
  <c r="P17" i="351"/>
  <c r="N17" i="351"/>
  <c r="S17" i="351" s="1"/>
  <c r="I17" i="351"/>
  <c r="A17" i="351"/>
  <c r="J17" i="351" s="1"/>
  <c r="X17" i="351" s="1"/>
  <c r="Z17" i="351" s="1"/>
  <c r="BC16" i="351"/>
  <c r="Y16" i="351"/>
  <c r="AK16" i="351" s="1"/>
  <c r="U16" i="351"/>
  <c r="T16" i="351"/>
  <c r="R16" i="351"/>
  <c r="Q16" i="351"/>
  <c r="P16" i="351"/>
  <c r="N16" i="351"/>
  <c r="S16" i="351" s="1"/>
  <c r="I16" i="351"/>
  <c r="A16" i="351"/>
  <c r="J16" i="351" s="1"/>
  <c r="X16" i="351" s="1"/>
  <c r="Z16" i="351" s="1"/>
  <c r="BC15" i="351"/>
  <c r="BD15" i="351" s="1"/>
  <c r="Y15" i="351"/>
  <c r="AK15" i="351" s="1"/>
  <c r="U15" i="351"/>
  <c r="T15" i="351"/>
  <c r="R15" i="351"/>
  <c r="Q15" i="351"/>
  <c r="P15" i="351"/>
  <c r="N15" i="351"/>
  <c r="I15" i="351"/>
  <c r="BC14" i="351"/>
  <c r="BD14" i="351" s="1"/>
  <c r="Y14" i="351"/>
  <c r="AK14" i="351" s="1"/>
  <c r="U14" i="351"/>
  <c r="T14" i="351"/>
  <c r="R14" i="351"/>
  <c r="Q14" i="351"/>
  <c r="P14" i="351"/>
  <c r="N14" i="351"/>
  <c r="I14" i="351"/>
  <c r="BC13" i="351"/>
  <c r="BD13" i="351" s="1"/>
  <c r="Y13" i="351"/>
  <c r="AK13" i="351" s="1"/>
  <c r="V13" i="351"/>
  <c r="M13" i="351" s="1"/>
  <c r="U13" i="351"/>
  <c r="T13" i="351"/>
  <c r="R13" i="351"/>
  <c r="Q13" i="351"/>
  <c r="P13" i="351"/>
  <c r="N13" i="351"/>
  <c r="I13" i="351"/>
  <c r="BC12" i="351"/>
  <c r="Y12" i="351"/>
  <c r="AK12" i="351" s="1"/>
  <c r="U12" i="351"/>
  <c r="T12" i="351"/>
  <c r="R12" i="351"/>
  <c r="Q12" i="351"/>
  <c r="P12" i="351"/>
  <c r="N12" i="351"/>
  <c r="I12" i="351"/>
  <c r="BC11" i="351"/>
  <c r="BD11" i="351" s="1"/>
  <c r="Y11" i="351"/>
  <c r="AK11" i="351" s="1"/>
  <c r="U11" i="351"/>
  <c r="T11" i="351"/>
  <c r="R11" i="351"/>
  <c r="Q11" i="351"/>
  <c r="P11" i="351"/>
  <c r="N11" i="351"/>
  <c r="I11" i="351"/>
  <c r="BC10" i="351"/>
  <c r="AW10" i="351"/>
  <c r="AK10" i="351"/>
  <c r="Y10" i="351"/>
  <c r="U10" i="351"/>
  <c r="T10" i="351"/>
  <c r="R10" i="351"/>
  <c r="Q10" i="351"/>
  <c r="P10" i="351"/>
  <c r="N10" i="351"/>
  <c r="I10" i="351"/>
  <c r="A10" i="351"/>
  <c r="J10" i="351" s="1"/>
  <c r="X10" i="351" s="1"/>
  <c r="Z10" i="351" s="1"/>
  <c r="BC9" i="351"/>
  <c r="BD9" i="351" s="1"/>
  <c r="Y9" i="351"/>
  <c r="AK9" i="351" s="1"/>
  <c r="V9" i="351"/>
  <c r="M9" i="351" s="1"/>
  <c r="U9" i="351"/>
  <c r="T9" i="351"/>
  <c r="R9" i="351"/>
  <c r="Q9" i="351"/>
  <c r="P9" i="351"/>
  <c r="N9" i="351"/>
  <c r="AG9" i="351" s="1"/>
  <c r="AH9" i="351" s="1"/>
  <c r="J9" i="351"/>
  <c r="X9" i="351" s="1"/>
  <c r="Z9" i="351" s="1"/>
  <c r="I9" i="351"/>
  <c r="A9" i="351"/>
  <c r="AZ8" i="351"/>
  <c r="AZ13" i="351" s="1"/>
  <c r="AY8" i="351"/>
  <c r="AX8" i="351"/>
  <c r="AW8" i="351"/>
  <c r="AW9" i="351" s="1"/>
  <c r="AR8" i="351"/>
  <c r="AQ8" i="351"/>
  <c r="AP8" i="351"/>
  <c r="AN8" i="351"/>
  <c r="AI8" i="351"/>
  <c r="AG8" i="351"/>
  <c r="AE8" i="351"/>
  <c r="AC8" i="351"/>
  <c r="AA8" i="351"/>
  <c r="R8" i="351"/>
  <c r="Q8" i="351"/>
  <c r="AA7" i="351"/>
  <c r="V7" i="351"/>
  <c r="P7" i="351"/>
  <c r="M7" i="351"/>
  <c r="I6" i="351"/>
  <c r="H6" i="351"/>
  <c r="G6" i="351"/>
  <c r="C6" i="351"/>
  <c r="I5" i="351"/>
  <c r="H5" i="351"/>
  <c r="G5" i="351"/>
  <c r="A5" i="351"/>
  <c r="H4" i="351"/>
  <c r="G4" i="351"/>
  <c r="H3" i="351"/>
  <c r="H2" i="351"/>
  <c r="M1" i="351"/>
  <c r="H1" i="351"/>
  <c r="AU101" i="350"/>
  <c r="AS101" i="350"/>
  <c r="AV101" i="350" s="1"/>
  <c r="R101" i="350"/>
  <c r="BC100" i="350"/>
  <c r="BD100" i="350" s="1"/>
  <c r="Y100" i="350"/>
  <c r="AK100" i="350" s="1"/>
  <c r="V100" i="350"/>
  <c r="U100" i="350"/>
  <c r="T100" i="350"/>
  <c r="R100" i="350"/>
  <c r="Q100" i="350"/>
  <c r="P100" i="350"/>
  <c r="N100" i="350"/>
  <c r="S100" i="350" s="1"/>
  <c r="M100" i="350"/>
  <c r="I100" i="350"/>
  <c r="A100" i="350"/>
  <c r="J100" i="350" s="1"/>
  <c r="X100" i="350" s="1"/>
  <c r="Z100" i="350" s="1"/>
  <c r="BC99" i="350"/>
  <c r="BD99" i="350" s="1"/>
  <c r="Y99" i="350"/>
  <c r="AK99" i="350" s="1"/>
  <c r="V99" i="350"/>
  <c r="M99" i="350" s="1"/>
  <c r="U99" i="350"/>
  <c r="T99" i="350"/>
  <c r="R99" i="350"/>
  <c r="Q99" i="350"/>
  <c r="P99" i="350"/>
  <c r="N99" i="350"/>
  <c r="S99" i="350" s="1"/>
  <c r="I99" i="350"/>
  <c r="A99" i="350"/>
  <c r="J99" i="350" s="1"/>
  <c r="X99" i="350" s="1"/>
  <c r="Z99" i="350" s="1"/>
  <c r="BC98" i="350"/>
  <c r="Y98" i="350"/>
  <c r="AK98" i="350" s="1"/>
  <c r="U98" i="350"/>
  <c r="T98" i="350"/>
  <c r="R98" i="350"/>
  <c r="Q98" i="350"/>
  <c r="P98" i="350"/>
  <c r="N98" i="350"/>
  <c r="S98" i="350" s="1"/>
  <c r="I98" i="350"/>
  <c r="A98" i="350"/>
  <c r="J98" i="350" s="1"/>
  <c r="X98" i="350" s="1"/>
  <c r="Z98" i="350" s="1"/>
  <c r="BC97" i="350"/>
  <c r="Y97" i="350"/>
  <c r="AK97" i="350" s="1"/>
  <c r="U97" i="350"/>
  <c r="T97" i="350"/>
  <c r="R97" i="350"/>
  <c r="Q97" i="350"/>
  <c r="P97" i="350"/>
  <c r="N97" i="350"/>
  <c r="S97" i="350" s="1"/>
  <c r="I97" i="350"/>
  <c r="A97" i="350"/>
  <c r="J97" i="350" s="1"/>
  <c r="X97" i="350" s="1"/>
  <c r="Z97" i="350" s="1"/>
  <c r="BC96" i="350"/>
  <c r="Y96" i="350"/>
  <c r="AK96" i="350" s="1"/>
  <c r="U96" i="350"/>
  <c r="T96" i="350"/>
  <c r="R96" i="350"/>
  <c r="Q96" i="350"/>
  <c r="P96" i="350"/>
  <c r="N96" i="350"/>
  <c r="S96" i="350" s="1"/>
  <c r="I96" i="350"/>
  <c r="A96" i="350"/>
  <c r="J96" i="350" s="1"/>
  <c r="X96" i="350" s="1"/>
  <c r="Z96" i="350" s="1"/>
  <c r="BC95" i="350"/>
  <c r="Y95" i="350"/>
  <c r="AK95" i="350" s="1"/>
  <c r="U95" i="350"/>
  <c r="T95" i="350"/>
  <c r="R95" i="350"/>
  <c r="Q95" i="350"/>
  <c r="P95" i="350"/>
  <c r="N95" i="350"/>
  <c r="S95" i="350" s="1"/>
  <c r="I95" i="350"/>
  <c r="A95" i="350"/>
  <c r="J95" i="350" s="1"/>
  <c r="X95" i="350" s="1"/>
  <c r="Z95" i="350" s="1"/>
  <c r="BC94" i="350"/>
  <c r="AK94" i="350"/>
  <c r="Y94" i="350"/>
  <c r="U94" i="350"/>
  <c r="T94" i="350"/>
  <c r="R94" i="350"/>
  <c r="Q94" i="350"/>
  <c r="P94" i="350"/>
  <c r="N94" i="350"/>
  <c r="S94" i="350" s="1"/>
  <c r="I94" i="350"/>
  <c r="A94" i="350"/>
  <c r="J94" i="350" s="1"/>
  <c r="X94" i="350" s="1"/>
  <c r="Z94" i="350" s="1"/>
  <c r="BC93" i="350"/>
  <c r="BD93" i="350" s="1"/>
  <c r="Y93" i="350"/>
  <c r="AK93" i="350" s="1"/>
  <c r="U93" i="350"/>
  <c r="T93" i="350"/>
  <c r="R93" i="350"/>
  <c r="Q93" i="350"/>
  <c r="P93" i="350"/>
  <c r="N93" i="350"/>
  <c r="S93" i="350" s="1"/>
  <c r="I93" i="350"/>
  <c r="A93" i="350"/>
  <c r="J93" i="350" s="1"/>
  <c r="X93" i="350" s="1"/>
  <c r="Z93" i="350" s="1"/>
  <c r="BC92" i="350"/>
  <c r="BD92" i="350" s="1"/>
  <c r="Y92" i="350"/>
  <c r="AK92" i="350" s="1"/>
  <c r="V92" i="350"/>
  <c r="M92" i="350" s="1"/>
  <c r="U92" i="350"/>
  <c r="T92" i="350"/>
  <c r="R92" i="350"/>
  <c r="Q92" i="350"/>
  <c r="P92" i="350"/>
  <c r="N92" i="350"/>
  <c r="S92" i="350" s="1"/>
  <c r="I92" i="350"/>
  <c r="A92" i="350"/>
  <c r="J92" i="350" s="1"/>
  <c r="X92" i="350" s="1"/>
  <c r="Z92" i="350" s="1"/>
  <c r="BC91" i="350"/>
  <c r="Y91" i="350"/>
  <c r="AK91" i="350" s="1"/>
  <c r="U91" i="350"/>
  <c r="T91" i="350"/>
  <c r="R91" i="350"/>
  <c r="Q91" i="350"/>
  <c r="P91" i="350"/>
  <c r="N91" i="350"/>
  <c r="S91" i="350" s="1"/>
  <c r="I91" i="350"/>
  <c r="A91" i="350"/>
  <c r="J91" i="350" s="1"/>
  <c r="X91" i="350" s="1"/>
  <c r="Z91" i="350" s="1"/>
  <c r="BC90" i="350"/>
  <c r="Y90" i="350"/>
  <c r="AK90" i="350" s="1"/>
  <c r="U90" i="350"/>
  <c r="T90" i="350"/>
  <c r="R90" i="350"/>
  <c r="Q90" i="350"/>
  <c r="P90" i="350"/>
  <c r="N90" i="350"/>
  <c r="S90" i="350" s="1"/>
  <c r="I90" i="350"/>
  <c r="A90" i="350"/>
  <c r="J90" i="350" s="1"/>
  <c r="X90" i="350" s="1"/>
  <c r="Z90" i="350" s="1"/>
  <c r="BD89" i="350"/>
  <c r="BC89" i="350"/>
  <c r="V89" i="350" s="1"/>
  <c r="M89" i="350" s="1"/>
  <c r="Y89" i="350"/>
  <c r="AK89" i="350" s="1"/>
  <c r="U89" i="350"/>
  <c r="T89" i="350"/>
  <c r="R89" i="350"/>
  <c r="Q89" i="350"/>
  <c r="P89" i="350"/>
  <c r="N89" i="350"/>
  <c r="S89" i="350" s="1"/>
  <c r="I89" i="350"/>
  <c r="A89" i="350"/>
  <c r="J89" i="350" s="1"/>
  <c r="X89" i="350" s="1"/>
  <c r="Z89" i="350" s="1"/>
  <c r="BC88" i="350"/>
  <c r="BD88" i="350" s="1"/>
  <c r="Y88" i="350"/>
  <c r="AK88" i="350" s="1"/>
  <c r="U88" i="350"/>
  <c r="T88" i="350"/>
  <c r="R88" i="350"/>
  <c r="Q88" i="350"/>
  <c r="P88" i="350"/>
  <c r="N88" i="350"/>
  <c r="S88" i="350" s="1"/>
  <c r="I88" i="350"/>
  <c r="A88" i="350"/>
  <c r="J88" i="350" s="1"/>
  <c r="X88" i="350" s="1"/>
  <c r="Z88" i="350" s="1"/>
  <c r="BC87" i="350"/>
  <c r="BD87" i="350" s="1"/>
  <c r="Y87" i="350"/>
  <c r="AK87" i="350" s="1"/>
  <c r="V87" i="350"/>
  <c r="M87" i="350" s="1"/>
  <c r="U87" i="350"/>
  <c r="T87" i="350"/>
  <c r="R87" i="350"/>
  <c r="Q87" i="350"/>
  <c r="P87" i="350"/>
  <c r="N87" i="350"/>
  <c r="S87" i="350" s="1"/>
  <c r="I87" i="350"/>
  <c r="A87" i="350"/>
  <c r="J87" i="350" s="1"/>
  <c r="X87" i="350" s="1"/>
  <c r="Z87" i="350" s="1"/>
  <c r="BC86" i="350"/>
  <c r="BD86" i="350" s="1"/>
  <c r="Y86" i="350"/>
  <c r="AK86" i="350" s="1"/>
  <c r="V86" i="350"/>
  <c r="M86" i="350" s="1"/>
  <c r="U86" i="350"/>
  <c r="T86" i="350"/>
  <c r="R86" i="350"/>
  <c r="Q86" i="350"/>
  <c r="P86" i="350"/>
  <c r="N86" i="350"/>
  <c r="S86" i="350" s="1"/>
  <c r="I86" i="350"/>
  <c r="A86" i="350"/>
  <c r="J86" i="350" s="1"/>
  <c r="X86" i="350" s="1"/>
  <c r="Z86" i="350" s="1"/>
  <c r="BC85" i="350"/>
  <c r="AK85" i="350"/>
  <c r="Y85" i="350"/>
  <c r="U85" i="350"/>
  <c r="T85" i="350"/>
  <c r="R85" i="350"/>
  <c r="Q85" i="350"/>
  <c r="P85" i="350"/>
  <c r="N85" i="350"/>
  <c r="S85" i="350" s="1"/>
  <c r="I85" i="350"/>
  <c r="A85" i="350"/>
  <c r="J85" i="350" s="1"/>
  <c r="X85" i="350" s="1"/>
  <c r="Z85" i="350" s="1"/>
  <c r="BC84" i="350"/>
  <c r="Y84" i="350"/>
  <c r="AK84" i="350" s="1"/>
  <c r="U84" i="350"/>
  <c r="T84" i="350"/>
  <c r="R84" i="350"/>
  <c r="Q84" i="350"/>
  <c r="P84" i="350"/>
  <c r="N84" i="350"/>
  <c r="S84" i="350" s="1"/>
  <c r="I84" i="350"/>
  <c r="A84" i="350"/>
  <c r="J84" i="350" s="1"/>
  <c r="X84" i="350" s="1"/>
  <c r="Z84" i="350" s="1"/>
  <c r="BC83" i="350"/>
  <c r="BD83" i="350" s="1"/>
  <c r="Y83" i="350"/>
  <c r="AK83" i="350" s="1"/>
  <c r="U83" i="350"/>
  <c r="T83" i="350"/>
  <c r="R83" i="350"/>
  <c r="Q83" i="350"/>
  <c r="P83" i="350"/>
  <c r="N83" i="350"/>
  <c r="S83" i="350" s="1"/>
  <c r="I83" i="350"/>
  <c r="A83" i="350"/>
  <c r="J83" i="350" s="1"/>
  <c r="X83" i="350" s="1"/>
  <c r="Z83" i="350" s="1"/>
  <c r="BD82" i="350"/>
  <c r="BC82" i="350"/>
  <c r="Y82" i="350"/>
  <c r="AK82" i="350" s="1"/>
  <c r="V82" i="350"/>
  <c r="M82" i="350" s="1"/>
  <c r="U82" i="350"/>
  <c r="T82" i="350"/>
  <c r="R82" i="350"/>
  <c r="Q82" i="350"/>
  <c r="P82" i="350"/>
  <c r="N82" i="350"/>
  <c r="S82" i="350" s="1"/>
  <c r="I82" i="350"/>
  <c r="A82" i="350"/>
  <c r="J82" i="350" s="1"/>
  <c r="X82" i="350" s="1"/>
  <c r="Z82" i="350" s="1"/>
  <c r="BC81" i="350"/>
  <c r="BD81" i="350" s="1"/>
  <c r="Y81" i="350"/>
  <c r="AK81" i="350" s="1"/>
  <c r="V81" i="350"/>
  <c r="M81" i="350" s="1"/>
  <c r="U81" i="350"/>
  <c r="T81" i="350"/>
  <c r="R81" i="350"/>
  <c r="Q81" i="350"/>
  <c r="P81" i="350"/>
  <c r="N81" i="350"/>
  <c r="S81" i="350" s="1"/>
  <c r="I81" i="350"/>
  <c r="A81" i="350"/>
  <c r="J81" i="350" s="1"/>
  <c r="X81" i="350" s="1"/>
  <c r="Z81" i="350" s="1"/>
  <c r="BC80" i="350"/>
  <c r="BD80" i="350" s="1"/>
  <c r="Y80" i="350"/>
  <c r="AK80" i="350" s="1"/>
  <c r="V80" i="350"/>
  <c r="M80" i="350" s="1"/>
  <c r="U80" i="350"/>
  <c r="T80" i="350"/>
  <c r="R80" i="350"/>
  <c r="Q80" i="350"/>
  <c r="P80" i="350"/>
  <c r="N80" i="350"/>
  <c r="S80" i="350" s="1"/>
  <c r="I80" i="350"/>
  <c r="A80" i="350"/>
  <c r="J80" i="350" s="1"/>
  <c r="X80" i="350" s="1"/>
  <c r="Z80" i="350" s="1"/>
  <c r="BD79" i="350"/>
  <c r="BC79" i="350"/>
  <c r="Y79" i="350"/>
  <c r="AK79" i="350" s="1"/>
  <c r="V79" i="350"/>
  <c r="U79" i="350"/>
  <c r="T79" i="350"/>
  <c r="R79" i="350"/>
  <c r="Q79" i="350"/>
  <c r="P79" i="350"/>
  <c r="N79" i="350"/>
  <c r="S79" i="350" s="1"/>
  <c r="M79" i="350"/>
  <c r="I79" i="350"/>
  <c r="A79" i="350"/>
  <c r="J79" i="350" s="1"/>
  <c r="X79" i="350" s="1"/>
  <c r="Z79" i="350" s="1"/>
  <c r="BC78" i="350"/>
  <c r="BD78" i="350" s="1"/>
  <c r="Y78" i="350"/>
  <c r="AK78" i="350" s="1"/>
  <c r="V78" i="350"/>
  <c r="M78" i="350" s="1"/>
  <c r="U78" i="350"/>
  <c r="T78" i="350"/>
  <c r="R78" i="350"/>
  <c r="Q78" i="350"/>
  <c r="P78" i="350"/>
  <c r="N78" i="350"/>
  <c r="S78" i="350" s="1"/>
  <c r="I78" i="350"/>
  <c r="A78" i="350"/>
  <c r="J78" i="350" s="1"/>
  <c r="X78" i="350" s="1"/>
  <c r="Z78" i="350" s="1"/>
  <c r="BC77" i="350"/>
  <c r="BD77" i="350" s="1"/>
  <c r="Y77" i="350"/>
  <c r="AK77" i="350" s="1"/>
  <c r="U77" i="350"/>
  <c r="T77" i="350"/>
  <c r="R77" i="350"/>
  <c r="Q77" i="350"/>
  <c r="P77" i="350"/>
  <c r="N77" i="350"/>
  <c r="S77" i="350" s="1"/>
  <c r="I77" i="350"/>
  <c r="A77" i="350"/>
  <c r="J77" i="350" s="1"/>
  <c r="X77" i="350" s="1"/>
  <c r="Z77" i="350" s="1"/>
  <c r="BC76" i="350"/>
  <c r="Y76" i="350"/>
  <c r="AK76" i="350" s="1"/>
  <c r="U76" i="350"/>
  <c r="T76" i="350"/>
  <c r="R76" i="350"/>
  <c r="Q76" i="350"/>
  <c r="P76" i="350"/>
  <c r="N76" i="350"/>
  <c r="S76" i="350" s="1"/>
  <c r="I76" i="350"/>
  <c r="A76" i="350"/>
  <c r="J76" i="350" s="1"/>
  <c r="X76" i="350" s="1"/>
  <c r="Z76" i="350" s="1"/>
  <c r="BC75" i="350"/>
  <c r="BD75" i="350" s="1"/>
  <c r="Y75" i="350"/>
  <c r="AK75" i="350" s="1"/>
  <c r="V75" i="350"/>
  <c r="M75" i="350" s="1"/>
  <c r="U75" i="350"/>
  <c r="T75" i="350"/>
  <c r="R75" i="350"/>
  <c r="Q75" i="350"/>
  <c r="P75" i="350"/>
  <c r="N75" i="350"/>
  <c r="S75" i="350" s="1"/>
  <c r="I75" i="350"/>
  <c r="A75" i="350"/>
  <c r="J75" i="350" s="1"/>
  <c r="X75" i="350" s="1"/>
  <c r="Z75" i="350" s="1"/>
  <c r="BC74" i="350"/>
  <c r="BD74" i="350" s="1"/>
  <c r="Y74" i="350"/>
  <c r="AK74" i="350" s="1"/>
  <c r="U74" i="350"/>
  <c r="T74" i="350"/>
  <c r="R74" i="350"/>
  <c r="Q74" i="350"/>
  <c r="P74" i="350"/>
  <c r="N74" i="350"/>
  <c r="S74" i="350" s="1"/>
  <c r="I74" i="350"/>
  <c r="A74" i="350"/>
  <c r="J74" i="350" s="1"/>
  <c r="X74" i="350" s="1"/>
  <c r="Z74" i="350" s="1"/>
  <c r="BC73" i="350"/>
  <c r="Y73" i="350"/>
  <c r="AK73" i="350" s="1"/>
  <c r="U73" i="350"/>
  <c r="T73" i="350"/>
  <c r="R73" i="350"/>
  <c r="Q73" i="350"/>
  <c r="P73" i="350"/>
  <c r="N73" i="350"/>
  <c r="S73" i="350" s="1"/>
  <c r="I73" i="350"/>
  <c r="A73" i="350"/>
  <c r="J73" i="350" s="1"/>
  <c r="X73" i="350" s="1"/>
  <c r="Z73" i="350" s="1"/>
  <c r="BC72" i="350"/>
  <c r="BD72" i="350" s="1"/>
  <c r="AK72" i="350"/>
  <c r="Y72" i="350"/>
  <c r="V72" i="350"/>
  <c r="M72" i="350" s="1"/>
  <c r="U72" i="350"/>
  <c r="T72" i="350"/>
  <c r="R72" i="350"/>
  <c r="Q72" i="350"/>
  <c r="P72" i="350"/>
  <c r="N72" i="350"/>
  <c r="S72" i="350" s="1"/>
  <c r="I72" i="350"/>
  <c r="A72" i="350"/>
  <c r="J72" i="350" s="1"/>
  <c r="X72" i="350" s="1"/>
  <c r="Z72" i="350" s="1"/>
  <c r="BD71" i="350"/>
  <c r="BC71" i="350"/>
  <c r="Y71" i="350"/>
  <c r="AK71" i="350" s="1"/>
  <c r="V71" i="350"/>
  <c r="M71" i="350" s="1"/>
  <c r="U71" i="350"/>
  <c r="T71" i="350"/>
  <c r="R71" i="350"/>
  <c r="Q71" i="350"/>
  <c r="P71" i="350"/>
  <c r="N71" i="350"/>
  <c r="S71" i="350" s="1"/>
  <c r="I71" i="350"/>
  <c r="A71" i="350"/>
  <c r="J71" i="350" s="1"/>
  <c r="X71" i="350" s="1"/>
  <c r="Z71" i="350" s="1"/>
  <c r="BC70" i="350"/>
  <c r="Y70" i="350"/>
  <c r="AK70" i="350" s="1"/>
  <c r="U70" i="350"/>
  <c r="T70" i="350"/>
  <c r="R70" i="350"/>
  <c r="Q70" i="350"/>
  <c r="P70" i="350"/>
  <c r="N70" i="350"/>
  <c r="S70" i="350" s="1"/>
  <c r="I70" i="350"/>
  <c r="A70" i="350"/>
  <c r="J70" i="350" s="1"/>
  <c r="X70" i="350" s="1"/>
  <c r="Z70" i="350" s="1"/>
  <c r="BC69" i="350"/>
  <c r="BD69" i="350" s="1"/>
  <c r="Y69" i="350"/>
  <c r="AK69" i="350" s="1"/>
  <c r="V69" i="350"/>
  <c r="M69" i="350" s="1"/>
  <c r="U69" i="350"/>
  <c r="T69" i="350"/>
  <c r="R69" i="350"/>
  <c r="Q69" i="350"/>
  <c r="P69" i="350"/>
  <c r="N69" i="350"/>
  <c r="S69" i="350" s="1"/>
  <c r="I69" i="350"/>
  <c r="A69" i="350"/>
  <c r="J69" i="350" s="1"/>
  <c r="X69" i="350" s="1"/>
  <c r="Z69" i="350" s="1"/>
  <c r="BC68" i="350"/>
  <c r="BD68" i="350" s="1"/>
  <c r="Y68" i="350"/>
  <c r="AK68" i="350" s="1"/>
  <c r="V68" i="350"/>
  <c r="M68" i="350" s="1"/>
  <c r="U68" i="350"/>
  <c r="T68" i="350"/>
  <c r="R68" i="350"/>
  <c r="Q68" i="350"/>
  <c r="P68" i="350"/>
  <c r="N68" i="350"/>
  <c r="S68" i="350" s="1"/>
  <c r="I68" i="350"/>
  <c r="A68" i="350"/>
  <c r="J68" i="350" s="1"/>
  <c r="X68" i="350" s="1"/>
  <c r="Z68" i="350" s="1"/>
  <c r="BC67" i="350"/>
  <c r="BD67" i="350" s="1"/>
  <c r="Y67" i="350"/>
  <c r="AK67" i="350" s="1"/>
  <c r="U67" i="350"/>
  <c r="T67" i="350"/>
  <c r="R67" i="350"/>
  <c r="Q67" i="350"/>
  <c r="P67" i="350"/>
  <c r="N67" i="350"/>
  <c r="S67" i="350" s="1"/>
  <c r="I67" i="350"/>
  <c r="A67" i="350"/>
  <c r="J67" i="350" s="1"/>
  <c r="X67" i="350" s="1"/>
  <c r="Z67" i="350" s="1"/>
  <c r="BD66" i="350"/>
  <c r="BC66" i="350"/>
  <c r="Y66" i="350"/>
  <c r="AK66" i="350" s="1"/>
  <c r="V66" i="350"/>
  <c r="M66" i="350" s="1"/>
  <c r="U66" i="350"/>
  <c r="T66" i="350"/>
  <c r="R66" i="350"/>
  <c r="Q66" i="350"/>
  <c r="P66" i="350"/>
  <c r="N66" i="350"/>
  <c r="S66" i="350" s="1"/>
  <c r="I66" i="350"/>
  <c r="A66" i="350"/>
  <c r="J66" i="350" s="1"/>
  <c r="X66" i="350" s="1"/>
  <c r="Z66" i="350" s="1"/>
  <c r="BD65" i="350"/>
  <c r="BC65" i="350"/>
  <c r="Y65" i="350"/>
  <c r="AK65" i="350" s="1"/>
  <c r="V65" i="350"/>
  <c r="M65" i="350" s="1"/>
  <c r="U65" i="350"/>
  <c r="T65" i="350"/>
  <c r="R65" i="350"/>
  <c r="Q65" i="350"/>
  <c r="P65" i="350"/>
  <c r="N65" i="350"/>
  <c r="S65" i="350" s="1"/>
  <c r="I65" i="350"/>
  <c r="A65" i="350"/>
  <c r="J65" i="350" s="1"/>
  <c r="X65" i="350" s="1"/>
  <c r="Z65" i="350" s="1"/>
  <c r="BC64" i="350"/>
  <c r="BD64" i="350" s="1"/>
  <c r="Y64" i="350"/>
  <c r="AK64" i="350" s="1"/>
  <c r="V64" i="350"/>
  <c r="M64" i="350" s="1"/>
  <c r="U64" i="350"/>
  <c r="T64" i="350"/>
  <c r="R64" i="350"/>
  <c r="Q64" i="350"/>
  <c r="P64" i="350"/>
  <c r="N64" i="350"/>
  <c r="S64" i="350" s="1"/>
  <c r="I64" i="350"/>
  <c r="A64" i="350"/>
  <c r="J64" i="350" s="1"/>
  <c r="X64" i="350" s="1"/>
  <c r="Z64" i="350" s="1"/>
  <c r="BD63" i="350"/>
  <c r="BC63" i="350"/>
  <c r="Y63" i="350"/>
  <c r="AK63" i="350" s="1"/>
  <c r="V63" i="350"/>
  <c r="M63" i="350" s="1"/>
  <c r="U63" i="350"/>
  <c r="T63" i="350"/>
  <c r="R63" i="350"/>
  <c r="Q63" i="350"/>
  <c r="P63" i="350"/>
  <c r="N63" i="350"/>
  <c r="S63" i="350" s="1"/>
  <c r="I63" i="350"/>
  <c r="A63" i="350"/>
  <c r="J63" i="350" s="1"/>
  <c r="X63" i="350" s="1"/>
  <c r="Z63" i="350" s="1"/>
  <c r="BC62" i="350"/>
  <c r="BD62" i="350" s="1"/>
  <c r="Y62" i="350"/>
  <c r="AK62" i="350" s="1"/>
  <c r="V62" i="350"/>
  <c r="M62" i="350" s="1"/>
  <c r="U62" i="350"/>
  <c r="T62" i="350"/>
  <c r="R62" i="350"/>
  <c r="Q62" i="350"/>
  <c r="P62" i="350"/>
  <c r="N62" i="350"/>
  <c r="S62" i="350" s="1"/>
  <c r="I62" i="350"/>
  <c r="A62" i="350"/>
  <c r="J62" i="350" s="1"/>
  <c r="X62" i="350" s="1"/>
  <c r="Z62" i="350" s="1"/>
  <c r="BD61" i="350"/>
  <c r="BC61" i="350"/>
  <c r="Y61" i="350"/>
  <c r="AK61" i="350" s="1"/>
  <c r="V61" i="350"/>
  <c r="M61" i="350" s="1"/>
  <c r="U61" i="350"/>
  <c r="T61" i="350"/>
  <c r="R61" i="350"/>
  <c r="Q61" i="350"/>
  <c r="P61" i="350"/>
  <c r="N61" i="350"/>
  <c r="S61" i="350" s="1"/>
  <c r="I61" i="350"/>
  <c r="A61" i="350"/>
  <c r="J61" i="350" s="1"/>
  <c r="X61" i="350" s="1"/>
  <c r="Z61" i="350" s="1"/>
  <c r="BC60" i="350"/>
  <c r="BD60" i="350" s="1"/>
  <c r="Y60" i="350"/>
  <c r="AK60" i="350" s="1"/>
  <c r="U60" i="350"/>
  <c r="T60" i="350"/>
  <c r="R60" i="350"/>
  <c r="Q60" i="350"/>
  <c r="P60" i="350"/>
  <c r="N60" i="350"/>
  <c r="S60" i="350" s="1"/>
  <c r="I60" i="350"/>
  <c r="A60" i="350"/>
  <c r="J60" i="350" s="1"/>
  <c r="X60" i="350" s="1"/>
  <c r="Z60" i="350" s="1"/>
  <c r="BC59" i="350"/>
  <c r="BD59" i="350" s="1"/>
  <c r="Y59" i="350"/>
  <c r="AK59" i="350" s="1"/>
  <c r="V59" i="350"/>
  <c r="M59" i="350" s="1"/>
  <c r="U59" i="350"/>
  <c r="T59" i="350"/>
  <c r="R59" i="350"/>
  <c r="Q59" i="350"/>
  <c r="P59" i="350"/>
  <c r="N59" i="350"/>
  <c r="S59" i="350" s="1"/>
  <c r="I59" i="350"/>
  <c r="A59" i="350"/>
  <c r="J59" i="350" s="1"/>
  <c r="X59" i="350" s="1"/>
  <c r="Z59" i="350" s="1"/>
  <c r="BC58" i="350"/>
  <c r="BD58" i="350" s="1"/>
  <c r="Y58" i="350"/>
  <c r="AK58" i="350" s="1"/>
  <c r="V58" i="350"/>
  <c r="M58" i="350" s="1"/>
  <c r="U58" i="350"/>
  <c r="T58" i="350"/>
  <c r="R58" i="350"/>
  <c r="Q58" i="350"/>
  <c r="P58" i="350"/>
  <c r="N58" i="350"/>
  <c r="S58" i="350" s="1"/>
  <c r="I58" i="350"/>
  <c r="A58" i="350"/>
  <c r="J58" i="350" s="1"/>
  <c r="X58" i="350" s="1"/>
  <c r="Z58" i="350" s="1"/>
  <c r="BC57" i="350"/>
  <c r="BD57" i="350" s="1"/>
  <c r="Y57" i="350"/>
  <c r="AK57" i="350" s="1"/>
  <c r="V57" i="350"/>
  <c r="M57" i="350" s="1"/>
  <c r="U57" i="350"/>
  <c r="T57" i="350"/>
  <c r="R57" i="350"/>
  <c r="Q57" i="350"/>
  <c r="P57" i="350"/>
  <c r="N57" i="350"/>
  <c r="S57" i="350" s="1"/>
  <c r="I57" i="350"/>
  <c r="A57" i="350"/>
  <c r="J57" i="350" s="1"/>
  <c r="X57" i="350" s="1"/>
  <c r="Z57" i="350" s="1"/>
  <c r="BC56" i="350"/>
  <c r="BD56" i="350" s="1"/>
  <c r="Y56" i="350"/>
  <c r="AK56" i="350" s="1"/>
  <c r="U56" i="350"/>
  <c r="T56" i="350"/>
  <c r="R56" i="350"/>
  <c r="Q56" i="350"/>
  <c r="P56" i="350"/>
  <c r="N56" i="350"/>
  <c r="S56" i="350" s="1"/>
  <c r="I56" i="350"/>
  <c r="A56" i="350"/>
  <c r="J56" i="350" s="1"/>
  <c r="X56" i="350" s="1"/>
  <c r="Z56" i="350" s="1"/>
  <c r="BC55" i="350"/>
  <c r="BD55" i="350" s="1"/>
  <c r="Y55" i="350"/>
  <c r="AK55" i="350" s="1"/>
  <c r="U55" i="350"/>
  <c r="T55" i="350"/>
  <c r="R55" i="350"/>
  <c r="Q55" i="350"/>
  <c r="P55" i="350"/>
  <c r="N55" i="350"/>
  <c r="S55" i="350" s="1"/>
  <c r="I55" i="350"/>
  <c r="A55" i="350"/>
  <c r="J55" i="350" s="1"/>
  <c r="X55" i="350" s="1"/>
  <c r="Z55" i="350" s="1"/>
  <c r="BC54" i="350"/>
  <c r="BD54" i="350" s="1"/>
  <c r="Y54" i="350"/>
  <c r="AK54" i="350" s="1"/>
  <c r="U54" i="350"/>
  <c r="T54" i="350"/>
  <c r="R54" i="350"/>
  <c r="Q54" i="350"/>
  <c r="P54" i="350"/>
  <c r="N54" i="350"/>
  <c r="S54" i="350" s="1"/>
  <c r="I54" i="350"/>
  <c r="A54" i="350"/>
  <c r="J54" i="350" s="1"/>
  <c r="X54" i="350" s="1"/>
  <c r="Z54" i="350" s="1"/>
  <c r="BC53" i="350"/>
  <c r="BD53" i="350" s="1"/>
  <c r="Y53" i="350"/>
  <c r="AK53" i="350" s="1"/>
  <c r="V53" i="350"/>
  <c r="M53" i="350" s="1"/>
  <c r="U53" i="350"/>
  <c r="T53" i="350"/>
  <c r="R53" i="350"/>
  <c r="Q53" i="350"/>
  <c r="P53" i="350"/>
  <c r="N53" i="350"/>
  <c r="S53" i="350" s="1"/>
  <c r="I53" i="350"/>
  <c r="A53" i="350"/>
  <c r="J53" i="350" s="1"/>
  <c r="X53" i="350" s="1"/>
  <c r="Z53" i="350" s="1"/>
  <c r="BC52" i="350"/>
  <c r="BD52" i="350" s="1"/>
  <c r="Y52" i="350"/>
  <c r="AK52" i="350" s="1"/>
  <c r="V52" i="350"/>
  <c r="U52" i="350"/>
  <c r="T52" i="350"/>
  <c r="R52" i="350"/>
  <c r="Q52" i="350"/>
  <c r="P52" i="350"/>
  <c r="N52" i="350"/>
  <c r="S52" i="350" s="1"/>
  <c r="M52" i="350"/>
  <c r="I52" i="350"/>
  <c r="A52" i="350"/>
  <c r="J52" i="350" s="1"/>
  <c r="X52" i="350" s="1"/>
  <c r="Z52" i="350" s="1"/>
  <c r="BC51" i="350"/>
  <c r="BD51" i="350" s="1"/>
  <c r="Y51" i="350"/>
  <c r="AK51" i="350" s="1"/>
  <c r="V51" i="350"/>
  <c r="M51" i="350" s="1"/>
  <c r="U51" i="350"/>
  <c r="T51" i="350"/>
  <c r="R51" i="350"/>
  <c r="Q51" i="350"/>
  <c r="P51" i="350"/>
  <c r="N51" i="350"/>
  <c r="S51" i="350" s="1"/>
  <c r="I51" i="350"/>
  <c r="A51" i="350"/>
  <c r="J51" i="350" s="1"/>
  <c r="X51" i="350" s="1"/>
  <c r="Z51" i="350" s="1"/>
  <c r="BC50" i="350"/>
  <c r="Y50" i="350"/>
  <c r="AK50" i="350" s="1"/>
  <c r="U50" i="350"/>
  <c r="T50" i="350"/>
  <c r="R50" i="350"/>
  <c r="Q50" i="350"/>
  <c r="P50" i="350"/>
  <c r="N50" i="350"/>
  <c r="S50" i="350" s="1"/>
  <c r="I50" i="350"/>
  <c r="A50" i="350"/>
  <c r="J50" i="350" s="1"/>
  <c r="X50" i="350" s="1"/>
  <c r="Z50" i="350" s="1"/>
  <c r="BC49" i="350"/>
  <c r="Y49" i="350"/>
  <c r="AK49" i="350" s="1"/>
  <c r="U49" i="350"/>
  <c r="T49" i="350"/>
  <c r="R49" i="350"/>
  <c r="Q49" i="350"/>
  <c r="P49" i="350"/>
  <c r="N49" i="350"/>
  <c r="S49" i="350" s="1"/>
  <c r="I49" i="350"/>
  <c r="A49" i="350"/>
  <c r="J49" i="350" s="1"/>
  <c r="X49" i="350" s="1"/>
  <c r="Z49" i="350" s="1"/>
  <c r="BD48" i="350"/>
  <c r="BC48" i="350"/>
  <c r="Y48" i="350"/>
  <c r="AK48" i="350" s="1"/>
  <c r="V48" i="350"/>
  <c r="U48" i="350"/>
  <c r="T48" i="350"/>
  <c r="R48" i="350"/>
  <c r="Q48" i="350"/>
  <c r="P48" i="350"/>
  <c r="N48" i="350"/>
  <c r="S48" i="350" s="1"/>
  <c r="M48" i="350"/>
  <c r="I48" i="350"/>
  <c r="A48" i="350"/>
  <c r="J48" i="350" s="1"/>
  <c r="X48" i="350" s="1"/>
  <c r="Z48" i="350" s="1"/>
  <c r="BC47" i="350"/>
  <c r="BD47" i="350" s="1"/>
  <c r="Y47" i="350"/>
  <c r="AK47" i="350" s="1"/>
  <c r="V47" i="350"/>
  <c r="M47" i="350" s="1"/>
  <c r="U47" i="350"/>
  <c r="T47" i="350"/>
  <c r="R47" i="350"/>
  <c r="Q47" i="350"/>
  <c r="P47" i="350"/>
  <c r="N47" i="350"/>
  <c r="S47" i="350" s="1"/>
  <c r="I47" i="350"/>
  <c r="A47" i="350"/>
  <c r="J47" i="350" s="1"/>
  <c r="X47" i="350" s="1"/>
  <c r="Z47" i="350" s="1"/>
  <c r="BC46" i="350"/>
  <c r="BD46" i="350" s="1"/>
  <c r="Y46" i="350"/>
  <c r="AK46" i="350" s="1"/>
  <c r="V46" i="350"/>
  <c r="M46" i="350" s="1"/>
  <c r="U46" i="350"/>
  <c r="T46" i="350"/>
  <c r="R46" i="350"/>
  <c r="Q46" i="350"/>
  <c r="P46" i="350"/>
  <c r="N46" i="350"/>
  <c r="S46" i="350" s="1"/>
  <c r="I46" i="350"/>
  <c r="A46" i="350"/>
  <c r="J46" i="350" s="1"/>
  <c r="X46" i="350" s="1"/>
  <c r="Z46" i="350" s="1"/>
  <c r="BC45" i="350"/>
  <c r="BD45" i="350" s="1"/>
  <c r="Y45" i="350"/>
  <c r="AK45" i="350" s="1"/>
  <c r="V45" i="350"/>
  <c r="M45" i="350" s="1"/>
  <c r="U45" i="350"/>
  <c r="T45" i="350"/>
  <c r="R45" i="350"/>
  <c r="Q45" i="350"/>
  <c r="P45" i="350"/>
  <c r="N45" i="350"/>
  <c r="S45" i="350" s="1"/>
  <c r="I45" i="350"/>
  <c r="A45" i="350"/>
  <c r="J45" i="350" s="1"/>
  <c r="X45" i="350" s="1"/>
  <c r="Z45" i="350" s="1"/>
  <c r="BC44" i="350"/>
  <c r="Y44" i="350"/>
  <c r="AK44" i="350" s="1"/>
  <c r="U44" i="350"/>
  <c r="T44" i="350"/>
  <c r="R44" i="350"/>
  <c r="Q44" i="350"/>
  <c r="P44" i="350"/>
  <c r="N44" i="350"/>
  <c r="S44" i="350" s="1"/>
  <c r="I44" i="350"/>
  <c r="A44" i="350"/>
  <c r="J44" i="350" s="1"/>
  <c r="X44" i="350" s="1"/>
  <c r="Z44" i="350" s="1"/>
  <c r="BC43" i="350"/>
  <c r="Y43" i="350"/>
  <c r="AK43" i="350" s="1"/>
  <c r="U43" i="350"/>
  <c r="T43" i="350"/>
  <c r="R43" i="350"/>
  <c r="Q43" i="350"/>
  <c r="P43" i="350"/>
  <c r="N43" i="350"/>
  <c r="S43" i="350" s="1"/>
  <c r="I43" i="350"/>
  <c r="A43" i="350"/>
  <c r="J43" i="350" s="1"/>
  <c r="X43" i="350" s="1"/>
  <c r="Z43" i="350" s="1"/>
  <c r="BC42" i="350"/>
  <c r="BD42" i="350" s="1"/>
  <c r="Y42" i="350"/>
  <c r="AK42" i="350" s="1"/>
  <c r="V42" i="350"/>
  <c r="M42" i="350" s="1"/>
  <c r="U42" i="350"/>
  <c r="T42" i="350"/>
  <c r="R42" i="350"/>
  <c r="Q42" i="350"/>
  <c r="P42" i="350"/>
  <c r="N42" i="350"/>
  <c r="S42" i="350" s="1"/>
  <c r="I42" i="350"/>
  <c r="A42" i="350"/>
  <c r="J42" i="350" s="1"/>
  <c r="X42" i="350" s="1"/>
  <c r="Z42" i="350" s="1"/>
  <c r="BC41" i="350"/>
  <c r="BD41" i="350" s="1"/>
  <c r="Y41" i="350"/>
  <c r="AK41" i="350" s="1"/>
  <c r="V41" i="350"/>
  <c r="M41" i="350" s="1"/>
  <c r="U41" i="350"/>
  <c r="T41" i="350"/>
  <c r="R41" i="350"/>
  <c r="Q41" i="350"/>
  <c r="P41" i="350"/>
  <c r="N41" i="350"/>
  <c r="S41" i="350" s="1"/>
  <c r="I41" i="350"/>
  <c r="A41" i="350"/>
  <c r="J41" i="350" s="1"/>
  <c r="X41" i="350" s="1"/>
  <c r="Z41" i="350" s="1"/>
  <c r="BC40" i="350"/>
  <c r="BD40" i="350" s="1"/>
  <c r="Y40" i="350"/>
  <c r="AK40" i="350" s="1"/>
  <c r="V40" i="350"/>
  <c r="M40" i="350" s="1"/>
  <c r="U40" i="350"/>
  <c r="T40" i="350"/>
  <c r="R40" i="350"/>
  <c r="Q40" i="350"/>
  <c r="P40" i="350"/>
  <c r="N40" i="350"/>
  <c r="S40" i="350" s="1"/>
  <c r="I40" i="350"/>
  <c r="A40" i="350"/>
  <c r="J40" i="350" s="1"/>
  <c r="X40" i="350" s="1"/>
  <c r="Z40" i="350" s="1"/>
  <c r="BC39" i="350"/>
  <c r="BD39" i="350" s="1"/>
  <c r="Y39" i="350"/>
  <c r="AK39" i="350" s="1"/>
  <c r="U39" i="350"/>
  <c r="T39" i="350"/>
  <c r="R39" i="350"/>
  <c r="Q39" i="350"/>
  <c r="P39" i="350"/>
  <c r="N39" i="350"/>
  <c r="S39" i="350" s="1"/>
  <c r="I39" i="350"/>
  <c r="A39" i="350"/>
  <c r="J39" i="350" s="1"/>
  <c r="X39" i="350" s="1"/>
  <c r="Z39" i="350" s="1"/>
  <c r="BD38" i="350"/>
  <c r="BC38" i="350"/>
  <c r="V38" i="350" s="1"/>
  <c r="M38" i="350" s="1"/>
  <c r="Y38" i="350"/>
  <c r="AK38" i="350" s="1"/>
  <c r="U38" i="350"/>
  <c r="T38" i="350"/>
  <c r="R38" i="350"/>
  <c r="Q38" i="350"/>
  <c r="P38" i="350"/>
  <c r="N38" i="350"/>
  <c r="S38" i="350" s="1"/>
  <c r="I38" i="350"/>
  <c r="A38" i="350"/>
  <c r="J38" i="350" s="1"/>
  <c r="X38" i="350" s="1"/>
  <c r="Z38" i="350" s="1"/>
  <c r="BC37" i="350"/>
  <c r="BD37" i="350" s="1"/>
  <c r="Y37" i="350"/>
  <c r="AK37" i="350" s="1"/>
  <c r="U37" i="350"/>
  <c r="T37" i="350"/>
  <c r="R37" i="350"/>
  <c r="Q37" i="350"/>
  <c r="P37" i="350"/>
  <c r="N37" i="350"/>
  <c r="S37" i="350" s="1"/>
  <c r="I37" i="350"/>
  <c r="A37" i="350"/>
  <c r="J37" i="350" s="1"/>
  <c r="X37" i="350" s="1"/>
  <c r="Z37" i="350" s="1"/>
  <c r="BC36" i="350"/>
  <c r="V36" i="350" s="1"/>
  <c r="M36" i="350" s="1"/>
  <c r="Y36" i="350"/>
  <c r="AK36" i="350" s="1"/>
  <c r="U36" i="350"/>
  <c r="T36" i="350"/>
  <c r="R36" i="350"/>
  <c r="Q36" i="350"/>
  <c r="P36" i="350"/>
  <c r="N36" i="350"/>
  <c r="S36" i="350" s="1"/>
  <c r="I36" i="350"/>
  <c r="A36" i="350"/>
  <c r="J36" i="350" s="1"/>
  <c r="X36" i="350" s="1"/>
  <c r="Z36" i="350" s="1"/>
  <c r="BC35" i="350"/>
  <c r="BD35" i="350" s="1"/>
  <c r="Y35" i="350"/>
  <c r="AK35" i="350" s="1"/>
  <c r="V35" i="350"/>
  <c r="M35" i="350" s="1"/>
  <c r="U35" i="350"/>
  <c r="T35" i="350"/>
  <c r="R35" i="350"/>
  <c r="Q35" i="350"/>
  <c r="P35" i="350"/>
  <c r="N35" i="350"/>
  <c r="S35" i="350" s="1"/>
  <c r="I35" i="350"/>
  <c r="A35" i="350"/>
  <c r="J35" i="350" s="1"/>
  <c r="X35" i="350" s="1"/>
  <c r="Z35" i="350" s="1"/>
  <c r="BC34" i="350"/>
  <c r="BD34" i="350" s="1"/>
  <c r="Y34" i="350"/>
  <c r="AK34" i="350" s="1"/>
  <c r="V34" i="350"/>
  <c r="M34" i="350" s="1"/>
  <c r="U34" i="350"/>
  <c r="T34" i="350"/>
  <c r="R34" i="350"/>
  <c r="Q34" i="350"/>
  <c r="P34" i="350"/>
  <c r="N34" i="350"/>
  <c r="S34" i="350" s="1"/>
  <c r="I34" i="350"/>
  <c r="A34" i="350"/>
  <c r="J34" i="350" s="1"/>
  <c r="X34" i="350" s="1"/>
  <c r="Z34" i="350" s="1"/>
  <c r="BC33" i="350"/>
  <c r="BD33" i="350" s="1"/>
  <c r="Y33" i="350"/>
  <c r="AK33" i="350" s="1"/>
  <c r="V33" i="350"/>
  <c r="M33" i="350" s="1"/>
  <c r="U33" i="350"/>
  <c r="T33" i="350"/>
  <c r="R33" i="350"/>
  <c r="Q33" i="350"/>
  <c r="P33" i="350"/>
  <c r="N33" i="350"/>
  <c r="S33" i="350" s="1"/>
  <c r="I33" i="350"/>
  <c r="A33" i="350"/>
  <c r="J33" i="350" s="1"/>
  <c r="X33" i="350" s="1"/>
  <c r="Z33" i="350" s="1"/>
  <c r="BC32" i="350"/>
  <c r="BD32" i="350" s="1"/>
  <c r="Y32" i="350"/>
  <c r="AK32" i="350" s="1"/>
  <c r="V32" i="350"/>
  <c r="M32" i="350" s="1"/>
  <c r="U32" i="350"/>
  <c r="T32" i="350"/>
  <c r="R32" i="350"/>
  <c r="Q32" i="350"/>
  <c r="P32" i="350"/>
  <c r="N32" i="350"/>
  <c r="S32" i="350" s="1"/>
  <c r="I32" i="350"/>
  <c r="A32" i="350"/>
  <c r="J32" i="350" s="1"/>
  <c r="X32" i="350" s="1"/>
  <c r="Z32" i="350" s="1"/>
  <c r="BC31" i="350"/>
  <c r="BD31" i="350" s="1"/>
  <c r="Y31" i="350"/>
  <c r="AK31" i="350" s="1"/>
  <c r="V31" i="350"/>
  <c r="M31" i="350" s="1"/>
  <c r="U31" i="350"/>
  <c r="T31" i="350"/>
  <c r="R31" i="350"/>
  <c r="Q31" i="350"/>
  <c r="P31" i="350"/>
  <c r="N31" i="350"/>
  <c r="S31" i="350" s="1"/>
  <c r="I31" i="350"/>
  <c r="A31" i="350"/>
  <c r="J31" i="350" s="1"/>
  <c r="X31" i="350" s="1"/>
  <c r="Z31" i="350" s="1"/>
  <c r="BC30" i="350"/>
  <c r="BD30" i="350" s="1"/>
  <c r="Y30" i="350"/>
  <c r="AK30" i="350" s="1"/>
  <c r="V30" i="350"/>
  <c r="M30" i="350" s="1"/>
  <c r="U30" i="350"/>
  <c r="T30" i="350"/>
  <c r="R30" i="350"/>
  <c r="Q30" i="350"/>
  <c r="P30" i="350"/>
  <c r="N30" i="350"/>
  <c r="S30" i="350" s="1"/>
  <c r="I30" i="350"/>
  <c r="A30" i="350"/>
  <c r="J30" i="350" s="1"/>
  <c r="X30" i="350" s="1"/>
  <c r="Z30" i="350" s="1"/>
  <c r="BC29" i="350"/>
  <c r="BD29" i="350" s="1"/>
  <c r="Y29" i="350"/>
  <c r="AK29" i="350" s="1"/>
  <c r="V29" i="350"/>
  <c r="M29" i="350" s="1"/>
  <c r="U29" i="350"/>
  <c r="T29" i="350"/>
  <c r="R29" i="350"/>
  <c r="Q29" i="350"/>
  <c r="P29" i="350"/>
  <c r="N29" i="350"/>
  <c r="S29" i="350" s="1"/>
  <c r="I29" i="350"/>
  <c r="A29" i="350"/>
  <c r="J29" i="350" s="1"/>
  <c r="X29" i="350" s="1"/>
  <c r="Z29" i="350" s="1"/>
  <c r="BD28" i="350"/>
  <c r="BC28" i="350"/>
  <c r="Y28" i="350"/>
  <c r="AK28" i="350" s="1"/>
  <c r="V28" i="350"/>
  <c r="M28" i="350" s="1"/>
  <c r="U28" i="350"/>
  <c r="T28" i="350"/>
  <c r="R28" i="350"/>
  <c r="Q28" i="350"/>
  <c r="P28" i="350"/>
  <c r="N28" i="350"/>
  <c r="S28" i="350" s="1"/>
  <c r="I28" i="350"/>
  <c r="A28" i="350"/>
  <c r="J28" i="350" s="1"/>
  <c r="X28" i="350" s="1"/>
  <c r="Z28" i="350" s="1"/>
  <c r="BC27" i="350"/>
  <c r="BD27" i="350" s="1"/>
  <c r="Y27" i="350"/>
  <c r="AK27" i="350" s="1"/>
  <c r="V27" i="350"/>
  <c r="M27" i="350" s="1"/>
  <c r="U27" i="350"/>
  <c r="T27" i="350"/>
  <c r="R27" i="350"/>
  <c r="Q27" i="350"/>
  <c r="P27" i="350"/>
  <c r="N27" i="350"/>
  <c r="S27" i="350" s="1"/>
  <c r="I27" i="350"/>
  <c r="A27" i="350"/>
  <c r="J27" i="350" s="1"/>
  <c r="X27" i="350" s="1"/>
  <c r="Z27" i="350" s="1"/>
  <c r="BC26" i="350"/>
  <c r="BD26" i="350" s="1"/>
  <c r="Y26" i="350"/>
  <c r="AK26" i="350" s="1"/>
  <c r="U26" i="350"/>
  <c r="T26" i="350"/>
  <c r="R26" i="350"/>
  <c r="Q26" i="350"/>
  <c r="P26" i="350"/>
  <c r="N26" i="350"/>
  <c r="S26" i="350" s="1"/>
  <c r="I26" i="350"/>
  <c r="A26" i="350"/>
  <c r="J26" i="350" s="1"/>
  <c r="X26" i="350" s="1"/>
  <c r="Z26" i="350" s="1"/>
  <c r="BC25" i="350"/>
  <c r="BD25" i="350" s="1"/>
  <c r="Y25" i="350"/>
  <c r="AK25" i="350" s="1"/>
  <c r="V25" i="350"/>
  <c r="M25" i="350" s="1"/>
  <c r="U25" i="350"/>
  <c r="T25" i="350"/>
  <c r="R25" i="350"/>
  <c r="Q25" i="350"/>
  <c r="P25" i="350"/>
  <c r="N25" i="350"/>
  <c r="S25" i="350" s="1"/>
  <c r="I25" i="350"/>
  <c r="A25" i="350"/>
  <c r="J25" i="350" s="1"/>
  <c r="X25" i="350" s="1"/>
  <c r="Z25" i="350" s="1"/>
  <c r="BC24" i="350"/>
  <c r="BD24" i="350" s="1"/>
  <c r="Y24" i="350"/>
  <c r="AK24" i="350" s="1"/>
  <c r="V24" i="350"/>
  <c r="M24" i="350" s="1"/>
  <c r="U24" i="350"/>
  <c r="T24" i="350"/>
  <c r="R24" i="350"/>
  <c r="Q24" i="350"/>
  <c r="P24" i="350"/>
  <c r="N24" i="350"/>
  <c r="S24" i="350" s="1"/>
  <c r="I24" i="350"/>
  <c r="A24" i="350"/>
  <c r="J24" i="350" s="1"/>
  <c r="X24" i="350" s="1"/>
  <c r="Z24" i="350" s="1"/>
  <c r="BC23" i="350"/>
  <c r="BD23" i="350" s="1"/>
  <c r="Y23" i="350"/>
  <c r="AK23" i="350" s="1"/>
  <c r="V23" i="350"/>
  <c r="M23" i="350" s="1"/>
  <c r="U23" i="350"/>
  <c r="T23" i="350"/>
  <c r="R23" i="350"/>
  <c r="Q23" i="350"/>
  <c r="P23" i="350"/>
  <c r="N23" i="350"/>
  <c r="S23" i="350" s="1"/>
  <c r="I23" i="350"/>
  <c r="A23" i="350"/>
  <c r="J23" i="350" s="1"/>
  <c r="X23" i="350" s="1"/>
  <c r="Z23" i="350" s="1"/>
  <c r="BC22" i="350"/>
  <c r="BD22" i="350" s="1"/>
  <c r="Y22" i="350"/>
  <c r="AK22" i="350" s="1"/>
  <c r="V22" i="350"/>
  <c r="M22" i="350" s="1"/>
  <c r="U22" i="350"/>
  <c r="T22" i="350"/>
  <c r="R22" i="350"/>
  <c r="Q22" i="350"/>
  <c r="P22" i="350"/>
  <c r="N22" i="350"/>
  <c r="S22" i="350" s="1"/>
  <c r="I22" i="350"/>
  <c r="A22" i="350"/>
  <c r="J22" i="350" s="1"/>
  <c r="X22" i="350" s="1"/>
  <c r="Z22" i="350" s="1"/>
  <c r="BC21" i="350"/>
  <c r="BD21" i="350" s="1"/>
  <c r="AK21" i="350"/>
  <c r="Y21" i="350"/>
  <c r="V21" i="350"/>
  <c r="M21" i="350" s="1"/>
  <c r="U21" i="350"/>
  <c r="T21" i="350"/>
  <c r="R21" i="350"/>
  <c r="Q21" i="350"/>
  <c r="P21" i="350"/>
  <c r="N21" i="350"/>
  <c r="S21" i="350" s="1"/>
  <c r="I21" i="350"/>
  <c r="A21" i="350"/>
  <c r="J21" i="350" s="1"/>
  <c r="X21" i="350" s="1"/>
  <c r="Z21" i="350" s="1"/>
  <c r="BC20" i="350"/>
  <c r="Y20" i="350"/>
  <c r="AK20" i="350" s="1"/>
  <c r="U20" i="350"/>
  <c r="T20" i="350"/>
  <c r="R20" i="350"/>
  <c r="Q20" i="350"/>
  <c r="P20" i="350"/>
  <c r="N20" i="350"/>
  <c r="S20" i="350" s="1"/>
  <c r="I20" i="350"/>
  <c r="A20" i="350"/>
  <c r="J20" i="350" s="1"/>
  <c r="X20" i="350" s="1"/>
  <c r="Z20" i="350" s="1"/>
  <c r="BC19" i="350"/>
  <c r="BD19" i="350" s="1"/>
  <c r="Y19" i="350"/>
  <c r="AK19" i="350" s="1"/>
  <c r="U19" i="350"/>
  <c r="T19" i="350"/>
  <c r="R19" i="350"/>
  <c r="Q19" i="350"/>
  <c r="P19" i="350"/>
  <c r="N19" i="350"/>
  <c r="S19" i="350" s="1"/>
  <c r="I19" i="350"/>
  <c r="A19" i="350"/>
  <c r="J19" i="350" s="1"/>
  <c r="X19" i="350" s="1"/>
  <c r="Z19" i="350" s="1"/>
  <c r="BC18" i="350"/>
  <c r="BD18" i="350" s="1"/>
  <c r="Y18" i="350"/>
  <c r="AK18" i="350" s="1"/>
  <c r="U18" i="350"/>
  <c r="T18" i="350"/>
  <c r="R18" i="350"/>
  <c r="Q18" i="350"/>
  <c r="P18" i="350"/>
  <c r="N18" i="350"/>
  <c r="S18" i="350" s="1"/>
  <c r="I18" i="350"/>
  <c r="A18" i="350"/>
  <c r="J18" i="350" s="1"/>
  <c r="X18" i="350" s="1"/>
  <c r="Z18" i="350" s="1"/>
  <c r="BD17" i="350"/>
  <c r="BC17" i="350"/>
  <c r="Y17" i="350"/>
  <c r="AK17" i="350" s="1"/>
  <c r="V17" i="350"/>
  <c r="M17" i="350" s="1"/>
  <c r="U17" i="350"/>
  <c r="T17" i="350"/>
  <c r="R17" i="350"/>
  <c r="Q17" i="350"/>
  <c r="P17" i="350"/>
  <c r="N17" i="350"/>
  <c r="S17" i="350" s="1"/>
  <c r="I17" i="350"/>
  <c r="A17" i="350"/>
  <c r="J17" i="350" s="1"/>
  <c r="X17" i="350" s="1"/>
  <c r="Z17" i="350" s="1"/>
  <c r="BD16" i="350"/>
  <c r="BC16" i="350"/>
  <c r="AY16" i="350"/>
  <c r="Y16" i="350"/>
  <c r="AK16" i="350" s="1"/>
  <c r="V16" i="350"/>
  <c r="M16" i="350" s="1"/>
  <c r="U16" i="350"/>
  <c r="T16" i="350"/>
  <c r="R16" i="350"/>
  <c r="Q16" i="350"/>
  <c r="P16" i="350"/>
  <c r="N16" i="350"/>
  <c r="J16" i="350"/>
  <c r="X16" i="350" s="1"/>
  <c r="Z16" i="350" s="1"/>
  <c r="I16" i="350"/>
  <c r="A16" i="350"/>
  <c r="BC15" i="350"/>
  <c r="BD15" i="350" s="1"/>
  <c r="Y15" i="350"/>
  <c r="AK15" i="350" s="1"/>
  <c r="V15" i="350"/>
  <c r="M15" i="350" s="1"/>
  <c r="U15" i="350"/>
  <c r="T15" i="350"/>
  <c r="R15" i="350"/>
  <c r="Q15" i="350"/>
  <c r="P15" i="350"/>
  <c r="N15" i="350"/>
  <c r="S15" i="350" s="1"/>
  <c r="I15" i="350"/>
  <c r="BC14" i="350"/>
  <c r="BD14" i="350" s="1"/>
  <c r="Y14" i="350"/>
  <c r="AK14" i="350" s="1"/>
  <c r="V14" i="350"/>
  <c r="M14" i="350" s="1"/>
  <c r="U14" i="350"/>
  <c r="T14" i="350"/>
  <c r="R14" i="350"/>
  <c r="Q14" i="350"/>
  <c r="P14" i="350"/>
  <c r="N14" i="350"/>
  <c r="I14" i="350"/>
  <c r="BC13" i="350"/>
  <c r="V13" i="350" s="1"/>
  <c r="M13" i="350" s="1"/>
  <c r="AY13" i="350"/>
  <c r="Y13" i="350"/>
  <c r="AK13" i="350" s="1"/>
  <c r="U13" i="350"/>
  <c r="T13" i="350"/>
  <c r="R13" i="350"/>
  <c r="Q13" i="350"/>
  <c r="P13" i="350"/>
  <c r="N13" i="350"/>
  <c r="I13" i="350"/>
  <c r="BC12" i="350"/>
  <c r="BD12" i="350" s="1"/>
  <c r="Y12" i="350"/>
  <c r="AK12" i="350" s="1"/>
  <c r="V12" i="350"/>
  <c r="M12" i="350" s="1"/>
  <c r="U12" i="350"/>
  <c r="T12" i="350"/>
  <c r="R12" i="350"/>
  <c r="Q12" i="350"/>
  <c r="P12" i="350"/>
  <c r="N12" i="350"/>
  <c r="I12" i="350"/>
  <c r="A12" i="350"/>
  <c r="J12" i="350" s="1"/>
  <c r="X12" i="350" s="1"/>
  <c r="Z12" i="350" s="1"/>
  <c r="BC11" i="350"/>
  <c r="BD11" i="350" s="1"/>
  <c r="Y11" i="350"/>
  <c r="AK11" i="350" s="1"/>
  <c r="V11" i="350"/>
  <c r="M11" i="350" s="1"/>
  <c r="U11" i="350"/>
  <c r="T11" i="350"/>
  <c r="R11" i="350"/>
  <c r="Q11" i="350"/>
  <c r="P11" i="350"/>
  <c r="N11" i="350"/>
  <c r="I11" i="350"/>
  <c r="A11" i="350"/>
  <c r="J11" i="350" s="1"/>
  <c r="X11" i="350" s="1"/>
  <c r="Z11" i="350" s="1"/>
  <c r="BC10" i="350"/>
  <c r="BD10" i="350" s="1"/>
  <c r="Y10" i="350"/>
  <c r="AK10" i="350" s="1"/>
  <c r="V10" i="350"/>
  <c r="M10" i="350" s="1"/>
  <c r="U10" i="350"/>
  <c r="T10" i="350"/>
  <c r="R10" i="350"/>
  <c r="Q10" i="350"/>
  <c r="P10" i="350"/>
  <c r="N10" i="350"/>
  <c r="I10" i="350"/>
  <c r="A10" i="350"/>
  <c r="J10" i="350" s="1"/>
  <c r="X10" i="350" s="1"/>
  <c r="Z10" i="350" s="1"/>
  <c r="BC9" i="350"/>
  <c r="Y9" i="350"/>
  <c r="AK9" i="350" s="1"/>
  <c r="U9" i="350"/>
  <c r="T9" i="350"/>
  <c r="R9" i="350"/>
  <c r="Q9" i="350"/>
  <c r="P9" i="350"/>
  <c r="N9" i="350"/>
  <c r="I9" i="350"/>
  <c r="A9" i="350"/>
  <c r="AZ8" i="350"/>
  <c r="AZ24" i="350" s="1"/>
  <c r="AY8" i="350"/>
  <c r="AX8" i="350"/>
  <c r="AX15" i="350" s="1"/>
  <c r="AW8" i="350"/>
  <c r="AW20" i="350" s="1"/>
  <c r="AR8" i="350"/>
  <c r="AQ8" i="350"/>
  <c r="AP8" i="350"/>
  <c r="AN8" i="350"/>
  <c r="AI8" i="350"/>
  <c r="AG8" i="350"/>
  <c r="AE8" i="350"/>
  <c r="AE9" i="350" s="1"/>
  <c r="AF9" i="350" s="1"/>
  <c r="AC8" i="350"/>
  <c r="AA8" i="350"/>
  <c r="R8" i="350"/>
  <c r="Q8" i="350"/>
  <c r="AA7" i="350"/>
  <c r="V7" i="350"/>
  <c r="P7" i="350"/>
  <c r="M7" i="350"/>
  <c r="I6" i="350"/>
  <c r="H6" i="350"/>
  <c r="G6" i="350"/>
  <c r="C6" i="350"/>
  <c r="I5" i="350"/>
  <c r="H5" i="350"/>
  <c r="G5" i="350"/>
  <c r="A5" i="350"/>
  <c r="H4" i="350"/>
  <c r="G4" i="350"/>
  <c r="H3" i="350"/>
  <c r="G3" i="350"/>
  <c r="H2" i="350"/>
  <c r="M1" i="350"/>
  <c r="H1" i="350"/>
  <c r="AU101" i="349"/>
  <c r="AS101" i="349"/>
  <c r="AV101" i="349" s="1"/>
  <c r="R101" i="349"/>
  <c r="BD100" i="349"/>
  <c r="BC100" i="349"/>
  <c r="Y100" i="349"/>
  <c r="AK100" i="349" s="1"/>
  <c r="V100" i="349"/>
  <c r="M100" i="349" s="1"/>
  <c r="U100" i="349"/>
  <c r="T100" i="349"/>
  <c r="R100" i="349"/>
  <c r="Q100" i="349"/>
  <c r="P100" i="349"/>
  <c r="N100" i="349"/>
  <c r="S100" i="349" s="1"/>
  <c r="I100" i="349"/>
  <c r="A100" i="349"/>
  <c r="J100" i="349" s="1"/>
  <c r="X100" i="349" s="1"/>
  <c r="Z100" i="349" s="1"/>
  <c r="BC99" i="349"/>
  <c r="BD99" i="349" s="1"/>
  <c r="Y99" i="349"/>
  <c r="AK99" i="349" s="1"/>
  <c r="V99" i="349"/>
  <c r="M99" i="349" s="1"/>
  <c r="U99" i="349"/>
  <c r="T99" i="349"/>
  <c r="R99" i="349"/>
  <c r="Q99" i="349"/>
  <c r="P99" i="349"/>
  <c r="N99" i="349"/>
  <c r="S99" i="349" s="1"/>
  <c r="I99" i="349"/>
  <c r="A99" i="349"/>
  <c r="J99" i="349" s="1"/>
  <c r="X99" i="349" s="1"/>
  <c r="Z99" i="349" s="1"/>
  <c r="BC98" i="349"/>
  <c r="BD98" i="349" s="1"/>
  <c r="Y98" i="349"/>
  <c r="AK98" i="349" s="1"/>
  <c r="U98" i="349"/>
  <c r="T98" i="349"/>
  <c r="R98" i="349"/>
  <c r="Q98" i="349"/>
  <c r="P98" i="349"/>
  <c r="N98" i="349"/>
  <c r="S98" i="349" s="1"/>
  <c r="I98" i="349"/>
  <c r="A98" i="349"/>
  <c r="J98" i="349" s="1"/>
  <c r="X98" i="349" s="1"/>
  <c r="Z98" i="349" s="1"/>
  <c r="BC97" i="349"/>
  <c r="BD97" i="349" s="1"/>
  <c r="Y97" i="349"/>
  <c r="AK97" i="349" s="1"/>
  <c r="V97" i="349"/>
  <c r="M97" i="349" s="1"/>
  <c r="U97" i="349"/>
  <c r="T97" i="349"/>
  <c r="R97" i="349"/>
  <c r="Q97" i="349"/>
  <c r="P97" i="349"/>
  <c r="N97" i="349"/>
  <c r="S97" i="349" s="1"/>
  <c r="I97" i="349"/>
  <c r="A97" i="349"/>
  <c r="J97" i="349" s="1"/>
  <c r="X97" i="349" s="1"/>
  <c r="Z97" i="349" s="1"/>
  <c r="BC96" i="349"/>
  <c r="BD96" i="349" s="1"/>
  <c r="Y96" i="349"/>
  <c r="AK96" i="349" s="1"/>
  <c r="V96" i="349"/>
  <c r="M96" i="349" s="1"/>
  <c r="U96" i="349"/>
  <c r="T96" i="349"/>
  <c r="R96" i="349"/>
  <c r="Q96" i="349"/>
  <c r="P96" i="349"/>
  <c r="N96" i="349"/>
  <c r="S96" i="349" s="1"/>
  <c r="I96" i="349"/>
  <c r="A96" i="349"/>
  <c r="J96" i="349" s="1"/>
  <c r="X96" i="349" s="1"/>
  <c r="Z96" i="349" s="1"/>
  <c r="BC95" i="349"/>
  <c r="BD95" i="349" s="1"/>
  <c r="Y95" i="349"/>
  <c r="AK95" i="349" s="1"/>
  <c r="V95" i="349"/>
  <c r="M95" i="349" s="1"/>
  <c r="U95" i="349"/>
  <c r="T95" i="349"/>
  <c r="R95" i="349"/>
  <c r="Q95" i="349"/>
  <c r="P95" i="349"/>
  <c r="N95" i="349"/>
  <c r="S95" i="349" s="1"/>
  <c r="I95" i="349"/>
  <c r="A95" i="349"/>
  <c r="J95" i="349" s="1"/>
  <c r="X95" i="349" s="1"/>
  <c r="Z95" i="349" s="1"/>
  <c r="BC94" i="349"/>
  <c r="BD94" i="349" s="1"/>
  <c r="Y94" i="349"/>
  <c r="AK94" i="349" s="1"/>
  <c r="V94" i="349"/>
  <c r="M94" i="349" s="1"/>
  <c r="U94" i="349"/>
  <c r="T94" i="349"/>
  <c r="R94" i="349"/>
  <c r="Q94" i="349"/>
  <c r="P94" i="349"/>
  <c r="N94" i="349"/>
  <c r="S94" i="349" s="1"/>
  <c r="I94" i="349"/>
  <c r="A94" i="349"/>
  <c r="J94" i="349" s="1"/>
  <c r="X94" i="349" s="1"/>
  <c r="Z94" i="349" s="1"/>
  <c r="BC93" i="349"/>
  <c r="BD93" i="349" s="1"/>
  <c r="Y93" i="349"/>
  <c r="AK93" i="349" s="1"/>
  <c r="V93" i="349"/>
  <c r="M93" i="349" s="1"/>
  <c r="U93" i="349"/>
  <c r="T93" i="349"/>
  <c r="R93" i="349"/>
  <c r="Q93" i="349"/>
  <c r="P93" i="349"/>
  <c r="N93" i="349"/>
  <c r="S93" i="349" s="1"/>
  <c r="I93" i="349"/>
  <c r="A93" i="349"/>
  <c r="J93" i="349" s="1"/>
  <c r="X93" i="349" s="1"/>
  <c r="Z93" i="349" s="1"/>
  <c r="BD92" i="349"/>
  <c r="BC92" i="349"/>
  <c r="Y92" i="349"/>
  <c r="AK92" i="349" s="1"/>
  <c r="V92" i="349"/>
  <c r="M92" i="349" s="1"/>
  <c r="U92" i="349"/>
  <c r="T92" i="349"/>
  <c r="R92" i="349"/>
  <c r="Q92" i="349"/>
  <c r="P92" i="349"/>
  <c r="N92" i="349"/>
  <c r="S92" i="349" s="1"/>
  <c r="I92" i="349"/>
  <c r="A92" i="349"/>
  <c r="J92" i="349" s="1"/>
  <c r="X92" i="349" s="1"/>
  <c r="Z92" i="349" s="1"/>
  <c r="BC91" i="349"/>
  <c r="Y91" i="349"/>
  <c r="AK91" i="349" s="1"/>
  <c r="U91" i="349"/>
  <c r="T91" i="349"/>
  <c r="R91" i="349"/>
  <c r="Q91" i="349"/>
  <c r="P91" i="349"/>
  <c r="N91" i="349"/>
  <c r="S91" i="349" s="1"/>
  <c r="I91" i="349"/>
  <c r="A91" i="349"/>
  <c r="J91" i="349" s="1"/>
  <c r="X91" i="349" s="1"/>
  <c r="Z91" i="349" s="1"/>
  <c r="BD90" i="349"/>
  <c r="BC90" i="349"/>
  <c r="Y90" i="349"/>
  <c r="AK90" i="349" s="1"/>
  <c r="V90" i="349"/>
  <c r="M90" i="349" s="1"/>
  <c r="U90" i="349"/>
  <c r="T90" i="349"/>
  <c r="R90" i="349"/>
  <c r="Q90" i="349"/>
  <c r="P90" i="349"/>
  <c r="N90" i="349"/>
  <c r="S90" i="349" s="1"/>
  <c r="I90" i="349"/>
  <c r="A90" i="349"/>
  <c r="J90" i="349" s="1"/>
  <c r="X90" i="349" s="1"/>
  <c r="Z90" i="349" s="1"/>
  <c r="BC89" i="349"/>
  <c r="Y89" i="349"/>
  <c r="AK89" i="349" s="1"/>
  <c r="U89" i="349"/>
  <c r="T89" i="349"/>
  <c r="R89" i="349"/>
  <c r="Q89" i="349"/>
  <c r="P89" i="349"/>
  <c r="N89" i="349"/>
  <c r="S89" i="349" s="1"/>
  <c r="I89" i="349"/>
  <c r="A89" i="349"/>
  <c r="J89" i="349" s="1"/>
  <c r="X89" i="349" s="1"/>
  <c r="Z89" i="349" s="1"/>
  <c r="BC88" i="349"/>
  <c r="BD88" i="349" s="1"/>
  <c r="Y88" i="349"/>
  <c r="AK88" i="349" s="1"/>
  <c r="V88" i="349"/>
  <c r="M88" i="349" s="1"/>
  <c r="U88" i="349"/>
  <c r="T88" i="349"/>
  <c r="R88" i="349"/>
  <c r="Q88" i="349"/>
  <c r="P88" i="349"/>
  <c r="N88" i="349"/>
  <c r="S88" i="349" s="1"/>
  <c r="I88" i="349"/>
  <c r="A88" i="349"/>
  <c r="J88" i="349" s="1"/>
  <c r="X88" i="349" s="1"/>
  <c r="Z88" i="349" s="1"/>
  <c r="BC87" i="349"/>
  <c r="BD87" i="349" s="1"/>
  <c r="Y87" i="349"/>
  <c r="AK87" i="349" s="1"/>
  <c r="V87" i="349"/>
  <c r="M87" i="349" s="1"/>
  <c r="U87" i="349"/>
  <c r="T87" i="349"/>
  <c r="R87" i="349"/>
  <c r="Q87" i="349"/>
  <c r="P87" i="349"/>
  <c r="N87" i="349"/>
  <c r="S87" i="349" s="1"/>
  <c r="I87" i="349"/>
  <c r="A87" i="349"/>
  <c r="J87" i="349" s="1"/>
  <c r="X87" i="349" s="1"/>
  <c r="Z87" i="349" s="1"/>
  <c r="BC86" i="349"/>
  <c r="BD86" i="349" s="1"/>
  <c r="Y86" i="349"/>
  <c r="AK86" i="349" s="1"/>
  <c r="U86" i="349"/>
  <c r="T86" i="349"/>
  <c r="R86" i="349"/>
  <c r="Q86" i="349"/>
  <c r="P86" i="349"/>
  <c r="N86" i="349"/>
  <c r="S86" i="349" s="1"/>
  <c r="I86" i="349"/>
  <c r="A86" i="349"/>
  <c r="J86" i="349" s="1"/>
  <c r="X86" i="349" s="1"/>
  <c r="Z86" i="349" s="1"/>
  <c r="BC85" i="349"/>
  <c r="BD85" i="349" s="1"/>
  <c r="Y85" i="349"/>
  <c r="AK85" i="349" s="1"/>
  <c r="U85" i="349"/>
  <c r="T85" i="349"/>
  <c r="R85" i="349"/>
  <c r="Q85" i="349"/>
  <c r="P85" i="349"/>
  <c r="N85" i="349"/>
  <c r="S85" i="349" s="1"/>
  <c r="I85" i="349"/>
  <c r="A85" i="349"/>
  <c r="J85" i="349" s="1"/>
  <c r="X85" i="349" s="1"/>
  <c r="Z85" i="349" s="1"/>
  <c r="BC84" i="349"/>
  <c r="BD84" i="349" s="1"/>
  <c r="AK84" i="349"/>
  <c r="Y84" i="349"/>
  <c r="V84" i="349"/>
  <c r="M84" i="349" s="1"/>
  <c r="U84" i="349"/>
  <c r="T84" i="349"/>
  <c r="R84" i="349"/>
  <c r="Q84" i="349"/>
  <c r="P84" i="349"/>
  <c r="N84" i="349"/>
  <c r="S84" i="349" s="1"/>
  <c r="I84" i="349"/>
  <c r="A84" i="349"/>
  <c r="J84" i="349" s="1"/>
  <c r="X84" i="349" s="1"/>
  <c r="Z84" i="349" s="1"/>
  <c r="BC83" i="349"/>
  <c r="BD83" i="349" s="1"/>
  <c r="Y83" i="349"/>
  <c r="AK83" i="349" s="1"/>
  <c r="V83" i="349"/>
  <c r="M83" i="349" s="1"/>
  <c r="U83" i="349"/>
  <c r="T83" i="349"/>
  <c r="R83" i="349"/>
  <c r="Q83" i="349"/>
  <c r="P83" i="349"/>
  <c r="N83" i="349"/>
  <c r="S83" i="349" s="1"/>
  <c r="I83" i="349"/>
  <c r="A83" i="349"/>
  <c r="J83" i="349" s="1"/>
  <c r="X83" i="349" s="1"/>
  <c r="Z83" i="349" s="1"/>
  <c r="BD82" i="349"/>
  <c r="BC82" i="349"/>
  <c r="Y82" i="349"/>
  <c r="AK82" i="349" s="1"/>
  <c r="V82" i="349"/>
  <c r="M82" i="349" s="1"/>
  <c r="U82" i="349"/>
  <c r="T82" i="349"/>
  <c r="R82" i="349"/>
  <c r="Q82" i="349"/>
  <c r="P82" i="349"/>
  <c r="N82" i="349"/>
  <c r="S82" i="349" s="1"/>
  <c r="I82" i="349"/>
  <c r="A82" i="349"/>
  <c r="J82" i="349" s="1"/>
  <c r="X82" i="349" s="1"/>
  <c r="Z82" i="349" s="1"/>
  <c r="BD81" i="349"/>
  <c r="BC81" i="349"/>
  <c r="Y81" i="349"/>
  <c r="AK81" i="349" s="1"/>
  <c r="V81" i="349"/>
  <c r="M81" i="349" s="1"/>
  <c r="U81" i="349"/>
  <c r="T81" i="349"/>
  <c r="R81" i="349"/>
  <c r="Q81" i="349"/>
  <c r="P81" i="349"/>
  <c r="N81" i="349"/>
  <c r="S81" i="349" s="1"/>
  <c r="I81" i="349"/>
  <c r="A81" i="349"/>
  <c r="J81" i="349" s="1"/>
  <c r="X81" i="349" s="1"/>
  <c r="Z81" i="349" s="1"/>
  <c r="BC80" i="349"/>
  <c r="BD80" i="349" s="1"/>
  <c r="Y80" i="349"/>
  <c r="AK80" i="349" s="1"/>
  <c r="V80" i="349"/>
  <c r="M80" i="349" s="1"/>
  <c r="U80" i="349"/>
  <c r="T80" i="349"/>
  <c r="R80" i="349"/>
  <c r="Q80" i="349"/>
  <c r="P80" i="349"/>
  <c r="N80" i="349"/>
  <c r="S80" i="349" s="1"/>
  <c r="I80" i="349"/>
  <c r="A80" i="349"/>
  <c r="J80" i="349" s="1"/>
  <c r="X80" i="349" s="1"/>
  <c r="Z80" i="349" s="1"/>
  <c r="BC79" i="349"/>
  <c r="BD79" i="349" s="1"/>
  <c r="Y79" i="349"/>
  <c r="AK79" i="349" s="1"/>
  <c r="U79" i="349"/>
  <c r="T79" i="349"/>
  <c r="R79" i="349"/>
  <c r="Q79" i="349"/>
  <c r="P79" i="349"/>
  <c r="N79" i="349"/>
  <c r="S79" i="349" s="1"/>
  <c r="I79" i="349"/>
  <c r="A79" i="349"/>
  <c r="J79" i="349" s="1"/>
  <c r="X79" i="349" s="1"/>
  <c r="Z79" i="349" s="1"/>
  <c r="BD78" i="349"/>
  <c r="BC78" i="349"/>
  <c r="Y78" i="349"/>
  <c r="AK78" i="349" s="1"/>
  <c r="V78" i="349"/>
  <c r="M78" i="349" s="1"/>
  <c r="U78" i="349"/>
  <c r="T78" i="349"/>
  <c r="R78" i="349"/>
  <c r="Q78" i="349"/>
  <c r="P78" i="349"/>
  <c r="N78" i="349"/>
  <c r="S78" i="349" s="1"/>
  <c r="I78" i="349"/>
  <c r="A78" i="349"/>
  <c r="J78" i="349" s="1"/>
  <c r="X78" i="349" s="1"/>
  <c r="Z78" i="349" s="1"/>
  <c r="BD77" i="349"/>
  <c r="BC77" i="349"/>
  <c r="Y77" i="349"/>
  <c r="AK77" i="349" s="1"/>
  <c r="V77" i="349"/>
  <c r="M77" i="349" s="1"/>
  <c r="U77" i="349"/>
  <c r="T77" i="349"/>
  <c r="R77" i="349"/>
  <c r="Q77" i="349"/>
  <c r="P77" i="349"/>
  <c r="N77" i="349"/>
  <c r="S77" i="349" s="1"/>
  <c r="I77" i="349"/>
  <c r="A77" i="349"/>
  <c r="J77" i="349" s="1"/>
  <c r="X77" i="349" s="1"/>
  <c r="Z77" i="349" s="1"/>
  <c r="BC76" i="349"/>
  <c r="BD76" i="349" s="1"/>
  <c r="Y76" i="349"/>
  <c r="AK76" i="349" s="1"/>
  <c r="U76" i="349"/>
  <c r="T76" i="349"/>
  <c r="R76" i="349"/>
  <c r="Q76" i="349"/>
  <c r="P76" i="349"/>
  <c r="N76" i="349"/>
  <c r="S76" i="349" s="1"/>
  <c r="I76" i="349"/>
  <c r="A76" i="349"/>
  <c r="J76" i="349" s="1"/>
  <c r="X76" i="349" s="1"/>
  <c r="Z76" i="349" s="1"/>
  <c r="BC75" i="349"/>
  <c r="BD75" i="349" s="1"/>
  <c r="Y75" i="349"/>
  <c r="AK75" i="349" s="1"/>
  <c r="V75" i="349"/>
  <c r="U75" i="349"/>
  <c r="T75" i="349"/>
  <c r="R75" i="349"/>
  <c r="Q75" i="349"/>
  <c r="P75" i="349"/>
  <c r="N75" i="349"/>
  <c r="S75" i="349" s="1"/>
  <c r="M75" i="349"/>
  <c r="I75" i="349"/>
  <c r="A75" i="349"/>
  <c r="J75" i="349" s="1"/>
  <c r="X75" i="349" s="1"/>
  <c r="Z75" i="349" s="1"/>
  <c r="BC74" i="349"/>
  <c r="BD74" i="349" s="1"/>
  <c r="Y74" i="349"/>
  <c r="AK74" i="349" s="1"/>
  <c r="U74" i="349"/>
  <c r="T74" i="349"/>
  <c r="R74" i="349"/>
  <c r="Q74" i="349"/>
  <c r="P74" i="349"/>
  <c r="N74" i="349"/>
  <c r="S74" i="349" s="1"/>
  <c r="I74" i="349"/>
  <c r="A74" i="349"/>
  <c r="J74" i="349" s="1"/>
  <c r="X74" i="349" s="1"/>
  <c r="Z74" i="349" s="1"/>
  <c r="BD73" i="349"/>
  <c r="BC73" i="349"/>
  <c r="Y73" i="349"/>
  <c r="AK73" i="349" s="1"/>
  <c r="V73" i="349"/>
  <c r="M73" i="349" s="1"/>
  <c r="U73" i="349"/>
  <c r="T73" i="349"/>
  <c r="R73" i="349"/>
  <c r="Q73" i="349"/>
  <c r="P73" i="349"/>
  <c r="N73" i="349"/>
  <c r="S73" i="349" s="1"/>
  <c r="I73" i="349"/>
  <c r="A73" i="349"/>
  <c r="J73" i="349" s="1"/>
  <c r="X73" i="349" s="1"/>
  <c r="Z73" i="349" s="1"/>
  <c r="BD72" i="349"/>
  <c r="BC72" i="349"/>
  <c r="Y72" i="349"/>
  <c r="AK72" i="349" s="1"/>
  <c r="V72" i="349"/>
  <c r="M72" i="349" s="1"/>
  <c r="U72" i="349"/>
  <c r="T72" i="349"/>
  <c r="R72" i="349"/>
  <c r="Q72" i="349"/>
  <c r="P72" i="349"/>
  <c r="N72" i="349"/>
  <c r="S72" i="349" s="1"/>
  <c r="I72" i="349"/>
  <c r="A72" i="349"/>
  <c r="J72" i="349" s="1"/>
  <c r="X72" i="349" s="1"/>
  <c r="Z72" i="349" s="1"/>
  <c r="BC71" i="349"/>
  <c r="BD71" i="349" s="1"/>
  <c r="AK71" i="349"/>
  <c r="Y71" i="349"/>
  <c r="V71" i="349"/>
  <c r="M71" i="349" s="1"/>
  <c r="U71" i="349"/>
  <c r="T71" i="349"/>
  <c r="R71" i="349"/>
  <c r="Q71" i="349"/>
  <c r="P71" i="349"/>
  <c r="N71" i="349"/>
  <c r="S71" i="349" s="1"/>
  <c r="I71" i="349"/>
  <c r="A71" i="349"/>
  <c r="J71" i="349" s="1"/>
  <c r="X71" i="349" s="1"/>
  <c r="Z71" i="349" s="1"/>
  <c r="BD70" i="349"/>
  <c r="BC70" i="349"/>
  <c r="Y70" i="349"/>
  <c r="AK70" i="349" s="1"/>
  <c r="V70" i="349"/>
  <c r="M70" i="349" s="1"/>
  <c r="U70" i="349"/>
  <c r="T70" i="349"/>
  <c r="R70" i="349"/>
  <c r="Q70" i="349"/>
  <c r="P70" i="349"/>
  <c r="N70" i="349"/>
  <c r="S70" i="349" s="1"/>
  <c r="I70" i="349"/>
  <c r="A70" i="349"/>
  <c r="J70" i="349" s="1"/>
  <c r="X70" i="349" s="1"/>
  <c r="Z70" i="349" s="1"/>
  <c r="BD69" i="349"/>
  <c r="BC69" i="349"/>
  <c r="Y69" i="349"/>
  <c r="AK69" i="349" s="1"/>
  <c r="V69" i="349"/>
  <c r="M69" i="349" s="1"/>
  <c r="U69" i="349"/>
  <c r="T69" i="349"/>
  <c r="R69" i="349"/>
  <c r="Q69" i="349"/>
  <c r="P69" i="349"/>
  <c r="N69" i="349"/>
  <c r="S69" i="349" s="1"/>
  <c r="I69" i="349"/>
  <c r="A69" i="349"/>
  <c r="J69" i="349" s="1"/>
  <c r="X69" i="349" s="1"/>
  <c r="Z69" i="349" s="1"/>
  <c r="BC68" i="349"/>
  <c r="BD68" i="349" s="1"/>
  <c r="Y68" i="349"/>
  <c r="AK68" i="349" s="1"/>
  <c r="V68" i="349"/>
  <c r="M68" i="349" s="1"/>
  <c r="U68" i="349"/>
  <c r="T68" i="349"/>
  <c r="R68" i="349"/>
  <c r="Q68" i="349"/>
  <c r="P68" i="349"/>
  <c r="N68" i="349"/>
  <c r="S68" i="349" s="1"/>
  <c r="I68" i="349"/>
  <c r="A68" i="349"/>
  <c r="J68" i="349" s="1"/>
  <c r="X68" i="349" s="1"/>
  <c r="Z68" i="349" s="1"/>
  <c r="BD67" i="349"/>
  <c r="BC67" i="349"/>
  <c r="Y67" i="349"/>
  <c r="AK67" i="349" s="1"/>
  <c r="V67" i="349"/>
  <c r="M67" i="349" s="1"/>
  <c r="U67" i="349"/>
  <c r="T67" i="349"/>
  <c r="R67" i="349"/>
  <c r="Q67" i="349"/>
  <c r="P67" i="349"/>
  <c r="N67" i="349"/>
  <c r="S67" i="349" s="1"/>
  <c r="I67" i="349"/>
  <c r="A67" i="349"/>
  <c r="J67" i="349" s="1"/>
  <c r="X67" i="349" s="1"/>
  <c r="Z67" i="349" s="1"/>
  <c r="BC66" i="349"/>
  <c r="BD66" i="349" s="1"/>
  <c r="Y66" i="349"/>
  <c r="AK66" i="349" s="1"/>
  <c r="V66" i="349"/>
  <c r="M66" i="349" s="1"/>
  <c r="U66" i="349"/>
  <c r="T66" i="349"/>
  <c r="R66" i="349"/>
  <c r="Q66" i="349"/>
  <c r="P66" i="349"/>
  <c r="N66" i="349"/>
  <c r="S66" i="349" s="1"/>
  <c r="I66" i="349"/>
  <c r="A66" i="349"/>
  <c r="J66" i="349" s="1"/>
  <c r="X66" i="349" s="1"/>
  <c r="Z66" i="349" s="1"/>
  <c r="BD65" i="349"/>
  <c r="BC65" i="349"/>
  <c r="Y65" i="349"/>
  <c r="AK65" i="349" s="1"/>
  <c r="V65" i="349"/>
  <c r="M65" i="349" s="1"/>
  <c r="U65" i="349"/>
  <c r="T65" i="349"/>
  <c r="R65" i="349"/>
  <c r="Q65" i="349"/>
  <c r="P65" i="349"/>
  <c r="N65" i="349"/>
  <c r="S65" i="349" s="1"/>
  <c r="I65" i="349"/>
  <c r="A65" i="349"/>
  <c r="J65" i="349" s="1"/>
  <c r="X65" i="349" s="1"/>
  <c r="Z65" i="349" s="1"/>
  <c r="BC64" i="349"/>
  <c r="BD64" i="349" s="1"/>
  <c r="Y64" i="349"/>
  <c r="AK64" i="349" s="1"/>
  <c r="V64" i="349"/>
  <c r="M64" i="349" s="1"/>
  <c r="U64" i="349"/>
  <c r="T64" i="349"/>
  <c r="R64" i="349"/>
  <c r="Q64" i="349"/>
  <c r="P64" i="349"/>
  <c r="N64" i="349"/>
  <c r="S64" i="349" s="1"/>
  <c r="I64" i="349"/>
  <c r="A64" i="349"/>
  <c r="J64" i="349" s="1"/>
  <c r="X64" i="349" s="1"/>
  <c r="Z64" i="349" s="1"/>
  <c r="BD63" i="349"/>
  <c r="BC63" i="349"/>
  <c r="Y63" i="349"/>
  <c r="AK63" i="349" s="1"/>
  <c r="V63" i="349"/>
  <c r="M63" i="349" s="1"/>
  <c r="U63" i="349"/>
  <c r="T63" i="349"/>
  <c r="R63" i="349"/>
  <c r="Q63" i="349"/>
  <c r="P63" i="349"/>
  <c r="N63" i="349"/>
  <c r="S63" i="349" s="1"/>
  <c r="I63" i="349"/>
  <c r="A63" i="349"/>
  <c r="J63" i="349" s="1"/>
  <c r="X63" i="349" s="1"/>
  <c r="Z63" i="349" s="1"/>
  <c r="BC62" i="349"/>
  <c r="BD62" i="349" s="1"/>
  <c r="Y62" i="349"/>
  <c r="AK62" i="349" s="1"/>
  <c r="V62" i="349"/>
  <c r="M62" i="349" s="1"/>
  <c r="U62" i="349"/>
  <c r="T62" i="349"/>
  <c r="R62" i="349"/>
  <c r="Q62" i="349"/>
  <c r="P62" i="349"/>
  <c r="N62" i="349"/>
  <c r="S62" i="349" s="1"/>
  <c r="I62" i="349"/>
  <c r="A62" i="349"/>
  <c r="J62" i="349" s="1"/>
  <c r="X62" i="349" s="1"/>
  <c r="Z62" i="349" s="1"/>
  <c r="BD61" i="349"/>
  <c r="BC61" i="349"/>
  <c r="AK61" i="349"/>
  <c r="Y61" i="349"/>
  <c r="V61" i="349"/>
  <c r="M61" i="349" s="1"/>
  <c r="U61" i="349"/>
  <c r="T61" i="349"/>
  <c r="R61" i="349"/>
  <c r="Q61" i="349"/>
  <c r="P61" i="349"/>
  <c r="N61" i="349"/>
  <c r="S61" i="349" s="1"/>
  <c r="I61" i="349"/>
  <c r="A61" i="349"/>
  <c r="J61" i="349" s="1"/>
  <c r="X61" i="349" s="1"/>
  <c r="Z61" i="349" s="1"/>
  <c r="BC60" i="349"/>
  <c r="BD60" i="349" s="1"/>
  <c r="Y60" i="349"/>
  <c r="AK60" i="349" s="1"/>
  <c r="U60" i="349"/>
  <c r="T60" i="349"/>
  <c r="R60" i="349"/>
  <c r="Q60" i="349"/>
  <c r="P60" i="349"/>
  <c r="N60" i="349"/>
  <c r="S60" i="349" s="1"/>
  <c r="I60" i="349"/>
  <c r="A60" i="349"/>
  <c r="J60" i="349" s="1"/>
  <c r="X60" i="349" s="1"/>
  <c r="Z60" i="349" s="1"/>
  <c r="BC59" i="349"/>
  <c r="BD59" i="349" s="1"/>
  <c r="Y59" i="349"/>
  <c r="AK59" i="349" s="1"/>
  <c r="V59" i="349"/>
  <c r="M59" i="349" s="1"/>
  <c r="U59" i="349"/>
  <c r="T59" i="349"/>
  <c r="R59" i="349"/>
  <c r="Q59" i="349"/>
  <c r="P59" i="349"/>
  <c r="N59" i="349"/>
  <c r="S59" i="349" s="1"/>
  <c r="I59" i="349"/>
  <c r="A59" i="349"/>
  <c r="J59" i="349" s="1"/>
  <c r="X59" i="349" s="1"/>
  <c r="Z59" i="349" s="1"/>
  <c r="BC58" i="349"/>
  <c r="BD58" i="349" s="1"/>
  <c r="Y58" i="349"/>
  <c r="AK58" i="349" s="1"/>
  <c r="V58" i="349"/>
  <c r="M58" i="349" s="1"/>
  <c r="U58" i="349"/>
  <c r="T58" i="349"/>
  <c r="R58" i="349"/>
  <c r="Q58" i="349"/>
  <c r="P58" i="349"/>
  <c r="N58" i="349"/>
  <c r="S58" i="349" s="1"/>
  <c r="I58" i="349"/>
  <c r="A58" i="349"/>
  <c r="J58" i="349" s="1"/>
  <c r="X58" i="349" s="1"/>
  <c r="Z58" i="349" s="1"/>
  <c r="BC57" i="349"/>
  <c r="BD57" i="349" s="1"/>
  <c r="Y57" i="349"/>
  <c r="AK57" i="349" s="1"/>
  <c r="V57" i="349"/>
  <c r="M57" i="349" s="1"/>
  <c r="U57" i="349"/>
  <c r="T57" i="349"/>
  <c r="R57" i="349"/>
  <c r="Q57" i="349"/>
  <c r="P57" i="349"/>
  <c r="N57" i="349"/>
  <c r="S57" i="349" s="1"/>
  <c r="I57" i="349"/>
  <c r="A57" i="349"/>
  <c r="J57" i="349" s="1"/>
  <c r="X57" i="349" s="1"/>
  <c r="Z57" i="349" s="1"/>
  <c r="BC56" i="349"/>
  <c r="BD56" i="349" s="1"/>
  <c r="Y56" i="349"/>
  <c r="AK56" i="349" s="1"/>
  <c r="V56" i="349"/>
  <c r="M56" i="349" s="1"/>
  <c r="U56" i="349"/>
  <c r="T56" i="349"/>
  <c r="R56" i="349"/>
  <c r="Q56" i="349"/>
  <c r="P56" i="349"/>
  <c r="N56" i="349"/>
  <c r="S56" i="349" s="1"/>
  <c r="I56" i="349"/>
  <c r="A56" i="349"/>
  <c r="J56" i="349" s="1"/>
  <c r="X56" i="349" s="1"/>
  <c r="Z56" i="349" s="1"/>
  <c r="BC55" i="349"/>
  <c r="BD55" i="349" s="1"/>
  <c r="Y55" i="349"/>
  <c r="AK55" i="349" s="1"/>
  <c r="V55" i="349"/>
  <c r="M55" i="349" s="1"/>
  <c r="U55" i="349"/>
  <c r="T55" i="349"/>
  <c r="R55" i="349"/>
  <c r="Q55" i="349"/>
  <c r="P55" i="349"/>
  <c r="N55" i="349"/>
  <c r="S55" i="349" s="1"/>
  <c r="I55" i="349"/>
  <c r="A55" i="349"/>
  <c r="J55" i="349" s="1"/>
  <c r="X55" i="349" s="1"/>
  <c r="Z55" i="349" s="1"/>
  <c r="BC54" i="349"/>
  <c r="BD54" i="349" s="1"/>
  <c r="Y54" i="349"/>
  <c r="AK54" i="349" s="1"/>
  <c r="U54" i="349"/>
  <c r="T54" i="349"/>
  <c r="R54" i="349"/>
  <c r="Q54" i="349"/>
  <c r="P54" i="349"/>
  <c r="N54" i="349"/>
  <c r="S54" i="349" s="1"/>
  <c r="I54" i="349"/>
  <c r="A54" i="349"/>
  <c r="J54" i="349" s="1"/>
  <c r="X54" i="349" s="1"/>
  <c r="Z54" i="349" s="1"/>
  <c r="BC53" i="349"/>
  <c r="BD53" i="349" s="1"/>
  <c r="Y53" i="349"/>
  <c r="AK53" i="349" s="1"/>
  <c r="V53" i="349"/>
  <c r="M53" i="349" s="1"/>
  <c r="U53" i="349"/>
  <c r="T53" i="349"/>
  <c r="R53" i="349"/>
  <c r="Q53" i="349"/>
  <c r="P53" i="349"/>
  <c r="N53" i="349"/>
  <c r="S53" i="349" s="1"/>
  <c r="I53" i="349"/>
  <c r="A53" i="349"/>
  <c r="J53" i="349" s="1"/>
  <c r="X53" i="349" s="1"/>
  <c r="Z53" i="349" s="1"/>
  <c r="BC52" i="349"/>
  <c r="BD52" i="349" s="1"/>
  <c r="Y52" i="349"/>
  <c r="AK52" i="349" s="1"/>
  <c r="V52" i="349"/>
  <c r="M52" i="349" s="1"/>
  <c r="U52" i="349"/>
  <c r="T52" i="349"/>
  <c r="R52" i="349"/>
  <c r="Q52" i="349"/>
  <c r="P52" i="349"/>
  <c r="N52" i="349"/>
  <c r="S52" i="349" s="1"/>
  <c r="I52" i="349"/>
  <c r="A52" i="349"/>
  <c r="J52" i="349" s="1"/>
  <c r="X52" i="349" s="1"/>
  <c r="Z52" i="349" s="1"/>
  <c r="BC51" i="349"/>
  <c r="Y51" i="349"/>
  <c r="AK51" i="349" s="1"/>
  <c r="U51" i="349"/>
  <c r="T51" i="349"/>
  <c r="R51" i="349"/>
  <c r="Q51" i="349"/>
  <c r="P51" i="349"/>
  <c r="N51" i="349"/>
  <c r="S51" i="349" s="1"/>
  <c r="I51" i="349"/>
  <c r="A51" i="349"/>
  <c r="J51" i="349" s="1"/>
  <c r="X51" i="349" s="1"/>
  <c r="Z51" i="349" s="1"/>
  <c r="BC50" i="349"/>
  <c r="Y50" i="349"/>
  <c r="AK50" i="349" s="1"/>
  <c r="U50" i="349"/>
  <c r="T50" i="349"/>
  <c r="R50" i="349"/>
  <c r="Q50" i="349"/>
  <c r="P50" i="349"/>
  <c r="N50" i="349"/>
  <c r="S50" i="349" s="1"/>
  <c r="I50" i="349"/>
  <c r="A50" i="349"/>
  <c r="J50" i="349" s="1"/>
  <c r="X50" i="349" s="1"/>
  <c r="Z50" i="349" s="1"/>
  <c r="BC49" i="349"/>
  <c r="BD49" i="349" s="1"/>
  <c r="Y49" i="349"/>
  <c r="AK49" i="349" s="1"/>
  <c r="V49" i="349"/>
  <c r="M49" i="349" s="1"/>
  <c r="U49" i="349"/>
  <c r="T49" i="349"/>
  <c r="R49" i="349"/>
  <c r="Q49" i="349"/>
  <c r="P49" i="349"/>
  <c r="N49" i="349"/>
  <c r="S49" i="349" s="1"/>
  <c r="I49" i="349"/>
  <c r="A49" i="349"/>
  <c r="J49" i="349" s="1"/>
  <c r="X49" i="349" s="1"/>
  <c r="Z49" i="349" s="1"/>
  <c r="BC48" i="349"/>
  <c r="BD48" i="349" s="1"/>
  <c r="Y48" i="349"/>
  <c r="AK48" i="349" s="1"/>
  <c r="V48" i="349"/>
  <c r="M48" i="349" s="1"/>
  <c r="U48" i="349"/>
  <c r="T48" i="349"/>
  <c r="R48" i="349"/>
  <c r="Q48" i="349"/>
  <c r="P48" i="349"/>
  <c r="N48" i="349"/>
  <c r="S48" i="349" s="1"/>
  <c r="I48" i="349"/>
  <c r="A48" i="349"/>
  <c r="J48" i="349" s="1"/>
  <c r="X48" i="349" s="1"/>
  <c r="Z48" i="349" s="1"/>
  <c r="BC47" i="349"/>
  <c r="BD47" i="349" s="1"/>
  <c r="Y47" i="349"/>
  <c r="AK47" i="349" s="1"/>
  <c r="V47" i="349"/>
  <c r="M47" i="349" s="1"/>
  <c r="U47" i="349"/>
  <c r="T47" i="349"/>
  <c r="R47" i="349"/>
  <c r="Q47" i="349"/>
  <c r="P47" i="349"/>
  <c r="N47" i="349"/>
  <c r="S47" i="349" s="1"/>
  <c r="I47" i="349"/>
  <c r="A47" i="349"/>
  <c r="J47" i="349" s="1"/>
  <c r="X47" i="349" s="1"/>
  <c r="Z47" i="349" s="1"/>
  <c r="BC46" i="349"/>
  <c r="BD46" i="349" s="1"/>
  <c r="Y46" i="349"/>
  <c r="AK46" i="349" s="1"/>
  <c r="V46" i="349"/>
  <c r="M46" i="349" s="1"/>
  <c r="U46" i="349"/>
  <c r="T46" i="349"/>
  <c r="R46" i="349"/>
  <c r="Q46" i="349"/>
  <c r="P46" i="349"/>
  <c r="N46" i="349"/>
  <c r="S46" i="349" s="1"/>
  <c r="I46" i="349"/>
  <c r="A46" i="349"/>
  <c r="J46" i="349" s="1"/>
  <c r="X46" i="349" s="1"/>
  <c r="Z46" i="349" s="1"/>
  <c r="BC45" i="349"/>
  <c r="BD45" i="349" s="1"/>
  <c r="Y45" i="349"/>
  <c r="AK45" i="349" s="1"/>
  <c r="V45" i="349"/>
  <c r="M45" i="349" s="1"/>
  <c r="U45" i="349"/>
  <c r="T45" i="349"/>
  <c r="R45" i="349"/>
  <c r="Q45" i="349"/>
  <c r="P45" i="349"/>
  <c r="N45" i="349"/>
  <c r="S45" i="349" s="1"/>
  <c r="I45" i="349"/>
  <c r="A45" i="349"/>
  <c r="J45" i="349" s="1"/>
  <c r="X45" i="349" s="1"/>
  <c r="Z45" i="349" s="1"/>
  <c r="BC44" i="349"/>
  <c r="BD44" i="349" s="1"/>
  <c r="Y44" i="349"/>
  <c r="AK44" i="349" s="1"/>
  <c r="V44" i="349"/>
  <c r="M44" i="349" s="1"/>
  <c r="U44" i="349"/>
  <c r="T44" i="349"/>
  <c r="R44" i="349"/>
  <c r="Q44" i="349"/>
  <c r="P44" i="349"/>
  <c r="N44" i="349"/>
  <c r="S44" i="349" s="1"/>
  <c r="I44" i="349"/>
  <c r="A44" i="349"/>
  <c r="J44" i="349" s="1"/>
  <c r="X44" i="349" s="1"/>
  <c r="Z44" i="349" s="1"/>
  <c r="BC43" i="349"/>
  <c r="BD43" i="349" s="1"/>
  <c r="Y43" i="349"/>
  <c r="AK43" i="349" s="1"/>
  <c r="V43" i="349"/>
  <c r="M43" i="349" s="1"/>
  <c r="U43" i="349"/>
  <c r="T43" i="349"/>
  <c r="R43" i="349"/>
  <c r="Q43" i="349"/>
  <c r="P43" i="349"/>
  <c r="N43" i="349"/>
  <c r="S43" i="349" s="1"/>
  <c r="I43" i="349"/>
  <c r="A43" i="349"/>
  <c r="J43" i="349" s="1"/>
  <c r="X43" i="349" s="1"/>
  <c r="Z43" i="349" s="1"/>
  <c r="BC42" i="349"/>
  <c r="BD42" i="349" s="1"/>
  <c r="Y42" i="349"/>
  <c r="AK42" i="349" s="1"/>
  <c r="V42" i="349"/>
  <c r="M42" i="349" s="1"/>
  <c r="U42" i="349"/>
  <c r="T42" i="349"/>
  <c r="R42" i="349"/>
  <c r="Q42" i="349"/>
  <c r="P42" i="349"/>
  <c r="N42" i="349"/>
  <c r="S42" i="349" s="1"/>
  <c r="I42" i="349"/>
  <c r="A42" i="349"/>
  <c r="J42" i="349" s="1"/>
  <c r="X42" i="349" s="1"/>
  <c r="Z42" i="349" s="1"/>
  <c r="BD41" i="349"/>
  <c r="BC41" i="349"/>
  <c r="Y41" i="349"/>
  <c r="AK41" i="349" s="1"/>
  <c r="V41" i="349"/>
  <c r="M41" i="349" s="1"/>
  <c r="U41" i="349"/>
  <c r="T41" i="349"/>
  <c r="R41" i="349"/>
  <c r="Q41" i="349"/>
  <c r="P41" i="349"/>
  <c r="N41" i="349"/>
  <c r="S41" i="349" s="1"/>
  <c r="I41" i="349"/>
  <c r="A41" i="349"/>
  <c r="J41" i="349" s="1"/>
  <c r="X41" i="349" s="1"/>
  <c r="Z41" i="349" s="1"/>
  <c r="BD40" i="349"/>
  <c r="BC40" i="349"/>
  <c r="Y40" i="349"/>
  <c r="AK40" i="349" s="1"/>
  <c r="V40" i="349"/>
  <c r="M40" i="349" s="1"/>
  <c r="U40" i="349"/>
  <c r="T40" i="349"/>
  <c r="R40" i="349"/>
  <c r="Q40" i="349"/>
  <c r="P40" i="349"/>
  <c r="N40" i="349"/>
  <c r="S40" i="349" s="1"/>
  <c r="I40" i="349"/>
  <c r="A40" i="349"/>
  <c r="J40" i="349" s="1"/>
  <c r="X40" i="349" s="1"/>
  <c r="Z40" i="349" s="1"/>
  <c r="BC39" i="349"/>
  <c r="BD39" i="349" s="1"/>
  <c r="Y39" i="349"/>
  <c r="AK39" i="349" s="1"/>
  <c r="V39" i="349"/>
  <c r="M39" i="349" s="1"/>
  <c r="U39" i="349"/>
  <c r="T39" i="349"/>
  <c r="R39" i="349"/>
  <c r="Q39" i="349"/>
  <c r="P39" i="349"/>
  <c r="N39" i="349"/>
  <c r="S39" i="349" s="1"/>
  <c r="I39" i="349"/>
  <c r="A39" i="349"/>
  <c r="J39" i="349" s="1"/>
  <c r="X39" i="349" s="1"/>
  <c r="Z39" i="349" s="1"/>
  <c r="BC38" i="349"/>
  <c r="BD38" i="349" s="1"/>
  <c r="Y38" i="349"/>
  <c r="AK38" i="349" s="1"/>
  <c r="V38" i="349"/>
  <c r="M38" i="349" s="1"/>
  <c r="U38" i="349"/>
  <c r="T38" i="349"/>
  <c r="R38" i="349"/>
  <c r="Q38" i="349"/>
  <c r="P38" i="349"/>
  <c r="N38" i="349"/>
  <c r="S38" i="349" s="1"/>
  <c r="I38" i="349"/>
  <c r="A38" i="349"/>
  <c r="J38" i="349" s="1"/>
  <c r="X38" i="349" s="1"/>
  <c r="Z38" i="349" s="1"/>
  <c r="BD37" i="349"/>
  <c r="BC37" i="349"/>
  <c r="Y37" i="349"/>
  <c r="AK37" i="349" s="1"/>
  <c r="V37" i="349"/>
  <c r="M37" i="349" s="1"/>
  <c r="U37" i="349"/>
  <c r="T37" i="349"/>
  <c r="R37" i="349"/>
  <c r="Q37" i="349"/>
  <c r="P37" i="349"/>
  <c r="N37" i="349"/>
  <c r="S37" i="349" s="1"/>
  <c r="I37" i="349"/>
  <c r="A37" i="349"/>
  <c r="J37" i="349" s="1"/>
  <c r="X37" i="349" s="1"/>
  <c r="Z37" i="349" s="1"/>
  <c r="BC36" i="349"/>
  <c r="BD36" i="349" s="1"/>
  <c r="Y36" i="349"/>
  <c r="AK36" i="349" s="1"/>
  <c r="V36" i="349"/>
  <c r="M36" i="349" s="1"/>
  <c r="U36" i="349"/>
  <c r="T36" i="349"/>
  <c r="R36" i="349"/>
  <c r="Q36" i="349"/>
  <c r="P36" i="349"/>
  <c r="N36" i="349"/>
  <c r="S36" i="349" s="1"/>
  <c r="I36" i="349"/>
  <c r="A36" i="349"/>
  <c r="J36" i="349" s="1"/>
  <c r="X36" i="349" s="1"/>
  <c r="Z36" i="349" s="1"/>
  <c r="BC35" i="349"/>
  <c r="V35" i="349" s="1"/>
  <c r="M35" i="349" s="1"/>
  <c r="Y35" i="349"/>
  <c r="AK35" i="349" s="1"/>
  <c r="U35" i="349"/>
  <c r="T35" i="349"/>
  <c r="R35" i="349"/>
  <c r="Q35" i="349"/>
  <c r="P35" i="349"/>
  <c r="N35" i="349"/>
  <c r="S35" i="349" s="1"/>
  <c r="I35" i="349"/>
  <c r="A35" i="349"/>
  <c r="J35" i="349" s="1"/>
  <c r="X35" i="349" s="1"/>
  <c r="Z35" i="349" s="1"/>
  <c r="BC34" i="349"/>
  <c r="BD34" i="349" s="1"/>
  <c r="Y34" i="349"/>
  <c r="AK34" i="349" s="1"/>
  <c r="V34" i="349"/>
  <c r="M34" i="349" s="1"/>
  <c r="U34" i="349"/>
  <c r="T34" i="349"/>
  <c r="R34" i="349"/>
  <c r="Q34" i="349"/>
  <c r="P34" i="349"/>
  <c r="N34" i="349"/>
  <c r="S34" i="349" s="1"/>
  <c r="I34" i="349"/>
  <c r="A34" i="349"/>
  <c r="J34" i="349" s="1"/>
  <c r="X34" i="349" s="1"/>
  <c r="Z34" i="349" s="1"/>
  <c r="BD33" i="349"/>
  <c r="BC33" i="349"/>
  <c r="Y33" i="349"/>
  <c r="AK33" i="349" s="1"/>
  <c r="V33" i="349"/>
  <c r="M33" i="349" s="1"/>
  <c r="U33" i="349"/>
  <c r="T33" i="349"/>
  <c r="R33" i="349"/>
  <c r="Q33" i="349"/>
  <c r="P33" i="349"/>
  <c r="N33" i="349"/>
  <c r="S33" i="349" s="1"/>
  <c r="I33" i="349"/>
  <c r="A33" i="349"/>
  <c r="J33" i="349" s="1"/>
  <c r="X33" i="349" s="1"/>
  <c r="Z33" i="349" s="1"/>
  <c r="BC32" i="349"/>
  <c r="V32" i="349" s="1"/>
  <c r="M32" i="349" s="1"/>
  <c r="Y32" i="349"/>
  <c r="AK32" i="349" s="1"/>
  <c r="U32" i="349"/>
  <c r="T32" i="349"/>
  <c r="R32" i="349"/>
  <c r="Q32" i="349"/>
  <c r="P32" i="349"/>
  <c r="N32" i="349"/>
  <c r="S32" i="349" s="1"/>
  <c r="I32" i="349"/>
  <c r="A32" i="349"/>
  <c r="J32" i="349" s="1"/>
  <c r="X32" i="349" s="1"/>
  <c r="Z32" i="349" s="1"/>
  <c r="BC31" i="349"/>
  <c r="V31" i="349" s="1"/>
  <c r="M31" i="349" s="1"/>
  <c r="Y31" i="349"/>
  <c r="AK31" i="349" s="1"/>
  <c r="U31" i="349"/>
  <c r="T31" i="349"/>
  <c r="R31" i="349"/>
  <c r="Q31" i="349"/>
  <c r="P31" i="349"/>
  <c r="N31" i="349"/>
  <c r="S31" i="349" s="1"/>
  <c r="I31" i="349"/>
  <c r="A31" i="349"/>
  <c r="J31" i="349" s="1"/>
  <c r="X31" i="349" s="1"/>
  <c r="Z31" i="349" s="1"/>
  <c r="BC30" i="349"/>
  <c r="Y30" i="349"/>
  <c r="AK30" i="349" s="1"/>
  <c r="U30" i="349"/>
  <c r="T30" i="349"/>
  <c r="R30" i="349"/>
  <c r="Q30" i="349"/>
  <c r="P30" i="349"/>
  <c r="N30" i="349"/>
  <c r="S30" i="349" s="1"/>
  <c r="I30" i="349"/>
  <c r="A30" i="349"/>
  <c r="J30" i="349" s="1"/>
  <c r="X30" i="349" s="1"/>
  <c r="Z30" i="349" s="1"/>
  <c r="BC29" i="349"/>
  <c r="V29" i="349" s="1"/>
  <c r="Y29" i="349"/>
  <c r="AK29" i="349" s="1"/>
  <c r="U29" i="349"/>
  <c r="T29" i="349"/>
  <c r="R29" i="349"/>
  <c r="Q29" i="349"/>
  <c r="P29" i="349"/>
  <c r="N29" i="349"/>
  <c r="S29" i="349" s="1"/>
  <c r="M29" i="349"/>
  <c r="I29" i="349"/>
  <c r="A29" i="349"/>
  <c r="J29" i="349" s="1"/>
  <c r="X29" i="349" s="1"/>
  <c r="Z29" i="349" s="1"/>
  <c r="BC28" i="349"/>
  <c r="V28" i="349" s="1"/>
  <c r="Y28" i="349"/>
  <c r="AK28" i="349" s="1"/>
  <c r="U28" i="349"/>
  <c r="T28" i="349"/>
  <c r="R28" i="349"/>
  <c r="Q28" i="349"/>
  <c r="P28" i="349"/>
  <c r="N28" i="349"/>
  <c r="S28" i="349" s="1"/>
  <c r="M28" i="349"/>
  <c r="I28" i="349"/>
  <c r="A28" i="349"/>
  <c r="J28" i="349" s="1"/>
  <c r="X28" i="349" s="1"/>
  <c r="Z28" i="349" s="1"/>
  <c r="BC27" i="349"/>
  <c r="BD27" i="349" s="1"/>
  <c r="Y27" i="349"/>
  <c r="AK27" i="349" s="1"/>
  <c r="U27" i="349"/>
  <c r="T27" i="349"/>
  <c r="R27" i="349"/>
  <c r="Q27" i="349"/>
  <c r="P27" i="349"/>
  <c r="N27" i="349"/>
  <c r="S27" i="349" s="1"/>
  <c r="I27" i="349"/>
  <c r="A27" i="349"/>
  <c r="J27" i="349" s="1"/>
  <c r="X27" i="349" s="1"/>
  <c r="Z27" i="349" s="1"/>
  <c r="BC26" i="349"/>
  <c r="BD26" i="349" s="1"/>
  <c r="Y26" i="349"/>
  <c r="AK26" i="349" s="1"/>
  <c r="U26" i="349"/>
  <c r="T26" i="349"/>
  <c r="R26" i="349"/>
  <c r="Q26" i="349"/>
  <c r="P26" i="349"/>
  <c r="N26" i="349"/>
  <c r="S26" i="349" s="1"/>
  <c r="I26" i="349"/>
  <c r="A26" i="349"/>
  <c r="J26" i="349" s="1"/>
  <c r="X26" i="349" s="1"/>
  <c r="Z26" i="349" s="1"/>
  <c r="BC25" i="349"/>
  <c r="BD25" i="349" s="1"/>
  <c r="Y25" i="349"/>
  <c r="AK25" i="349" s="1"/>
  <c r="V25" i="349"/>
  <c r="M25" i="349" s="1"/>
  <c r="U25" i="349"/>
  <c r="T25" i="349"/>
  <c r="R25" i="349"/>
  <c r="Q25" i="349"/>
  <c r="P25" i="349"/>
  <c r="N25" i="349"/>
  <c r="S25" i="349" s="1"/>
  <c r="I25" i="349"/>
  <c r="A25" i="349"/>
  <c r="J25" i="349" s="1"/>
  <c r="X25" i="349" s="1"/>
  <c r="Z25" i="349" s="1"/>
  <c r="BD24" i="349"/>
  <c r="BC24" i="349"/>
  <c r="Y24" i="349"/>
  <c r="AK24" i="349" s="1"/>
  <c r="V24" i="349"/>
  <c r="M24" i="349" s="1"/>
  <c r="U24" i="349"/>
  <c r="T24" i="349"/>
  <c r="R24" i="349"/>
  <c r="Q24" i="349"/>
  <c r="P24" i="349"/>
  <c r="N24" i="349"/>
  <c r="S24" i="349" s="1"/>
  <c r="I24" i="349"/>
  <c r="A24" i="349"/>
  <c r="J24" i="349" s="1"/>
  <c r="X24" i="349" s="1"/>
  <c r="Z24" i="349" s="1"/>
  <c r="BC23" i="349"/>
  <c r="BD23" i="349" s="1"/>
  <c r="Y23" i="349"/>
  <c r="AK23" i="349" s="1"/>
  <c r="U23" i="349"/>
  <c r="T23" i="349"/>
  <c r="R23" i="349"/>
  <c r="Q23" i="349"/>
  <c r="P23" i="349"/>
  <c r="N23" i="349"/>
  <c r="S23" i="349" s="1"/>
  <c r="I23" i="349"/>
  <c r="A23" i="349"/>
  <c r="J23" i="349" s="1"/>
  <c r="X23" i="349" s="1"/>
  <c r="Z23" i="349" s="1"/>
  <c r="BC22" i="349"/>
  <c r="V22" i="349" s="1"/>
  <c r="M22" i="349" s="1"/>
  <c r="Y22" i="349"/>
  <c r="AK22" i="349" s="1"/>
  <c r="U22" i="349"/>
  <c r="T22" i="349"/>
  <c r="R22" i="349"/>
  <c r="Q22" i="349"/>
  <c r="P22" i="349"/>
  <c r="N22" i="349"/>
  <c r="S22" i="349" s="1"/>
  <c r="I22" i="349"/>
  <c r="A22" i="349"/>
  <c r="J22" i="349" s="1"/>
  <c r="X22" i="349" s="1"/>
  <c r="Z22" i="349" s="1"/>
  <c r="BC21" i="349"/>
  <c r="BD21" i="349" s="1"/>
  <c r="Y21" i="349"/>
  <c r="AK21" i="349" s="1"/>
  <c r="U21" i="349"/>
  <c r="T21" i="349"/>
  <c r="R21" i="349"/>
  <c r="Q21" i="349"/>
  <c r="P21" i="349"/>
  <c r="N21" i="349"/>
  <c r="S21" i="349" s="1"/>
  <c r="I21" i="349"/>
  <c r="A21" i="349"/>
  <c r="J21" i="349" s="1"/>
  <c r="X21" i="349" s="1"/>
  <c r="Z21" i="349" s="1"/>
  <c r="BC20" i="349"/>
  <c r="BD20" i="349" s="1"/>
  <c r="Y20" i="349"/>
  <c r="AK20" i="349" s="1"/>
  <c r="V20" i="349"/>
  <c r="M20" i="349" s="1"/>
  <c r="U20" i="349"/>
  <c r="T20" i="349"/>
  <c r="R20" i="349"/>
  <c r="Q20" i="349"/>
  <c r="P20" i="349"/>
  <c r="N20" i="349"/>
  <c r="S20" i="349" s="1"/>
  <c r="I20" i="349"/>
  <c r="A20" i="349"/>
  <c r="J20" i="349" s="1"/>
  <c r="X20" i="349" s="1"/>
  <c r="Z20" i="349" s="1"/>
  <c r="BC19" i="349"/>
  <c r="BD19" i="349" s="1"/>
  <c r="Y19" i="349"/>
  <c r="AK19" i="349" s="1"/>
  <c r="V19" i="349"/>
  <c r="M19" i="349" s="1"/>
  <c r="U19" i="349"/>
  <c r="T19" i="349"/>
  <c r="R19" i="349"/>
  <c r="Q19" i="349"/>
  <c r="P19" i="349"/>
  <c r="N19" i="349"/>
  <c r="S19" i="349" s="1"/>
  <c r="I19" i="349"/>
  <c r="A19" i="349"/>
  <c r="J19" i="349" s="1"/>
  <c r="X19" i="349" s="1"/>
  <c r="Z19" i="349" s="1"/>
  <c r="BC18" i="349"/>
  <c r="BD18" i="349" s="1"/>
  <c r="Y18" i="349"/>
  <c r="AK18" i="349" s="1"/>
  <c r="V18" i="349"/>
  <c r="M18" i="349" s="1"/>
  <c r="U18" i="349"/>
  <c r="T18" i="349"/>
  <c r="R18" i="349"/>
  <c r="Q18" i="349"/>
  <c r="P18" i="349"/>
  <c r="N18" i="349"/>
  <c r="S18" i="349" s="1"/>
  <c r="I18" i="349"/>
  <c r="A18" i="349"/>
  <c r="J18" i="349" s="1"/>
  <c r="X18" i="349" s="1"/>
  <c r="Z18" i="349" s="1"/>
  <c r="BC17" i="349"/>
  <c r="BD17" i="349" s="1"/>
  <c r="Y17" i="349"/>
  <c r="AK17" i="349" s="1"/>
  <c r="V17" i="349"/>
  <c r="M17" i="349" s="1"/>
  <c r="U17" i="349"/>
  <c r="T17" i="349"/>
  <c r="R17" i="349"/>
  <c r="Q17" i="349"/>
  <c r="P17" i="349"/>
  <c r="N17" i="349"/>
  <c r="S17" i="349" s="1"/>
  <c r="I17" i="349"/>
  <c r="A17" i="349"/>
  <c r="J17" i="349" s="1"/>
  <c r="X17" i="349" s="1"/>
  <c r="Z17" i="349" s="1"/>
  <c r="BC16" i="349"/>
  <c r="BD16" i="349" s="1"/>
  <c r="Y16" i="349"/>
  <c r="AK16" i="349" s="1"/>
  <c r="V16" i="349"/>
  <c r="M16" i="349" s="1"/>
  <c r="U16" i="349"/>
  <c r="T16" i="349"/>
  <c r="R16" i="349"/>
  <c r="Q16" i="349"/>
  <c r="P16" i="349"/>
  <c r="N16" i="349"/>
  <c r="S16" i="349" s="1"/>
  <c r="I16" i="349"/>
  <c r="A16" i="349"/>
  <c r="J16" i="349" s="1"/>
  <c r="X16" i="349" s="1"/>
  <c r="Z16" i="349" s="1"/>
  <c r="BC15" i="349"/>
  <c r="BD15" i="349" s="1"/>
  <c r="Y15" i="349"/>
  <c r="AK15" i="349" s="1"/>
  <c r="V15" i="349"/>
  <c r="M15" i="349" s="1"/>
  <c r="U15" i="349"/>
  <c r="T15" i="349"/>
  <c r="R15" i="349"/>
  <c r="Q15" i="349"/>
  <c r="P15" i="349"/>
  <c r="N15" i="349"/>
  <c r="S15" i="349" s="1"/>
  <c r="I15" i="349"/>
  <c r="A15" i="349"/>
  <c r="J15" i="349" s="1"/>
  <c r="X15" i="349" s="1"/>
  <c r="Z15" i="349" s="1"/>
  <c r="BD14" i="349"/>
  <c r="BC14" i="349"/>
  <c r="Y14" i="349"/>
  <c r="AK14" i="349" s="1"/>
  <c r="V14" i="349"/>
  <c r="M14" i="349" s="1"/>
  <c r="U14" i="349"/>
  <c r="T14" i="349"/>
  <c r="R14" i="349"/>
  <c r="Q14" i="349"/>
  <c r="P14" i="349"/>
  <c r="N14" i="349"/>
  <c r="I14" i="349"/>
  <c r="BC13" i="349"/>
  <c r="BD13" i="349" s="1"/>
  <c r="Y13" i="349"/>
  <c r="AK13" i="349" s="1"/>
  <c r="V13" i="349"/>
  <c r="M13" i="349" s="1"/>
  <c r="U13" i="349"/>
  <c r="T13" i="349"/>
  <c r="R13" i="349"/>
  <c r="Q13" i="349"/>
  <c r="P13" i="349"/>
  <c r="N13" i="349"/>
  <c r="I13" i="349"/>
  <c r="BC12" i="349"/>
  <c r="BD12" i="349" s="1"/>
  <c r="Y12" i="349"/>
  <c r="AK12" i="349" s="1"/>
  <c r="V12" i="349"/>
  <c r="M12" i="349" s="1"/>
  <c r="U12" i="349"/>
  <c r="T12" i="349"/>
  <c r="R12" i="349"/>
  <c r="Q12" i="349"/>
  <c r="P12" i="349"/>
  <c r="N12" i="349"/>
  <c r="I12" i="349"/>
  <c r="BC11" i="349"/>
  <c r="BD11" i="349" s="1"/>
  <c r="Y11" i="349"/>
  <c r="AK11" i="349" s="1"/>
  <c r="U11" i="349"/>
  <c r="AP11" i="349" s="1"/>
  <c r="T11" i="349"/>
  <c r="R11" i="349"/>
  <c r="Q11" i="349"/>
  <c r="P11" i="349"/>
  <c r="N11" i="349"/>
  <c r="I11" i="349"/>
  <c r="BC10" i="349"/>
  <c r="BD10" i="349" s="1"/>
  <c r="Y10" i="349"/>
  <c r="AK10" i="349" s="1"/>
  <c r="U10" i="349"/>
  <c r="T10" i="349"/>
  <c r="R10" i="349"/>
  <c r="Q10" i="349"/>
  <c r="P10" i="349"/>
  <c r="N10" i="349"/>
  <c r="I10" i="349"/>
  <c r="BC9" i="349"/>
  <c r="BD9" i="349" s="1"/>
  <c r="Y9" i="349"/>
  <c r="AK9" i="349" s="1"/>
  <c r="V9" i="349"/>
  <c r="M9" i="349" s="1"/>
  <c r="U9" i="349"/>
  <c r="AP9" i="349" s="1"/>
  <c r="T9" i="349"/>
  <c r="R9" i="349"/>
  <c r="Q9" i="349"/>
  <c r="P9" i="349"/>
  <c r="N9" i="349"/>
  <c r="I9" i="349"/>
  <c r="A9" i="349"/>
  <c r="AZ8" i="349"/>
  <c r="AY8" i="349"/>
  <c r="AX8" i="349"/>
  <c r="BA8" i="349" s="1"/>
  <c r="AW8" i="349"/>
  <c r="AR8" i="349"/>
  <c r="AQ8" i="349"/>
  <c r="AP8" i="349"/>
  <c r="AN8" i="349"/>
  <c r="AI8" i="349"/>
  <c r="AG8" i="349"/>
  <c r="AE8" i="349"/>
  <c r="AC8" i="349"/>
  <c r="AA8" i="349"/>
  <c r="R8" i="349"/>
  <c r="Q8" i="349"/>
  <c r="AA7" i="349"/>
  <c r="V7" i="349"/>
  <c r="P7" i="349"/>
  <c r="M7" i="349"/>
  <c r="I6" i="349"/>
  <c r="H6" i="349"/>
  <c r="G6" i="349"/>
  <c r="C6" i="349"/>
  <c r="I5" i="349"/>
  <c r="H5" i="349"/>
  <c r="G5" i="349"/>
  <c r="A5" i="349"/>
  <c r="H4" i="349"/>
  <c r="G4" i="349"/>
  <c r="H3" i="349"/>
  <c r="H2" i="349"/>
  <c r="M1" i="349"/>
  <c r="H1" i="349"/>
  <c r="AU101" i="348"/>
  <c r="AS101" i="348"/>
  <c r="AV101" i="348" s="1"/>
  <c r="R101" i="348"/>
  <c r="BC100" i="348"/>
  <c r="BD100" i="348" s="1"/>
  <c r="Y100" i="348"/>
  <c r="AK100" i="348" s="1"/>
  <c r="V100" i="348"/>
  <c r="M100" i="348" s="1"/>
  <c r="U100" i="348"/>
  <c r="T100" i="348"/>
  <c r="R100" i="348"/>
  <c r="Q100" i="348"/>
  <c r="P100" i="348"/>
  <c r="N100" i="348"/>
  <c r="S100" i="348" s="1"/>
  <c r="I100" i="348"/>
  <c r="A100" i="348"/>
  <c r="J100" i="348" s="1"/>
  <c r="X100" i="348" s="1"/>
  <c r="Z100" i="348" s="1"/>
  <c r="BC99" i="348"/>
  <c r="BD99" i="348" s="1"/>
  <c r="Y99" i="348"/>
  <c r="AK99" i="348" s="1"/>
  <c r="V99" i="348"/>
  <c r="M99" i="348" s="1"/>
  <c r="U99" i="348"/>
  <c r="T99" i="348"/>
  <c r="R99" i="348"/>
  <c r="Q99" i="348"/>
  <c r="P99" i="348"/>
  <c r="N99" i="348"/>
  <c r="S99" i="348" s="1"/>
  <c r="I99" i="348"/>
  <c r="A99" i="348"/>
  <c r="J99" i="348" s="1"/>
  <c r="X99" i="348" s="1"/>
  <c r="Z99" i="348" s="1"/>
  <c r="BC98" i="348"/>
  <c r="BD98" i="348" s="1"/>
  <c r="Y98" i="348"/>
  <c r="AK98" i="348" s="1"/>
  <c r="V98" i="348"/>
  <c r="M98" i="348" s="1"/>
  <c r="U98" i="348"/>
  <c r="T98" i="348"/>
  <c r="R98" i="348"/>
  <c r="Q98" i="348"/>
  <c r="P98" i="348"/>
  <c r="N98" i="348"/>
  <c r="S98" i="348" s="1"/>
  <c r="I98" i="348"/>
  <c r="A98" i="348"/>
  <c r="J98" i="348" s="1"/>
  <c r="X98" i="348" s="1"/>
  <c r="Z98" i="348" s="1"/>
  <c r="BC97" i="348"/>
  <c r="BD97" i="348" s="1"/>
  <c r="Y97" i="348"/>
  <c r="AK97" i="348" s="1"/>
  <c r="U97" i="348"/>
  <c r="T97" i="348"/>
  <c r="R97" i="348"/>
  <c r="Q97" i="348"/>
  <c r="P97" i="348"/>
  <c r="N97" i="348"/>
  <c r="S97" i="348" s="1"/>
  <c r="I97" i="348"/>
  <c r="A97" i="348"/>
  <c r="J97" i="348" s="1"/>
  <c r="X97" i="348" s="1"/>
  <c r="Z97" i="348" s="1"/>
  <c r="BC96" i="348"/>
  <c r="BD96" i="348" s="1"/>
  <c r="Y96" i="348"/>
  <c r="AK96" i="348" s="1"/>
  <c r="V96" i="348"/>
  <c r="M96" i="348" s="1"/>
  <c r="U96" i="348"/>
  <c r="T96" i="348"/>
  <c r="R96" i="348"/>
  <c r="Q96" i="348"/>
  <c r="P96" i="348"/>
  <c r="N96" i="348"/>
  <c r="S96" i="348" s="1"/>
  <c r="I96" i="348"/>
  <c r="A96" i="348"/>
  <c r="J96" i="348" s="1"/>
  <c r="X96" i="348" s="1"/>
  <c r="Z96" i="348" s="1"/>
  <c r="BC95" i="348"/>
  <c r="BD95" i="348" s="1"/>
  <c r="Y95" i="348"/>
  <c r="AK95" i="348" s="1"/>
  <c r="V95" i="348"/>
  <c r="M95" i="348" s="1"/>
  <c r="U95" i="348"/>
  <c r="T95" i="348"/>
  <c r="R95" i="348"/>
  <c r="Q95" i="348"/>
  <c r="P95" i="348"/>
  <c r="N95" i="348"/>
  <c r="S95" i="348" s="1"/>
  <c r="I95" i="348"/>
  <c r="A95" i="348"/>
  <c r="J95" i="348" s="1"/>
  <c r="X95" i="348" s="1"/>
  <c r="Z95" i="348" s="1"/>
  <c r="BC94" i="348"/>
  <c r="BD94" i="348" s="1"/>
  <c r="Y94" i="348"/>
  <c r="AK94" i="348" s="1"/>
  <c r="V94" i="348"/>
  <c r="M94" i="348" s="1"/>
  <c r="U94" i="348"/>
  <c r="T94" i="348"/>
  <c r="R94" i="348"/>
  <c r="Q94" i="348"/>
  <c r="P94" i="348"/>
  <c r="N94" i="348"/>
  <c r="S94" i="348" s="1"/>
  <c r="I94" i="348"/>
  <c r="A94" i="348"/>
  <c r="J94" i="348" s="1"/>
  <c r="X94" i="348" s="1"/>
  <c r="Z94" i="348" s="1"/>
  <c r="BC93" i="348"/>
  <c r="BD93" i="348" s="1"/>
  <c r="Y93" i="348"/>
  <c r="AK93" i="348" s="1"/>
  <c r="U93" i="348"/>
  <c r="T93" i="348"/>
  <c r="R93" i="348"/>
  <c r="Q93" i="348"/>
  <c r="P93" i="348"/>
  <c r="N93" i="348"/>
  <c r="S93" i="348" s="1"/>
  <c r="I93" i="348"/>
  <c r="A93" i="348"/>
  <c r="J93" i="348" s="1"/>
  <c r="X93" i="348" s="1"/>
  <c r="Z93" i="348" s="1"/>
  <c r="BC92" i="348"/>
  <c r="BD92" i="348" s="1"/>
  <c r="Y92" i="348"/>
  <c r="AK92" i="348" s="1"/>
  <c r="V92" i="348"/>
  <c r="M92" i="348" s="1"/>
  <c r="U92" i="348"/>
  <c r="T92" i="348"/>
  <c r="R92" i="348"/>
  <c r="Q92" i="348"/>
  <c r="P92" i="348"/>
  <c r="N92" i="348"/>
  <c r="S92" i="348" s="1"/>
  <c r="I92" i="348"/>
  <c r="A92" i="348"/>
  <c r="J92" i="348" s="1"/>
  <c r="X92" i="348" s="1"/>
  <c r="Z92" i="348" s="1"/>
  <c r="BC91" i="348"/>
  <c r="BD91" i="348" s="1"/>
  <c r="Y91" i="348"/>
  <c r="AK91" i="348" s="1"/>
  <c r="V91" i="348"/>
  <c r="M91" i="348" s="1"/>
  <c r="U91" i="348"/>
  <c r="T91" i="348"/>
  <c r="R91" i="348"/>
  <c r="Q91" i="348"/>
  <c r="P91" i="348"/>
  <c r="N91" i="348"/>
  <c r="S91" i="348" s="1"/>
  <c r="I91" i="348"/>
  <c r="A91" i="348"/>
  <c r="J91" i="348" s="1"/>
  <c r="X91" i="348" s="1"/>
  <c r="Z91" i="348" s="1"/>
  <c r="BC90" i="348"/>
  <c r="BD90" i="348" s="1"/>
  <c r="Y90" i="348"/>
  <c r="AK90" i="348" s="1"/>
  <c r="V90" i="348"/>
  <c r="M90" i="348" s="1"/>
  <c r="U90" i="348"/>
  <c r="T90" i="348"/>
  <c r="R90" i="348"/>
  <c r="Q90" i="348"/>
  <c r="P90" i="348"/>
  <c r="N90" i="348"/>
  <c r="S90" i="348" s="1"/>
  <c r="I90" i="348"/>
  <c r="A90" i="348"/>
  <c r="J90" i="348" s="1"/>
  <c r="X90" i="348" s="1"/>
  <c r="Z90" i="348" s="1"/>
  <c r="BD89" i="348"/>
  <c r="BC89" i="348"/>
  <c r="Y89" i="348"/>
  <c r="AK89" i="348" s="1"/>
  <c r="V89" i="348"/>
  <c r="M89" i="348" s="1"/>
  <c r="U89" i="348"/>
  <c r="T89" i="348"/>
  <c r="R89" i="348"/>
  <c r="Q89" i="348"/>
  <c r="P89" i="348"/>
  <c r="N89" i="348"/>
  <c r="S89" i="348" s="1"/>
  <c r="I89" i="348"/>
  <c r="A89" i="348"/>
  <c r="J89" i="348" s="1"/>
  <c r="X89" i="348" s="1"/>
  <c r="Z89" i="348" s="1"/>
  <c r="BD88" i="348"/>
  <c r="BC88" i="348"/>
  <c r="Y88" i="348"/>
  <c r="AK88" i="348" s="1"/>
  <c r="V88" i="348"/>
  <c r="M88" i="348" s="1"/>
  <c r="U88" i="348"/>
  <c r="T88" i="348"/>
  <c r="R88" i="348"/>
  <c r="Q88" i="348"/>
  <c r="P88" i="348"/>
  <c r="N88" i="348"/>
  <c r="S88" i="348" s="1"/>
  <c r="I88" i="348"/>
  <c r="A88" i="348"/>
  <c r="J88" i="348" s="1"/>
  <c r="X88" i="348" s="1"/>
  <c r="Z88" i="348" s="1"/>
  <c r="BC87" i="348"/>
  <c r="BD87" i="348" s="1"/>
  <c r="Y87" i="348"/>
  <c r="AK87" i="348" s="1"/>
  <c r="V87" i="348"/>
  <c r="M87" i="348" s="1"/>
  <c r="U87" i="348"/>
  <c r="T87" i="348"/>
  <c r="R87" i="348"/>
  <c r="Q87" i="348"/>
  <c r="P87" i="348"/>
  <c r="N87" i="348"/>
  <c r="S87" i="348" s="1"/>
  <c r="I87" i="348"/>
  <c r="A87" i="348"/>
  <c r="J87" i="348" s="1"/>
  <c r="X87" i="348" s="1"/>
  <c r="Z87" i="348" s="1"/>
  <c r="BC86" i="348"/>
  <c r="BD86" i="348" s="1"/>
  <c r="Y86" i="348"/>
  <c r="AK86" i="348" s="1"/>
  <c r="V86" i="348"/>
  <c r="M86" i="348" s="1"/>
  <c r="U86" i="348"/>
  <c r="T86" i="348"/>
  <c r="R86" i="348"/>
  <c r="Q86" i="348"/>
  <c r="P86" i="348"/>
  <c r="N86" i="348"/>
  <c r="S86" i="348" s="1"/>
  <c r="I86" i="348"/>
  <c r="A86" i="348"/>
  <c r="J86" i="348" s="1"/>
  <c r="X86" i="348" s="1"/>
  <c r="Z86" i="348" s="1"/>
  <c r="BC85" i="348"/>
  <c r="BD85" i="348" s="1"/>
  <c r="Y85" i="348"/>
  <c r="AK85" i="348" s="1"/>
  <c r="V85" i="348"/>
  <c r="M85" i="348" s="1"/>
  <c r="U85" i="348"/>
  <c r="T85" i="348"/>
  <c r="R85" i="348"/>
  <c r="Q85" i="348"/>
  <c r="P85" i="348"/>
  <c r="N85" i="348"/>
  <c r="S85" i="348" s="1"/>
  <c r="I85" i="348"/>
  <c r="A85" i="348"/>
  <c r="J85" i="348" s="1"/>
  <c r="X85" i="348" s="1"/>
  <c r="Z85" i="348" s="1"/>
  <c r="BC84" i="348"/>
  <c r="V84" i="348" s="1"/>
  <c r="M84" i="348" s="1"/>
  <c r="Y84" i="348"/>
  <c r="AK84" i="348" s="1"/>
  <c r="U84" i="348"/>
  <c r="T84" i="348"/>
  <c r="R84" i="348"/>
  <c r="Q84" i="348"/>
  <c r="P84" i="348"/>
  <c r="N84" i="348"/>
  <c r="S84" i="348" s="1"/>
  <c r="I84" i="348"/>
  <c r="A84" i="348"/>
  <c r="J84" i="348" s="1"/>
  <c r="X84" i="348" s="1"/>
  <c r="Z84" i="348" s="1"/>
  <c r="BC83" i="348"/>
  <c r="AK83" i="348"/>
  <c r="Y83" i="348"/>
  <c r="U83" i="348"/>
  <c r="T83" i="348"/>
  <c r="R83" i="348"/>
  <c r="Q83" i="348"/>
  <c r="P83" i="348"/>
  <c r="N83" i="348"/>
  <c r="S83" i="348" s="1"/>
  <c r="I83" i="348"/>
  <c r="A83" i="348"/>
  <c r="J83" i="348" s="1"/>
  <c r="X83" i="348" s="1"/>
  <c r="Z83" i="348" s="1"/>
  <c r="BC82" i="348"/>
  <c r="Y82" i="348"/>
  <c r="AK82" i="348" s="1"/>
  <c r="U82" i="348"/>
  <c r="T82" i="348"/>
  <c r="R82" i="348"/>
  <c r="Q82" i="348"/>
  <c r="P82" i="348"/>
  <c r="N82" i="348"/>
  <c r="S82" i="348" s="1"/>
  <c r="I82" i="348"/>
  <c r="A82" i="348"/>
  <c r="J82" i="348" s="1"/>
  <c r="X82" i="348" s="1"/>
  <c r="Z82" i="348" s="1"/>
  <c r="BD81" i="348"/>
  <c r="BC81" i="348"/>
  <c r="V81" i="348" s="1"/>
  <c r="Y81" i="348"/>
  <c r="AK81" i="348" s="1"/>
  <c r="U81" i="348"/>
  <c r="T81" i="348"/>
  <c r="R81" i="348"/>
  <c r="Q81" i="348"/>
  <c r="P81" i="348"/>
  <c r="N81" i="348"/>
  <c r="S81" i="348" s="1"/>
  <c r="M81" i="348"/>
  <c r="I81" i="348"/>
  <c r="A81" i="348"/>
  <c r="J81" i="348" s="1"/>
  <c r="X81" i="348" s="1"/>
  <c r="Z81" i="348" s="1"/>
  <c r="BD80" i="348"/>
  <c r="BC80" i="348"/>
  <c r="Y80" i="348"/>
  <c r="AK80" i="348" s="1"/>
  <c r="V80" i="348"/>
  <c r="U80" i="348"/>
  <c r="T80" i="348"/>
  <c r="R80" i="348"/>
  <c r="Q80" i="348"/>
  <c r="P80" i="348"/>
  <c r="N80" i="348"/>
  <c r="S80" i="348" s="1"/>
  <c r="M80" i="348"/>
  <c r="I80" i="348"/>
  <c r="A80" i="348"/>
  <c r="J80" i="348" s="1"/>
  <c r="X80" i="348" s="1"/>
  <c r="Z80" i="348" s="1"/>
  <c r="BC79" i="348"/>
  <c r="BD79" i="348" s="1"/>
  <c r="Y79" i="348"/>
  <c r="AK79" i="348" s="1"/>
  <c r="V79" i="348"/>
  <c r="M79" i="348" s="1"/>
  <c r="U79" i="348"/>
  <c r="T79" i="348"/>
  <c r="R79" i="348"/>
  <c r="Q79" i="348"/>
  <c r="P79" i="348"/>
  <c r="N79" i="348"/>
  <c r="S79" i="348" s="1"/>
  <c r="I79" i="348"/>
  <c r="A79" i="348"/>
  <c r="J79" i="348" s="1"/>
  <c r="X79" i="348" s="1"/>
  <c r="Z79" i="348" s="1"/>
  <c r="BC78" i="348"/>
  <c r="Y78" i="348"/>
  <c r="AK78" i="348" s="1"/>
  <c r="U78" i="348"/>
  <c r="T78" i="348"/>
  <c r="R78" i="348"/>
  <c r="Q78" i="348"/>
  <c r="P78" i="348"/>
  <c r="N78" i="348"/>
  <c r="S78" i="348" s="1"/>
  <c r="I78" i="348"/>
  <c r="A78" i="348"/>
  <c r="J78" i="348" s="1"/>
  <c r="X78" i="348" s="1"/>
  <c r="Z78" i="348" s="1"/>
  <c r="BD77" i="348"/>
  <c r="BC77" i="348"/>
  <c r="Y77" i="348"/>
  <c r="AK77" i="348" s="1"/>
  <c r="V77" i="348"/>
  <c r="U77" i="348"/>
  <c r="T77" i="348"/>
  <c r="R77" i="348"/>
  <c r="Q77" i="348"/>
  <c r="P77" i="348"/>
  <c r="N77" i="348"/>
  <c r="S77" i="348" s="1"/>
  <c r="M77" i="348"/>
  <c r="I77" i="348"/>
  <c r="A77" i="348"/>
  <c r="J77" i="348" s="1"/>
  <c r="X77" i="348" s="1"/>
  <c r="Z77" i="348" s="1"/>
  <c r="BC76" i="348"/>
  <c r="BD76" i="348" s="1"/>
  <c r="Y76" i="348"/>
  <c r="AK76" i="348" s="1"/>
  <c r="U76" i="348"/>
  <c r="T76" i="348"/>
  <c r="R76" i="348"/>
  <c r="Q76" i="348"/>
  <c r="P76" i="348"/>
  <c r="N76" i="348"/>
  <c r="S76" i="348" s="1"/>
  <c r="I76" i="348"/>
  <c r="A76" i="348"/>
  <c r="J76" i="348" s="1"/>
  <c r="X76" i="348" s="1"/>
  <c r="Z76" i="348" s="1"/>
  <c r="BC75" i="348"/>
  <c r="BD75" i="348" s="1"/>
  <c r="Y75" i="348"/>
  <c r="AK75" i="348" s="1"/>
  <c r="U75" i="348"/>
  <c r="T75" i="348"/>
  <c r="R75" i="348"/>
  <c r="Q75" i="348"/>
  <c r="P75" i="348"/>
  <c r="N75" i="348"/>
  <c r="S75" i="348" s="1"/>
  <c r="I75" i="348"/>
  <c r="A75" i="348"/>
  <c r="J75" i="348" s="1"/>
  <c r="X75" i="348" s="1"/>
  <c r="Z75" i="348" s="1"/>
  <c r="BD74" i="348"/>
  <c r="BC74" i="348"/>
  <c r="V74" i="348" s="1"/>
  <c r="Y74" i="348"/>
  <c r="AK74" i="348" s="1"/>
  <c r="U74" i="348"/>
  <c r="T74" i="348"/>
  <c r="R74" i="348"/>
  <c r="Q74" i="348"/>
  <c r="P74" i="348"/>
  <c r="N74" i="348"/>
  <c r="S74" i="348" s="1"/>
  <c r="M74" i="348"/>
  <c r="I74" i="348"/>
  <c r="A74" i="348"/>
  <c r="J74" i="348" s="1"/>
  <c r="X74" i="348" s="1"/>
  <c r="Z74" i="348" s="1"/>
  <c r="BC73" i="348"/>
  <c r="BD73" i="348" s="1"/>
  <c r="Y73" i="348"/>
  <c r="AK73" i="348" s="1"/>
  <c r="V73" i="348"/>
  <c r="M73" i="348" s="1"/>
  <c r="U73" i="348"/>
  <c r="T73" i="348"/>
  <c r="R73" i="348"/>
  <c r="Q73" i="348"/>
  <c r="P73" i="348"/>
  <c r="N73" i="348"/>
  <c r="S73" i="348" s="1"/>
  <c r="I73" i="348"/>
  <c r="A73" i="348"/>
  <c r="J73" i="348" s="1"/>
  <c r="X73" i="348" s="1"/>
  <c r="Z73" i="348" s="1"/>
  <c r="BC72" i="348"/>
  <c r="BD72" i="348" s="1"/>
  <c r="Y72" i="348"/>
  <c r="AK72" i="348" s="1"/>
  <c r="U72" i="348"/>
  <c r="T72" i="348"/>
  <c r="R72" i="348"/>
  <c r="Q72" i="348"/>
  <c r="P72" i="348"/>
  <c r="N72" i="348"/>
  <c r="S72" i="348" s="1"/>
  <c r="I72" i="348"/>
  <c r="A72" i="348"/>
  <c r="J72" i="348" s="1"/>
  <c r="X72" i="348" s="1"/>
  <c r="Z72" i="348" s="1"/>
  <c r="BC71" i="348"/>
  <c r="BD71" i="348" s="1"/>
  <c r="Y71" i="348"/>
  <c r="AK71" i="348" s="1"/>
  <c r="U71" i="348"/>
  <c r="T71" i="348"/>
  <c r="R71" i="348"/>
  <c r="Q71" i="348"/>
  <c r="P71" i="348"/>
  <c r="N71" i="348"/>
  <c r="S71" i="348" s="1"/>
  <c r="I71" i="348"/>
  <c r="A71" i="348"/>
  <c r="J71" i="348" s="1"/>
  <c r="X71" i="348" s="1"/>
  <c r="Z71" i="348" s="1"/>
  <c r="BD70" i="348"/>
  <c r="BC70" i="348"/>
  <c r="V70" i="348" s="1"/>
  <c r="M70" i="348" s="1"/>
  <c r="Y70" i="348"/>
  <c r="AK70" i="348" s="1"/>
  <c r="U70" i="348"/>
  <c r="T70" i="348"/>
  <c r="R70" i="348"/>
  <c r="Q70" i="348"/>
  <c r="P70" i="348"/>
  <c r="N70" i="348"/>
  <c r="S70" i="348" s="1"/>
  <c r="I70" i="348"/>
  <c r="A70" i="348"/>
  <c r="J70" i="348" s="1"/>
  <c r="X70" i="348" s="1"/>
  <c r="Z70" i="348" s="1"/>
  <c r="BC69" i="348"/>
  <c r="BD69" i="348" s="1"/>
  <c r="Y69" i="348"/>
  <c r="AK69" i="348" s="1"/>
  <c r="V69" i="348"/>
  <c r="M69" i="348" s="1"/>
  <c r="U69" i="348"/>
  <c r="T69" i="348"/>
  <c r="R69" i="348"/>
  <c r="Q69" i="348"/>
  <c r="P69" i="348"/>
  <c r="N69" i="348"/>
  <c r="S69" i="348" s="1"/>
  <c r="I69" i="348"/>
  <c r="A69" i="348"/>
  <c r="J69" i="348" s="1"/>
  <c r="X69" i="348" s="1"/>
  <c r="Z69" i="348" s="1"/>
  <c r="BC68" i="348"/>
  <c r="BD68" i="348" s="1"/>
  <c r="Y68" i="348"/>
  <c r="AK68" i="348" s="1"/>
  <c r="U68" i="348"/>
  <c r="T68" i="348"/>
  <c r="R68" i="348"/>
  <c r="Q68" i="348"/>
  <c r="P68" i="348"/>
  <c r="N68" i="348"/>
  <c r="S68" i="348" s="1"/>
  <c r="I68" i="348"/>
  <c r="A68" i="348"/>
  <c r="J68" i="348" s="1"/>
  <c r="X68" i="348" s="1"/>
  <c r="Z68" i="348" s="1"/>
  <c r="BC67" i="348"/>
  <c r="BD67" i="348" s="1"/>
  <c r="Y67" i="348"/>
  <c r="AK67" i="348" s="1"/>
  <c r="U67" i="348"/>
  <c r="T67" i="348"/>
  <c r="R67" i="348"/>
  <c r="Q67" i="348"/>
  <c r="P67" i="348"/>
  <c r="N67" i="348"/>
  <c r="S67" i="348" s="1"/>
  <c r="I67" i="348"/>
  <c r="A67" i="348"/>
  <c r="J67" i="348" s="1"/>
  <c r="X67" i="348" s="1"/>
  <c r="Z67" i="348" s="1"/>
  <c r="BD66" i="348"/>
  <c r="BC66" i="348"/>
  <c r="V66" i="348" s="1"/>
  <c r="M66" i="348" s="1"/>
  <c r="Y66" i="348"/>
  <c r="AK66" i="348" s="1"/>
  <c r="U66" i="348"/>
  <c r="T66" i="348"/>
  <c r="R66" i="348"/>
  <c r="Q66" i="348"/>
  <c r="P66" i="348"/>
  <c r="N66" i="348"/>
  <c r="S66" i="348" s="1"/>
  <c r="I66" i="348"/>
  <c r="A66" i="348"/>
  <c r="J66" i="348" s="1"/>
  <c r="X66" i="348" s="1"/>
  <c r="Z66" i="348" s="1"/>
  <c r="BC65" i="348"/>
  <c r="BD65" i="348" s="1"/>
  <c r="Y65" i="348"/>
  <c r="AK65" i="348" s="1"/>
  <c r="V65" i="348"/>
  <c r="M65" i="348" s="1"/>
  <c r="U65" i="348"/>
  <c r="T65" i="348"/>
  <c r="R65" i="348"/>
  <c r="Q65" i="348"/>
  <c r="P65" i="348"/>
  <c r="N65" i="348"/>
  <c r="S65" i="348" s="1"/>
  <c r="I65" i="348"/>
  <c r="A65" i="348"/>
  <c r="J65" i="348" s="1"/>
  <c r="X65" i="348" s="1"/>
  <c r="Z65" i="348" s="1"/>
  <c r="BC64" i="348"/>
  <c r="BD64" i="348" s="1"/>
  <c r="Y64" i="348"/>
  <c r="AK64" i="348" s="1"/>
  <c r="U64" i="348"/>
  <c r="T64" i="348"/>
  <c r="R64" i="348"/>
  <c r="Q64" i="348"/>
  <c r="P64" i="348"/>
  <c r="N64" i="348"/>
  <c r="S64" i="348" s="1"/>
  <c r="I64" i="348"/>
  <c r="A64" i="348"/>
  <c r="J64" i="348" s="1"/>
  <c r="X64" i="348" s="1"/>
  <c r="Z64" i="348" s="1"/>
  <c r="BC63" i="348"/>
  <c r="BD63" i="348" s="1"/>
  <c r="Y63" i="348"/>
  <c r="AK63" i="348" s="1"/>
  <c r="U63" i="348"/>
  <c r="T63" i="348"/>
  <c r="R63" i="348"/>
  <c r="Q63" i="348"/>
  <c r="P63" i="348"/>
  <c r="N63" i="348"/>
  <c r="S63" i="348" s="1"/>
  <c r="I63" i="348"/>
  <c r="A63" i="348"/>
  <c r="J63" i="348" s="1"/>
  <c r="X63" i="348" s="1"/>
  <c r="Z63" i="348" s="1"/>
  <c r="BD62" i="348"/>
  <c r="BC62" i="348"/>
  <c r="V62" i="348" s="1"/>
  <c r="Y62" i="348"/>
  <c r="AK62" i="348" s="1"/>
  <c r="U62" i="348"/>
  <c r="T62" i="348"/>
  <c r="R62" i="348"/>
  <c r="Q62" i="348"/>
  <c r="P62" i="348"/>
  <c r="N62" i="348"/>
  <c r="S62" i="348" s="1"/>
  <c r="M62" i="348"/>
  <c r="I62" i="348"/>
  <c r="A62" i="348"/>
  <c r="J62" i="348" s="1"/>
  <c r="X62" i="348" s="1"/>
  <c r="Z62" i="348" s="1"/>
  <c r="BC61" i="348"/>
  <c r="BD61" i="348" s="1"/>
  <c r="Y61" i="348"/>
  <c r="AK61" i="348" s="1"/>
  <c r="U61" i="348"/>
  <c r="T61" i="348"/>
  <c r="R61" i="348"/>
  <c r="Q61" i="348"/>
  <c r="P61" i="348"/>
  <c r="N61" i="348"/>
  <c r="S61" i="348" s="1"/>
  <c r="I61" i="348"/>
  <c r="A61" i="348"/>
  <c r="J61" i="348" s="1"/>
  <c r="X61" i="348" s="1"/>
  <c r="Z61" i="348" s="1"/>
  <c r="BC60" i="348"/>
  <c r="BD60" i="348" s="1"/>
  <c r="Y60" i="348"/>
  <c r="AK60" i="348" s="1"/>
  <c r="U60" i="348"/>
  <c r="T60" i="348"/>
  <c r="R60" i="348"/>
  <c r="Q60" i="348"/>
  <c r="P60" i="348"/>
  <c r="N60" i="348"/>
  <c r="S60" i="348" s="1"/>
  <c r="I60" i="348"/>
  <c r="A60" i="348"/>
  <c r="J60" i="348" s="1"/>
  <c r="X60" i="348" s="1"/>
  <c r="Z60" i="348" s="1"/>
  <c r="BC59" i="348"/>
  <c r="BD59" i="348" s="1"/>
  <c r="Y59" i="348"/>
  <c r="AK59" i="348" s="1"/>
  <c r="U59" i="348"/>
  <c r="T59" i="348"/>
  <c r="R59" i="348"/>
  <c r="Q59" i="348"/>
  <c r="P59" i="348"/>
  <c r="N59" i="348"/>
  <c r="S59" i="348" s="1"/>
  <c r="I59" i="348"/>
  <c r="A59" i="348"/>
  <c r="J59" i="348" s="1"/>
  <c r="X59" i="348" s="1"/>
  <c r="Z59" i="348" s="1"/>
  <c r="BC58" i="348"/>
  <c r="Y58" i="348"/>
  <c r="AK58" i="348" s="1"/>
  <c r="U58" i="348"/>
  <c r="T58" i="348"/>
  <c r="R58" i="348"/>
  <c r="Q58" i="348"/>
  <c r="P58" i="348"/>
  <c r="N58" i="348"/>
  <c r="S58" i="348" s="1"/>
  <c r="I58" i="348"/>
  <c r="A58" i="348"/>
  <c r="J58" i="348" s="1"/>
  <c r="X58" i="348" s="1"/>
  <c r="Z58" i="348" s="1"/>
  <c r="BC57" i="348"/>
  <c r="Y57" i="348"/>
  <c r="AK57" i="348" s="1"/>
  <c r="U57" i="348"/>
  <c r="T57" i="348"/>
  <c r="R57" i="348"/>
  <c r="Q57" i="348"/>
  <c r="P57" i="348"/>
  <c r="N57" i="348"/>
  <c r="S57" i="348" s="1"/>
  <c r="I57" i="348"/>
  <c r="A57" i="348"/>
  <c r="J57" i="348" s="1"/>
  <c r="X57" i="348" s="1"/>
  <c r="Z57" i="348" s="1"/>
  <c r="BC56" i="348"/>
  <c r="V56" i="348" s="1"/>
  <c r="M56" i="348" s="1"/>
  <c r="Y56" i="348"/>
  <c r="AK56" i="348" s="1"/>
  <c r="U56" i="348"/>
  <c r="T56" i="348"/>
  <c r="R56" i="348"/>
  <c r="Q56" i="348"/>
  <c r="P56" i="348"/>
  <c r="N56" i="348"/>
  <c r="S56" i="348" s="1"/>
  <c r="I56" i="348"/>
  <c r="A56" i="348"/>
  <c r="J56" i="348" s="1"/>
  <c r="X56" i="348" s="1"/>
  <c r="Z56" i="348" s="1"/>
  <c r="BD55" i="348"/>
  <c r="BC55" i="348"/>
  <c r="V55" i="348" s="1"/>
  <c r="M55" i="348" s="1"/>
  <c r="Y55" i="348"/>
  <c r="AK55" i="348" s="1"/>
  <c r="U55" i="348"/>
  <c r="T55" i="348"/>
  <c r="R55" i="348"/>
  <c r="Q55" i="348"/>
  <c r="P55" i="348"/>
  <c r="N55" i="348"/>
  <c r="S55" i="348" s="1"/>
  <c r="I55" i="348"/>
  <c r="A55" i="348"/>
  <c r="J55" i="348" s="1"/>
  <c r="X55" i="348" s="1"/>
  <c r="Z55" i="348" s="1"/>
  <c r="BC54" i="348"/>
  <c r="Y54" i="348"/>
  <c r="AK54" i="348" s="1"/>
  <c r="U54" i="348"/>
  <c r="T54" i="348"/>
  <c r="R54" i="348"/>
  <c r="Q54" i="348"/>
  <c r="P54" i="348"/>
  <c r="N54" i="348"/>
  <c r="S54" i="348" s="1"/>
  <c r="I54" i="348"/>
  <c r="A54" i="348"/>
  <c r="J54" i="348" s="1"/>
  <c r="X54" i="348" s="1"/>
  <c r="Z54" i="348" s="1"/>
  <c r="BC53" i="348"/>
  <c r="Y53" i="348"/>
  <c r="AK53" i="348" s="1"/>
  <c r="U53" i="348"/>
  <c r="T53" i="348"/>
  <c r="R53" i="348"/>
  <c r="Q53" i="348"/>
  <c r="P53" i="348"/>
  <c r="N53" i="348"/>
  <c r="S53" i="348" s="1"/>
  <c r="I53" i="348"/>
  <c r="A53" i="348"/>
  <c r="J53" i="348" s="1"/>
  <c r="X53" i="348" s="1"/>
  <c r="Z53" i="348" s="1"/>
  <c r="BC52" i="348"/>
  <c r="V52" i="348" s="1"/>
  <c r="Y52" i="348"/>
  <c r="AK52" i="348" s="1"/>
  <c r="U52" i="348"/>
  <c r="T52" i="348"/>
  <c r="R52" i="348"/>
  <c r="Q52" i="348"/>
  <c r="P52" i="348"/>
  <c r="N52" i="348"/>
  <c r="S52" i="348" s="1"/>
  <c r="M52" i="348"/>
  <c r="I52" i="348"/>
  <c r="A52" i="348"/>
  <c r="J52" i="348" s="1"/>
  <c r="X52" i="348" s="1"/>
  <c r="Z52" i="348" s="1"/>
  <c r="BD51" i="348"/>
  <c r="BC51" i="348"/>
  <c r="V51" i="348" s="1"/>
  <c r="M51" i="348" s="1"/>
  <c r="Y51" i="348"/>
  <c r="AK51" i="348" s="1"/>
  <c r="U51" i="348"/>
  <c r="T51" i="348"/>
  <c r="R51" i="348"/>
  <c r="Q51" i="348"/>
  <c r="P51" i="348"/>
  <c r="N51" i="348"/>
  <c r="S51" i="348" s="1"/>
  <c r="I51" i="348"/>
  <c r="A51" i="348"/>
  <c r="J51" i="348" s="1"/>
  <c r="X51" i="348" s="1"/>
  <c r="Z51" i="348" s="1"/>
  <c r="BC50" i="348"/>
  <c r="Y50" i="348"/>
  <c r="AK50" i="348" s="1"/>
  <c r="U50" i="348"/>
  <c r="T50" i="348"/>
  <c r="R50" i="348"/>
  <c r="Q50" i="348"/>
  <c r="P50" i="348"/>
  <c r="N50" i="348"/>
  <c r="S50" i="348" s="1"/>
  <c r="I50" i="348"/>
  <c r="A50" i="348"/>
  <c r="J50" i="348" s="1"/>
  <c r="X50" i="348" s="1"/>
  <c r="Z50" i="348" s="1"/>
  <c r="BC49" i="348"/>
  <c r="Y49" i="348"/>
  <c r="AK49" i="348" s="1"/>
  <c r="U49" i="348"/>
  <c r="T49" i="348"/>
  <c r="R49" i="348"/>
  <c r="Q49" i="348"/>
  <c r="P49" i="348"/>
  <c r="N49" i="348"/>
  <c r="S49" i="348" s="1"/>
  <c r="I49" i="348"/>
  <c r="A49" i="348"/>
  <c r="J49" i="348" s="1"/>
  <c r="X49" i="348" s="1"/>
  <c r="Z49" i="348" s="1"/>
  <c r="BC48" i="348"/>
  <c r="V48" i="348" s="1"/>
  <c r="M48" i="348" s="1"/>
  <c r="Y48" i="348"/>
  <c r="AK48" i="348" s="1"/>
  <c r="U48" i="348"/>
  <c r="T48" i="348"/>
  <c r="R48" i="348"/>
  <c r="Q48" i="348"/>
  <c r="P48" i="348"/>
  <c r="N48" i="348"/>
  <c r="S48" i="348" s="1"/>
  <c r="I48" i="348"/>
  <c r="A48" i="348"/>
  <c r="J48" i="348" s="1"/>
  <c r="X48" i="348" s="1"/>
  <c r="Z48" i="348" s="1"/>
  <c r="BD47" i="348"/>
  <c r="BC47" i="348"/>
  <c r="V47" i="348" s="1"/>
  <c r="M47" i="348" s="1"/>
  <c r="Y47" i="348"/>
  <c r="AK47" i="348" s="1"/>
  <c r="U47" i="348"/>
  <c r="T47" i="348"/>
  <c r="R47" i="348"/>
  <c r="Q47" i="348"/>
  <c r="P47" i="348"/>
  <c r="N47" i="348"/>
  <c r="S47" i="348" s="1"/>
  <c r="I47" i="348"/>
  <c r="A47" i="348"/>
  <c r="J47" i="348" s="1"/>
  <c r="X47" i="348" s="1"/>
  <c r="Z47" i="348" s="1"/>
  <c r="BC46" i="348"/>
  <c r="AK46" i="348"/>
  <c r="Y46" i="348"/>
  <c r="U46" i="348"/>
  <c r="T46" i="348"/>
  <c r="R46" i="348"/>
  <c r="Q46" i="348"/>
  <c r="P46" i="348"/>
  <c r="N46" i="348"/>
  <c r="S46" i="348" s="1"/>
  <c r="I46" i="348"/>
  <c r="A46" i="348"/>
  <c r="J46" i="348" s="1"/>
  <c r="X46" i="348" s="1"/>
  <c r="Z46" i="348" s="1"/>
  <c r="BC45" i="348"/>
  <c r="BD45" i="348" s="1"/>
  <c r="Y45" i="348"/>
  <c r="AK45" i="348" s="1"/>
  <c r="U45" i="348"/>
  <c r="T45" i="348"/>
  <c r="R45" i="348"/>
  <c r="Q45" i="348"/>
  <c r="P45" i="348"/>
  <c r="N45" i="348"/>
  <c r="S45" i="348" s="1"/>
  <c r="I45" i="348"/>
  <c r="A45" i="348"/>
  <c r="J45" i="348" s="1"/>
  <c r="X45" i="348" s="1"/>
  <c r="Z45" i="348" s="1"/>
  <c r="BD44" i="348"/>
  <c r="BC44" i="348"/>
  <c r="V44" i="348" s="1"/>
  <c r="M44" i="348" s="1"/>
  <c r="Y44" i="348"/>
  <c r="AK44" i="348" s="1"/>
  <c r="U44" i="348"/>
  <c r="T44" i="348"/>
  <c r="R44" i="348"/>
  <c r="Q44" i="348"/>
  <c r="P44" i="348"/>
  <c r="N44" i="348"/>
  <c r="S44" i="348" s="1"/>
  <c r="I44" i="348"/>
  <c r="A44" i="348"/>
  <c r="J44" i="348" s="1"/>
  <c r="X44" i="348" s="1"/>
  <c r="Z44" i="348" s="1"/>
  <c r="BC43" i="348"/>
  <c r="BD43" i="348" s="1"/>
  <c r="Y43" i="348"/>
  <c r="AK43" i="348" s="1"/>
  <c r="U43" i="348"/>
  <c r="T43" i="348"/>
  <c r="R43" i="348"/>
  <c r="Q43" i="348"/>
  <c r="P43" i="348"/>
  <c r="N43" i="348"/>
  <c r="S43" i="348" s="1"/>
  <c r="I43" i="348"/>
  <c r="A43" i="348"/>
  <c r="J43" i="348" s="1"/>
  <c r="X43" i="348" s="1"/>
  <c r="Z43" i="348" s="1"/>
  <c r="BC42" i="348"/>
  <c r="BD42" i="348" s="1"/>
  <c r="Y42" i="348"/>
  <c r="AK42" i="348" s="1"/>
  <c r="V42" i="348"/>
  <c r="M42" i="348" s="1"/>
  <c r="U42" i="348"/>
  <c r="T42" i="348"/>
  <c r="R42" i="348"/>
  <c r="Q42" i="348"/>
  <c r="P42" i="348"/>
  <c r="N42" i="348"/>
  <c r="S42" i="348" s="1"/>
  <c r="I42" i="348"/>
  <c r="A42" i="348"/>
  <c r="J42" i="348" s="1"/>
  <c r="X42" i="348" s="1"/>
  <c r="Z42" i="348" s="1"/>
  <c r="BD41" i="348"/>
  <c r="BC41" i="348"/>
  <c r="Y41" i="348"/>
  <c r="AK41" i="348" s="1"/>
  <c r="V41" i="348"/>
  <c r="M41" i="348" s="1"/>
  <c r="U41" i="348"/>
  <c r="T41" i="348"/>
  <c r="R41" i="348"/>
  <c r="Q41" i="348"/>
  <c r="P41" i="348"/>
  <c r="N41" i="348"/>
  <c r="S41" i="348" s="1"/>
  <c r="I41" i="348"/>
  <c r="A41" i="348"/>
  <c r="J41" i="348" s="1"/>
  <c r="X41" i="348" s="1"/>
  <c r="Z41" i="348" s="1"/>
  <c r="BC40" i="348"/>
  <c r="BD40" i="348" s="1"/>
  <c r="Y40" i="348"/>
  <c r="AK40" i="348" s="1"/>
  <c r="V40" i="348"/>
  <c r="M40" i="348" s="1"/>
  <c r="U40" i="348"/>
  <c r="T40" i="348"/>
  <c r="R40" i="348"/>
  <c r="Q40" i="348"/>
  <c r="P40" i="348"/>
  <c r="N40" i="348"/>
  <c r="S40" i="348" s="1"/>
  <c r="I40" i="348"/>
  <c r="A40" i="348"/>
  <c r="J40" i="348" s="1"/>
  <c r="X40" i="348" s="1"/>
  <c r="Z40" i="348" s="1"/>
  <c r="BC39" i="348"/>
  <c r="BD39" i="348" s="1"/>
  <c r="Y39" i="348"/>
  <c r="AK39" i="348" s="1"/>
  <c r="U39" i="348"/>
  <c r="T39" i="348"/>
  <c r="R39" i="348"/>
  <c r="Q39" i="348"/>
  <c r="P39" i="348"/>
  <c r="N39" i="348"/>
  <c r="S39" i="348" s="1"/>
  <c r="I39" i="348"/>
  <c r="A39" i="348"/>
  <c r="J39" i="348" s="1"/>
  <c r="X39" i="348" s="1"/>
  <c r="Z39" i="348" s="1"/>
  <c r="BC38" i="348"/>
  <c r="BD38" i="348" s="1"/>
  <c r="Y38" i="348"/>
  <c r="AK38" i="348" s="1"/>
  <c r="V38" i="348"/>
  <c r="M38" i="348" s="1"/>
  <c r="U38" i="348"/>
  <c r="T38" i="348"/>
  <c r="R38" i="348"/>
  <c r="Q38" i="348"/>
  <c r="P38" i="348"/>
  <c r="N38" i="348"/>
  <c r="S38" i="348" s="1"/>
  <c r="I38" i="348"/>
  <c r="A38" i="348"/>
  <c r="J38" i="348" s="1"/>
  <c r="X38" i="348" s="1"/>
  <c r="Z38" i="348" s="1"/>
  <c r="BD37" i="348"/>
  <c r="BC37" i="348"/>
  <c r="Y37" i="348"/>
  <c r="AK37" i="348" s="1"/>
  <c r="V37" i="348"/>
  <c r="M37" i="348" s="1"/>
  <c r="U37" i="348"/>
  <c r="T37" i="348"/>
  <c r="R37" i="348"/>
  <c r="Q37" i="348"/>
  <c r="P37" i="348"/>
  <c r="N37" i="348"/>
  <c r="S37" i="348" s="1"/>
  <c r="I37" i="348"/>
  <c r="A37" i="348"/>
  <c r="J37" i="348" s="1"/>
  <c r="X37" i="348" s="1"/>
  <c r="Z37" i="348" s="1"/>
  <c r="BC36" i="348"/>
  <c r="BD36" i="348" s="1"/>
  <c r="Y36" i="348"/>
  <c r="AK36" i="348" s="1"/>
  <c r="V36" i="348"/>
  <c r="M36" i="348" s="1"/>
  <c r="U36" i="348"/>
  <c r="T36" i="348"/>
  <c r="R36" i="348"/>
  <c r="Q36" i="348"/>
  <c r="P36" i="348"/>
  <c r="N36" i="348"/>
  <c r="S36" i="348" s="1"/>
  <c r="I36" i="348"/>
  <c r="A36" i="348"/>
  <c r="J36" i="348" s="1"/>
  <c r="X36" i="348" s="1"/>
  <c r="Z36" i="348" s="1"/>
  <c r="BC35" i="348"/>
  <c r="BD35" i="348" s="1"/>
  <c r="Y35" i="348"/>
  <c r="AK35" i="348" s="1"/>
  <c r="U35" i="348"/>
  <c r="T35" i="348"/>
  <c r="R35" i="348"/>
  <c r="Q35" i="348"/>
  <c r="P35" i="348"/>
  <c r="N35" i="348"/>
  <c r="S35" i="348" s="1"/>
  <c r="I35" i="348"/>
  <c r="A35" i="348"/>
  <c r="J35" i="348" s="1"/>
  <c r="X35" i="348" s="1"/>
  <c r="Z35" i="348" s="1"/>
  <c r="BC34" i="348"/>
  <c r="BD34" i="348" s="1"/>
  <c r="Y34" i="348"/>
  <c r="AK34" i="348" s="1"/>
  <c r="V34" i="348"/>
  <c r="U34" i="348"/>
  <c r="T34" i="348"/>
  <c r="R34" i="348"/>
  <c r="Q34" i="348"/>
  <c r="P34" i="348"/>
  <c r="N34" i="348"/>
  <c r="S34" i="348" s="1"/>
  <c r="M34" i="348"/>
  <c r="I34" i="348"/>
  <c r="A34" i="348"/>
  <c r="J34" i="348" s="1"/>
  <c r="X34" i="348" s="1"/>
  <c r="Z34" i="348" s="1"/>
  <c r="BD33" i="348"/>
  <c r="BC33" i="348"/>
  <c r="Y33" i="348"/>
  <c r="AK33" i="348" s="1"/>
  <c r="V33" i="348"/>
  <c r="M33" i="348" s="1"/>
  <c r="U33" i="348"/>
  <c r="T33" i="348"/>
  <c r="R33" i="348"/>
  <c r="Q33" i="348"/>
  <c r="P33" i="348"/>
  <c r="N33" i="348"/>
  <c r="S33" i="348" s="1"/>
  <c r="I33" i="348"/>
  <c r="A33" i="348"/>
  <c r="J33" i="348" s="1"/>
  <c r="X33" i="348" s="1"/>
  <c r="Z33" i="348" s="1"/>
  <c r="BC32" i="348"/>
  <c r="BD32" i="348" s="1"/>
  <c r="Y32" i="348"/>
  <c r="AK32" i="348" s="1"/>
  <c r="V32" i="348"/>
  <c r="M32" i="348" s="1"/>
  <c r="U32" i="348"/>
  <c r="T32" i="348"/>
  <c r="R32" i="348"/>
  <c r="Q32" i="348"/>
  <c r="P32" i="348"/>
  <c r="N32" i="348"/>
  <c r="S32" i="348" s="1"/>
  <c r="I32" i="348"/>
  <c r="A32" i="348"/>
  <c r="J32" i="348" s="1"/>
  <c r="X32" i="348" s="1"/>
  <c r="Z32" i="348" s="1"/>
  <c r="BC31" i="348"/>
  <c r="BD31" i="348" s="1"/>
  <c r="Y31" i="348"/>
  <c r="AK31" i="348" s="1"/>
  <c r="U31" i="348"/>
  <c r="T31" i="348"/>
  <c r="R31" i="348"/>
  <c r="Q31" i="348"/>
  <c r="P31" i="348"/>
  <c r="N31" i="348"/>
  <c r="S31" i="348" s="1"/>
  <c r="I31" i="348"/>
  <c r="A31" i="348"/>
  <c r="J31" i="348" s="1"/>
  <c r="X31" i="348" s="1"/>
  <c r="Z31" i="348" s="1"/>
  <c r="BC30" i="348"/>
  <c r="BD30" i="348" s="1"/>
  <c r="Y30" i="348"/>
  <c r="AK30" i="348" s="1"/>
  <c r="V30" i="348"/>
  <c r="U30" i="348"/>
  <c r="T30" i="348"/>
  <c r="R30" i="348"/>
  <c r="Q30" i="348"/>
  <c r="P30" i="348"/>
  <c r="N30" i="348"/>
  <c r="S30" i="348" s="1"/>
  <c r="M30" i="348"/>
  <c r="I30" i="348"/>
  <c r="A30" i="348"/>
  <c r="J30" i="348" s="1"/>
  <c r="X30" i="348" s="1"/>
  <c r="Z30" i="348" s="1"/>
  <c r="BD29" i="348"/>
  <c r="BC29" i="348"/>
  <c r="Y29" i="348"/>
  <c r="AK29" i="348" s="1"/>
  <c r="V29" i="348"/>
  <c r="M29" i="348" s="1"/>
  <c r="U29" i="348"/>
  <c r="T29" i="348"/>
  <c r="R29" i="348"/>
  <c r="Q29" i="348"/>
  <c r="P29" i="348"/>
  <c r="N29" i="348"/>
  <c r="S29" i="348" s="1"/>
  <c r="I29" i="348"/>
  <c r="A29" i="348"/>
  <c r="J29" i="348" s="1"/>
  <c r="X29" i="348" s="1"/>
  <c r="Z29" i="348" s="1"/>
  <c r="BC28" i="348"/>
  <c r="BD28" i="348" s="1"/>
  <c r="Y28" i="348"/>
  <c r="AK28" i="348" s="1"/>
  <c r="V28" i="348"/>
  <c r="U28" i="348"/>
  <c r="T28" i="348"/>
  <c r="R28" i="348"/>
  <c r="Q28" i="348"/>
  <c r="P28" i="348"/>
  <c r="N28" i="348"/>
  <c r="S28" i="348" s="1"/>
  <c r="M28" i="348"/>
  <c r="I28" i="348"/>
  <c r="A28" i="348"/>
  <c r="J28" i="348" s="1"/>
  <c r="X28" i="348" s="1"/>
  <c r="Z28" i="348" s="1"/>
  <c r="BC27" i="348"/>
  <c r="BD27" i="348" s="1"/>
  <c r="Y27" i="348"/>
  <c r="AK27" i="348" s="1"/>
  <c r="V27" i="348"/>
  <c r="U27" i="348"/>
  <c r="T27" i="348"/>
  <c r="R27" i="348"/>
  <c r="Q27" i="348"/>
  <c r="P27" i="348"/>
  <c r="N27" i="348"/>
  <c r="S27" i="348" s="1"/>
  <c r="M27" i="348"/>
  <c r="I27" i="348"/>
  <c r="A27" i="348"/>
  <c r="J27" i="348" s="1"/>
  <c r="X27" i="348" s="1"/>
  <c r="Z27" i="348" s="1"/>
  <c r="BD26" i="348"/>
  <c r="BC26" i="348"/>
  <c r="Y26" i="348"/>
  <c r="AK26" i="348" s="1"/>
  <c r="V26" i="348"/>
  <c r="M26" i="348" s="1"/>
  <c r="U26" i="348"/>
  <c r="T26" i="348"/>
  <c r="R26" i="348"/>
  <c r="Q26" i="348"/>
  <c r="P26" i="348"/>
  <c r="N26" i="348"/>
  <c r="S26" i="348" s="1"/>
  <c r="I26" i="348"/>
  <c r="A26" i="348"/>
  <c r="J26" i="348" s="1"/>
  <c r="X26" i="348" s="1"/>
  <c r="Z26" i="348" s="1"/>
  <c r="BC25" i="348"/>
  <c r="BD25" i="348" s="1"/>
  <c r="Y25" i="348"/>
  <c r="AK25" i="348" s="1"/>
  <c r="V25" i="348"/>
  <c r="M25" i="348" s="1"/>
  <c r="U25" i="348"/>
  <c r="T25" i="348"/>
  <c r="R25" i="348"/>
  <c r="Q25" i="348"/>
  <c r="P25" i="348"/>
  <c r="N25" i="348"/>
  <c r="S25" i="348" s="1"/>
  <c r="I25" i="348"/>
  <c r="A25" i="348"/>
  <c r="J25" i="348" s="1"/>
  <c r="X25" i="348" s="1"/>
  <c r="Z25" i="348" s="1"/>
  <c r="BC24" i="348"/>
  <c r="BD24" i="348" s="1"/>
  <c r="Y24" i="348"/>
  <c r="AK24" i="348" s="1"/>
  <c r="V24" i="348"/>
  <c r="M24" i="348" s="1"/>
  <c r="U24" i="348"/>
  <c r="T24" i="348"/>
  <c r="R24" i="348"/>
  <c r="Q24" i="348"/>
  <c r="P24" i="348"/>
  <c r="N24" i="348"/>
  <c r="S24" i="348" s="1"/>
  <c r="I24" i="348"/>
  <c r="A24" i="348"/>
  <c r="J24" i="348" s="1"/>
  <c r="X24" i="348" s="1"/>
  <c r="Z24" i="348" s="1"/>
  <c r="BD23" i="348"/>
  <c r="BC23" i="348"/>
  <c r="Y23" i="348"/>
  <c r="AK23" i="348" s="1"/>
  <c r="V23" i="348"/>
  <c r="M23" i="348" s="1"/>
  <c r="U23" i="348"/>
  <c r="T23" i="348"/>
  <c r="R23" i="348"/>
  <c r="Q23" i="348"/>
  <c r="P23" i="348"/>
  <c r="N23" i="348"/>
  <c r="S23" i="348" s="1"/>
  <c r="I23" i="348"/>
  <c r="A23" i="348"/>
  <c r="J23" i="348" s="1"/>
  <c r="X23" i="348" s="1"/>
  <c r="Z23" i="348" s="1"/>
  <c r="BD22" i="348"/>
  <c r="BC22" i="348"/>
  <c r="Y22" i="348"/>
  <c r="AK22" i="348" s="1"/>
  <c r="V22" i="348"/>
  <c r="M22" i="348" s="1"/>
  <c r="U22" i="348"/>
  <c r="T22" i="348"/>
  <c r="R22" i="348"/>
  <c r="Q22" i="348"/>
  <c r="P22" i="348"/>
  <c r="N22" i="348"/>
  <c r="S22" i="348" s="1"/>
  <c r="I22" i="348"/>
  <c r="A22" i="348"/>
  <c r="J22" i="348" s="1"/>
  <c r="X22" i="348" s="1"/>
  <c r="Z22" i="348" s="1"/>
  <c r="BD21" i="348"/>
  <c r="BC21" i="348"/>
  <c r="Y21" i="348"/>
  <c r="AK21" i="348" s="1"/>
  <c r="V21" i="348"/>
  <c r="M21" i="348" s="1"/>
  <c r="U21" i="348"/>
  <c r="T21" i="348"/>
  <c r="R21" i="348"/>
  <c r="Q21" i="348"/>
  <c r="P21" i="348"/>
  <c r="N21" i="348"/>
  <c r="S21" i="348" s="1"/>
  <c r="I21" i="348"/>
  <c r="A21" i="348"/>
  <c r="J21" i="348" s="1"/>
  <c r="X21" i="348" s="1"/>
  <c r="Z21" i="348" s="1"/>
  <c r="BC20" i="348"/>
  <c r="Y20" i="348"/>
  <c r="AK20" i="348" s="1"/>
  <c r="U20" i="348"/>
  <c r="T20" i="348"/>
  <c r="R20" i="348"/>
  <c r="Q20" i="348"/>
  <c r="P20" i="348"/>
  <c r="N20" i="348"/>
  <c r="S20" i="348" s="1"/>
  <c r="I20" i="348"/>
  <c r="A20" i="348"/>
  <c r="J20" i="348" s="1"/>
  <c r="X20" i="348" s="1"/>
  <c r="Z20" i="348" s="1"/>
  <c r="BC19" i="348"/>
  <c r="V19" i="348" s="1"/>
  <c r="M19" i="348" s="1"/>
  <c r="Y19" i="348"/>
  <c r="AK19" i="348" s="1"/>
  <c r="U19" i="348"/>
  <c r="T19" i="348"/>
  <c r="R19" i="348"/>
  <c r="Q19" i="348"/>
  <c r="P19" i="348"/>
  <c r="N19" i="348"/>
  <c r="S19" i="348" s="1"/>
  <c r="I19" i="348"/>
  <c r="A19" i="348"/>
  <c r="J19" i="348" s="1"/>
  <c r="X19" i="348" s="1"/>
  <c r="Z19" i="348" s="1"/>
  <c r="BC18" i="348"/>
  <c r="V18" i="348" s="1"/>
  <c r="M18" i="348" s="1"/>
  <c r="Y18" i="348"/>
  <c r="AK18" i="348" s="1"/>
  <c r="U18" i="348"/>
  <c r="T18" i="348"/>
  <c r="R18" i="348"/>
  <c r="Q18" i="348"/>
  <c r="P18" i="348"/>
  <c r="N18" i="348"/>
  <c r="S18" i="348" s="1"/>
  <c r="I18" i="348"/>
  <c r="A18" i="348"/>
  <c r="J18" i="348" s="1"/>
  <c r="X18" i="348" s="1"/>
  <c r="Z18" i="348" s="1"/>
  <c r="BC17" i="348"/>
  <c r="V17" i="348" s="1"/>
  <c r="M17" i="348" s="1"/>
  <c r="Y17" i="348"/>
  <c r="AK17" i="348" s="1"/>
  <c r="U17" i="348"/>
  <c r="T17" i="348"/>
  <c r="R17" i="348"/>
  <c r="Q17" i="348"/>
  <c r="P17" i="348"/>
  <c r="N17" i="348"/>
  <c r="S17" i="348" s="1"/>
  <c r="I17" i="348"/>
  <c r="A17" i="348"/>
  <c r="J17" i="348" s="1"/>
  <c r="X17" i="348" s="1"/>
  <c r="Z17" i="348" s="1"/>
  <c r="BC16" i="348"/>
  <c r="Y16" i="348"/>
  <c r="AK16" i="348" s="1"/>
  <c r="U16" i="348"/>
  <c r="T16" i="348"/>
  <c r="R16" i="348"/>
  <c r="Q16" i="348"/>
  <c r="P16" i="348"/>
  <c r="N16" i="348"/>
  <c r="S16" i="348" s="1"/>
  <c r="I16" i="348"/>
  <c r="A16" i="348"/>
  <c r="J16" i="348" s="1"/>
  <c r="X16" i="348" s="1"/>
  <c r="Z16" i="348" s="1"/>
  <c r="BC15" i="348"/>
  <c r="V15" i="348" s="1"/>
  <c r="M15" i="348" s="1"/>
  <c r="AW15" i="348"/>
  <c r="Y15" i="348"/>
  <c r="AK15" i="348" s="1"/>
  <c r="U15" i="348"/>
  <c r="T15" i="348"/>
  <c r="R15" i="348"/>
  <c r="Q15" i="348"/>
  <c r="P15" i="348"/>
  <c r="N15" i="348"/>
  <c r="S15" i="348" s="1"/>
  <c r="I15" i="348"/>
  <c r="A15" i="348"/>
  <c r="J15" i="348" s="1"/>
  <c r="X15" i="348" s="1"/>
  <c r="Z15" i="348" s="1"/>
  <c r="BC14" i="348"/>
  <c r="V14" i="348" s="1"/>
  <c r="M14" i="348" s="1"/>
  <c r="Y14" i="348"/>
  <c r="AK14" i="348" s="1"/>
  <c r="U14" i="348"/>
  <c r="T14" i="348"/>
  <c r="R14" i="348"/>
  <c r="Q14" i="348"/>
  <c r="P14" i="348"/>
  <c r="N14" i="348"/>
  <c r="I14" i="348"/>
  <c r="BD13" i="348"/>
  <c r="BC13" i="348"/>
  <c r="V13" i="348" s="1"/>
  <c r="M13" i="348" s="1"/>
  <c r="Y13" i="348"/>
  <c r="AK13" i="348" s="1"/>
  <c r="U13" i="348"/>
  <c r="T13" i="348"/>
  <c r="R13" i="348"/>
  <c r="Q13" i="348"/>
  <c r="P13" i="348"/>
  <c r="N13" i="348"/>
  <c r="I13" i="348"/>
  <c r="BC12" i="348"/>
  <c r="AX12" i="348"/>
  <c r="Y12" i="348"/>
  <c r="AK12" i="348" s="1"/>
  <c r="U12" i="348"/>
  <c r="T12" i="348"/>
  <c r="R12" i="348"/>
  <c r="Q12" i="348"/>
  <c r="P12" i="348"/>
  <c r="N12" i="348"/>
  <c r="I12" i="348"/>
  <c r="BC11" i="348"/>
  <c r="V11" i="348" s="1"/>
  <c r="AW11" i="348"/>
  <c r="Y11" i="348"/>
  <c r="AK11" i="348" s="1"/>
  <c r="U11" i="348"/>
  <c r="T11" i="348"/>
  <c r="R11" i="348"/>
  <c r="Q11" i="348"/>
  <c r="P11" i="348"/>
  <c r="N11" i="348"/>
  <c r="M11" i="348"/>
  <c r="I11" i="348"/>
  <c r="BC10" i="348"/>
  <c r="BD10" i="348" s="1"/>
  <c r="Y10" i="348"/>
  <c r="AK10" i="348" s="1"/>
  <c r="V10" i="348"/>
  <c r="M10" i="348" s="1"/>
  <c r="U10" i="348"/>
  <c r="AR10" i="348" s="1"/>
  <c r="T10" i="348"/>
  <c r="R10" i="348"/>
  <c r="Q10" i="348"/>
  <c r="P10" i="348"/>
  <c r="N10" i="348"/>
  <c r="I10" i="348"/>
  <c r="A10" i="348"/>
  <c r="J10" i="348" s="1"/>
  <c r="X10" i="348" s="1"/>
  <c r="Z10" i="348" s="1"/>
  <c r="BC9" i="348"/>
  <c r="V9" i="348" s="1"/>
  <c r="M9" i="348" s="1"/>
  <c r="AY9" i="348"/>
  <c r="AX9" i="348"/>
  <c r="AW9" i="348"/>
  <c r="Y9" i="348"/>
  <c r="AK9" i="348" s="1"/>
  <c r="U9" i="348"/>
  <c r="T9" i="348"/>
  <c r="R9" i="348"/>
  <c r="Q9" i="348"/>
  <c r="P9" i="348"/>
  <c r="N9" i="348"/>
  <c r="AE9" i="348" s="1"/>
  <c r="AF9" i="348" s="1"/>
  <c r="I9" i="348"/>
  <c r="A9" i="348"/>
  <c r="J9" i="348" s="1"/>
  <c r="X9" i="348" s="1"/>
  <c r="Z9" i="348" s="1"/>
  <c r="AZ8" i="348"/>
  <c r="AZ30" i="348" s="1"/>
  <c r="AY8" i="348"/>
  <c r="AY23" i="348" s="1"/>
  <c r="AX8" i="348"/>
  <c r="AW8" i="348"/>
  <c r="AW27" i="348" s="1"/>
  <c r="AR8" i="348"/>
  <c r="AQ8" i="348"/>
  <c r="AP8" i="348"/>
  <c r="AN8" i="348"/>
  <c r="AO8" i="348" s="1"/>
  <c r="AI8" i="348"/>
  <c r="AI29" i="348" s="1"/>
  <c r="AJ29" i="348" s="1"/>
  <c r="AG8" i="348"/>
  <c r="AE8" i="348"/>
  <c r="AC8" i="348"/>
  <c r="AA8" i="348"/>
  <c r="R8" i="348"/>
  <c r="Q8" i="348"/>
  <c r="AA7" i="348"/>
  <c r="V7" i="348"/>
  <c r="P7" i="348"/>
  <c r="M7" i="348"/>
  <c r="I6" i="348"/>
  <c r="H6" i="348"/>
  <c r="G6" i="348"/>
  <c r="C6" i="348"/>
  <c r="I5" i="348"/>
  <c r="H5" i="348"/>
  <c r="G5" i="348"/>
  <c r="A5" i="348"/>
  <c r="H4" i="348"/>
  <c r="G4" i="348"/>
  <c r="H3" i="348"/>
  <c r="H2" i="348"/>
  <c r="M1" i="348"/>
  <c r="H1" i="348"/>
  <c r="AU101" i="347"/>
  <c r="AS101" i="347"/>
  <c r="AV101" i="347" s="1"/>
  <c r="R101" i="347"/>
  <c r="BC100" i="347"/>
  <c r="Y100" i="347"/>
  <c r="AK100" i="347" s="1"/>
  <c r="U100" i="347"/>
  <c r="T100" i="347"/>
  <c r="R100" i="347"/>
  <c r="Q100" i="347"/>
  <c r="P100" i="347"/>
  <c r="N100" i="347"/>
  <c r="S100" i="347" s="1"/>
  <c r="I100" i="347"/>
  <c r="A100" i="347"/>
  <c r="J100" i="347" s="1"/>
  <c r="X100" i="347" s="1"/>
  <c r="Z100" i="347" s="1"/>
  <c r="BD99" i="347"/>
  <c r="BC99" i="347"/>
  <c r="V99" i="347" s="1"/>
  <c r="M99" i="347" s="1"/>
  <c r="Y99" i="347"/>
  <c r="AK99" i="347" s="1"/>
  <c r="U99" i="347"/>
  <c r="T99" i="347"/>
  <c r="R99" i="347"/>
  <c r="Q99" i="347"/>
  <c r="P99" i="347"/>
  <c r="N99" i="347"/>
  <c r="S99" i="347" s="1"/>
  <c r="I99" i="347"/>
  <c r="A99" i="347"/>
  <c r="J99" i="347" s="1"/>
  <c r="X99" i="347" s="1"/>
  <c r="Z99" i="347" s="1"/>
  <c r="BD98" i="347"/>
  <c r="BC98" i="347"/>
  <c r="V98" i="347" s="1"/>
  <c r="M98" i="347" s="1"/>
  <c r="Y98" i="347"/>
  <c r="AK98" i="347" s="1"/>
  <c r="U98" i="347"/>
  <c r="T98" i="347"/>
  <c r="R98" i="347"/>
  <c r="Q98" i="347"/>
  <c r="P98" i="347"/>
  <c r="N98" i="347"/>
  <c r="S98" i="347" s="1"/>
  <c r="I98" i="347"/>
  <c r="A98" i="347"/>
  <c r="J98" i="347" s="1"/>
  <c r="X98" i="347" s="1"/>
  <c r="Z98" i="347" s="1"/>
  <c r="BC97" i="347"/>
  <c r="BD97" i="347" s="1"/>
  <c r="Y97" i="347"/>
  <c r="AK97" i="347" s="1"/>
  <c r="U97" i="347"/>
  <c r="T97" i="347"/>
  <c r="R97" i="347"/>
  <c r="Q97" i="347"/>
  <c r="P97" i="347"/>
  <c r="N97" i="347"/>
  <c r="S97" i="347" s="1"/>
  <c r="I97" i="347"/>
  <c r="A97" i="347"/>
  <c r="J97" i="347" s="1"/>
  <c r="X97" i="347" s="1"/>
  <c r="Z97" i="347" s="1"/>
  <c r="BC96" i="347"/>
  <c r="BD96" i="347" s="1"/>
  <c r="Y96" i="347"/>
  <c r="AK96" i="347" s="1"/>
  <c r="U96" i="347"/>
  <c r="T96" i="347"/>
  <c r="R96" i="347"/>
  <c r="Q96" i="347"/>
  <c r="P96" i="347"/>
  <c r="N96" i="347"/>
  <c r="S96" i="347" s="1"/>
  <c r="I96" i="347"/>
  <c r="A96" i="347"/>
  <c r="J96" i="347" s="1"/>
  <c r="X96" i="347" s="1"/>
  <c r="Z96" i="347" s="1"/>
  <c r="BD95" i="347"/>
  <c r="BC95" i="347"/>
  <c r="Y95" i="347"/>
  <c r="AK95" i="347" s="1"/>
  <c r="V95" i="347"/>
  <c r="M95" i="347" s="1"/>
  <c r="U95" i="347"/>
  <c r="T95" i="347"/>
  <c r="R95" i="347"/>
  <c r="Q95" i="347"/>
  <c r="P95" i="347"/>
  <c r="N95" i="347"/>
  <c r="S95" i="347" s="1"/>
  <c r="I95" i="347"/>
  <c r="A95" i="347"/>
  <c r="J95" i="347" s="1"/>
  <c r="X95" i="347" s="1"/>
  <c r="Z95" i="347" s="1"/>
  <c r="BD94" i="347"/>
  <c r="BC94" i="347"/>
  <c r="Y94" i="347"/>
  <c r="AK94" i="347" s="1"/>
  <c r="V94" i="347"/>
  <c r="M94" i="347" s="1"/>
  <c r="U94" i="347"/>
  <c r="T94" i="347"/>
  <c r="R94" i="347"/>
  <c r="Q94" i="347"/>
  <c r="P94" i="347"/>
  <c r="N94" i="347"/>
  <c r="S94" i="347" s="1"/>
  <c r="I94" i="347"/>
  <c r="A94" i="347"/>
  <c r="J94" i="347" s="1"/>
  <c r="X94" i="347" s="1"/>
  <c r="Z94" i="347" s="1"/>
  <c r="BC93" i="347"/>
  <c r="BD93" i="347" s="1"/>
  <c r="Y93" i="347"/>
  <c r="AK93" i="347" s="1"/>
  <c r="U93" i="347"/>
  <c r="T93" i="347"/>
  <c r="R93" i="347"/>
  <c r="Q93" i="347"/>
  <c r="P93" i="347"/>
  <c r="N93" i="347"/>
  <c r="S93" i="347" s="1"/>
  <c r="I93" i="347"/>
  <c r="A93" i="347"/>
  <c r="J93" i="347" s="1"/>
  <c r="X93" i="347" s="1"/>
  <c r="Z93" i="347" s="1"/>
  <c r="BC92" i="347"/>
  <c r="BD92" i="347" s="1"/>
  <c r="AK92" i="347"/>
  <c r="Y92" i="347"/>
  <c r="V92" i="347"/>
  <c r="M92" i="347" s="1"/>
  <c r="U92" i="347"/>
  <c r="T92" i="347"/>
  <c r="R92" i="347"/>
  <c r="Q92" i="347"/>
  <c r="P92" i="347"/>
  <c r="N92" i="347"/>
  <c r="S92" i="347" s="1"/>
  <c r="I92" i="347"/>
  <c r="A92" i="347"/>
  <c r="J92" i="347" s="1"/>
  <c r="X92" i="347" s="1"/>
  <c r="Z92" i="347" s="1"/>
  <c r="BD91" i="347"/>
  <c r="BC91" i="347"/>
  <c r="Y91" i="347"/>
  <c r="AK91" i="347" s="1"/>
  <c r="V91" i="347"/>
  <c r="M91" i="347" s="1"/>
  <c r="U91" i="347"/>
  <c r="T91" i="347"/>
  <c r="R91" i="347"/>
  <c r="Q91" i="347"/>
  <c r="P91" i="347"/>
  <c r="N91" i="347"/>
  <c r="S91" i="347" s="1"/>
  <c r="I91" i="347"/>
  <c r="A91" i="347"/>
  <c r="J91" i="347" s="1"/>
  <c r="X91" i="347" s="1"/>
  <c r="Z91" i="347" s="1"/>
  <c r="BC90" i="347"/>
  <c r="BD90" i="347" s="1"/>
  <c r="Y90" i="347"/>
  <c r="AK90" i="347" s="1"/>
  <c r="V90" i="347"/>
  <c r="M90" i="347" s="1"/>
  <c r="U90" i="347"/>
  <c r="T90" i="347"/>
  <c r="R90" i="347"/>
  <c r="Q90" i="347"/>
  <c r="P90" i="347"/>
  <c r="N90" i="347"/>
  <c r="S90" i="347" s="1"/>
  <c r="I90" i="347"/>
  <c r="A90" i="347"/>
  <c r="J90" i="347" s="1"/>
  <c r="X90" i="347" s="1"/>
  <c r="Z90" i="347" s="1"/>
  <c r="BD89" i="347"/>
  <c r="BC89" i="347"/>
  <c r="Y89" i="347"/>
  <c r="AK89" i="347" s="1"/>
  <c r="V89" i="347"/>
  <c r="M89" i="347" s="1"/>
  <c r="U89" i="347"/>
  <c r="T89" i="347"/>
  <c r="R89" i="347"/>
  <c r="Q89" i="347"/>
  <c r="P89" i="347"/>
  <c r="N89" i="347"/>
  <c r="S89" i="347" s="1"/>
  <c r="I89" i="347"/>
  <c r="A89" i="347"/>
  <c r="J89" i="347" s="1"/>
  <c r="X89" i="347" s="1"/>
  <c r="Z89" i="347" s="1"/>
  <c r="BC88" i="347"/>
  <c r="BD88" i="347" s="1"/>
  <c r="Y88" i="347"/>
  <c r="AK88" i="347" s="1"/>
  <c r="V88" i="347"/>
  <c r="M88" i="347" s="1"/>
  <c r="U88" i="347"/>
  <c r="T88" i="347"/>
  <c r="R88" i="347"/>
  <c r="Q88" i="347"/>
  <c r="P88" i="347"/>
  <c r="N88" i="347"/>
  <c r="S88" i="347" s="1"/>
  <c r="I88" i="347"/>
  <c r="A88" i="347"/>
  <c r="J88" i="347" s="1"/>
  <c r="X88" i="347" s="1"/>
  <c r="Z88" i="347" s="1"/>
  <c r="BD87" i="347"/>
  <c r="BC87" i="347"/>
  <c r="Y87" i="347"/>
  <c r="AK87" i="347" s="1"/>
  <c r="V87" i="347"/>
  <c r="M87" i="347" s="1"/>
  <c r="U87" i="347"/>
  <c r="T87" i="347"/>
  <c r="R87" i="347"/>
  <c r="Q87" i="347"/>
  <c r="P87" i="347"/>
  <c r="N87" i="347"/>
  <c r="S87" i="347" s="1"/>
  <c r="I87" i="347"/>
  <c r="A87" i="347"/>
  <c r="J87" i="347" s="1"/>
  <c r="X87" i="347" s="1"/>
  <c r="Z87" i="347" s="1"/>
  <c r="BC86" i="347"/>
  <c r="BD86" i="347" s="1"/>
  <c r="Y86" i="347"/>
  <c r="AK86" i="347" s="1"/>
  <c r="V86" i="347"/>
  <c r="M86" i="347" s="1"/>
  <c r="U86" i="347"/>
  <c r="T86" i="347"/>
  <c r="R86" i="347"/>
  <c r="Q86" i="347"/>
  <c r="P86" i="347"/>
  <c r="N86" i="347"/>
  <c r="S86" i="347" s="1"/>
  <c r="I86" i="347"/>
  <c r="A86" i="347"/>
  <c r="J86" i="347" s="1"/>
  <c r="X86" i="347" s="1"/>
  <c r="Z86" i="347" s="1"/>
  <c r="BD85" i="347"/>
  <c r="BC85" i="347"/>
  <c r="Y85" i="347"/>
  <c r="AK85" i="347" s="1"/>
  <c r="V85" i="347"/>
  <c r="M85" i="347" s="1"/>
  <c r="U85" i="347"/>
  <c r="T85" i="347"/>
  <c r="R85" i="347"/>
  <c r="Q85" i="347"/>
  <c r="P85" i="347"/>
  <c r="N85" i="347"/>
  <c r="S85" i="347" s="1"/>
  <c r="I85" i="347"/>
  <c r="A85" i="347"/>
  <c r="J85" i="347" s="1"/>
  <c r="X85" i="347" s="1"/>
  <c r="Z85" i="347" s="1"/>
  <c r="BC84" i="347"/>
  <c r="BD84" i="347" s="1"/>
  <c r="Y84" i="347"/>
  <c r="AK84" i="347" s="1"/>
  <c r="V84" i="347"/>
  <c r="M84" i="347" s="1"/>
  <c r="U84" i="347"/>
  <c r="T84" i="347"/>
  <c r="R84" i="347"/>
  <c r="Q84" i="347"/>
  <c r="P84" i="347"/>
  <c r="N84" i="347"/>
  <c r="S84" i="347" s="1"/>
  <c r="I84" i="347"/>
  <c r="A84" i="347"/>
  <c r="J84" i="347" s="1"/>
  <c r="X84" i="347" s="1"/>
  <c r="Z84" i="347" s="1"/>
  <c r="BD83" i="347"/>
  <c r="BC83" i="347"/>
  <c r="Y83" i="347"/>
  <c r="AK83" i="347" s="1"/>
  <c r="V83" i="347"/>
  <c r="M83" i="347" s="1"/>
  <c r="U83" i="347"/>
  <c r="T83" i="347"/>
  <c r="R83" i="347"/>
  <c r="Q83" i="347"/>
  <c r="P83" i="347"/>
  <c r="N83" i="347"/>
  <c r="S83" i="347" s="1"/>
  <c r="I83" i="347"/>
  <c r="A83" i="347"/>
  <c r="J83" i="347" s="1"/>
  <c r="X83" i="347" s="1"/>
  <c r="Z83" i="347" s="1"/>
  <c r="BC82" i="347"/>
  <c r="BD82" i="347" s="1"/>
  <c r="Y82" i="347"/>
  <c r="AK82" i="347" s="1"/>
  <c r="V82" i="347"/>
  <c r="M82" i="347" s="1"/>
  <c r="U82" i="347"/>
  <c r="T82" i="347"/>
  <c r="R82" i="347"/>
  <c r="Q82" i="347"/>
  <c r="P82" i="347"/>
  <c r="N82" i="347"/>
  <c r="S82" i="347" s="1"/>
  <c r="I82" i="347"/>
  <c r="A82" i="347"/>
  <c r="J82" i="347" s="1"/>
  <c r="X82" i="347" s="1"/>
  <c r="Z82" i="347" s="1"/>
  <c r="BD81" i="347"/>
  <c r="BC81" i="347"/>
  <c r="Y81" i="347"/>
  <c r="AK81" i="347" s="1"/>
  <c r="V81" i="347"/>
  <c r="M81" i="347" s="1"/>
  <c r="U81" i="347"/>
  <c r="T81" i="347"/>
  <c r="R81" i="347"/>
  <c r="Q81" i="347"/>
  <c r="P81" i="347"/>
  <c r="N81" i="347"/>
  <c r="S81" i="347" s="1"/>
  <c r="I81" i="347"/>
  <c r="A81" i="347"/>
  <c r="J81" i="347" s="1"/>
  <c r="X81" i="347" s="1"/>
  <c r="Z81" i="347" s="1"/>
  <c r="BC80" i="347"/>
  <c r="BD80" i="347" s="1"/>
  <c r="Y80" i="347"/>
  <c r="AK80" i="347" s="1"/>
  <c r="V80" i="347"/>
  <c r="M80" i="347" s="1"/>
  <c r="U80" i="347"/>
  <c r="T80" i="347"/>
  <c r="R80" i="347"/>
  <c r="Q80" i="347"/>
  <c r="P80" i="347"/>
  <c r="N80" i="347"/>
  <c r="S80" i="347" s="1"/>
  <c r="I80" i="347"/>
  <c r="A80" i="347"/>
  <c r="J80" i="347" s="1"/>
  <c r="X80" i="347" s="1"/>
  <c r="Z80" i="347" s="1"/>
  <c r="BD79" i="347"/>
  <c r="BC79" i="347"/>
  <c r="Y79" i="347"/>
  <c r="AK79" i="347" s="1"/>
  <c r="V79" i="347"/>
  <c r="M79" i="347" s="1"/>
  <c r="U79" i="347"/>
  <c r="T79" i="347"/>
  <c r="R79" i="347"/>
  <c r="Q79" i="347"/>
  <c r="P79" i="347"/>
  <c r="N79" i="347"/>
  <c r="S79" i="347" s="1"/>
  <c r="I79" i="347"/>
  <c r="A79" i="347"/>
  <c r="J79" i="347" s="1"/>
  <c r="X79" i="347" s="1"/>
  <c r="Z79" i="347" s="1"/>
  <c r="BC78" i="347"/>
  <c r="BD78" i="347" s="1"/>
  <c r="Y78" i="347"/>
  <c r="AK78" i="347" s="1"/>
  <c r="V78" i="347"/>
  <c r="M78" i="347" s="1"/>
  <c r="U78" i="347"/>
  <c r="T78" i="347"/>
  <c r="R78" i="347"/>
  <c r="Q78" i="347"/>
  <c r="P78" i="347"/>
  <c r="N78" i="347"/>
  <c r="S78" i="347" s="1"/>
  <c r="I78" i="347"/>
  <c r="A78" i="347"/>
  <c r="J78" i="347" s="1"/>
  <c r="X78" i="347" s="1"/>
  <c r="Z78" i="347" s="1"/>
  <c r="BD77" i="347"/>
  <c r="BC77" i="347"/>
  <c r="Y77" i="347"/>
  <c r="AK77" i="347" s="1"/>
  <c r="V77" i="347"/>
  <c r="M77" i="347" s="1"/>
  <c r="U77" i="347"/>
  <c r="T77" i="347"/>
  <c r="R77" i="347"/>
  <c r="Q77" i="347"/>
  <c r="P77" i="347"/>
  <c r="N77" i="347"/>
  <c r="S77" i="347" s="1"/>
  <c r="I77" i="347"/>
  <c r="A77" i="347"/>
  <c r="J77" i="347" s="1"/>
  <c r="X77" i="347" s="1"/>
  <c r="Z77" i="347" s="1"/>
  <c r="BC76" i="347"/>
  <c r="BD76" i="347" s="1"/>
  <c r="Y76" i="347"/>
  <c r="AK76" i="347" s="1"/>
  <c r="V76" i="347"/>
  <c r="M76" i="347" s="1"/>
  <c r="U76" i="347"/>
  <c r="T76" i="347"/>
  <c r="R76" i="347"/>
  <c r="Q76" i="347"/>
  <c r="P76" i="347"/>
  <c r="N76" i="347"/>
  <c r="S76" i="347" s="1"/>
  <c r="I76" i="347"/>
  <c r="A76" i="347"/>
  <c r="J76" i="347" s="1"/>
  <c r="X76" i="347" s="1"/>
  <c r="Z76" i="347" s="1"/>
  <c r="BD75" i="347"/>
  <c r="BC75" i="347"/>
  <c r="Y75" i="347"/>
  <c r="AK75" i="347" s="1"/>
  <c r="V75" i="347"/>
  <c r="M75" i="347" s="1"/>
  <c r="U75" i="347"/>
  <c r="T75" i="347"/>
  <c r="R75" i="347"/>
  <c r="Q75" i="347"/>
  <c r="P75" i="347"/>
  <c r="N75" i="347"/>
  <c r="S75" i="347" s="1"/>
  <c r="I75" i="347"/>
  <c r="A75" i="347"/>
  <c r="J75" i="347" s="1"/>
  <c r="X75" i="347" s="1"/>
  <c r="Z75" i="347" s="1"/>
  <c r="BD74" i="347"/>
  <c r="BC74" i="347"/>
  <c r="Y74" i="347"/>
  <c r="AK74" i="347" s="1"/>
  <c r="V74" i="347"/>
  <c r="M74" i="347" s="1"/>
  <c r="U74" i="347"/>
  <c r="T74" i="347"/>
  <c r="R74" i="347"/>
  <c r="Q74" i="347"/>
  <c r="P74" i="347"/>
  <c r="N74" i="347"/>
  <c r="S74" i="347" s="1"/>
  <c r="I74" i="347"/>
  <c r="A74" i="347"/>
  <c r="J74" i="347" s="1"/>
  <c r="X74" i="347" s="1"/>
  <c r="Z74" i="347" s="1"/>
  <c r="BC73" i="347"/>
  <c r="BD73" i="347" s="1"/>
  <c r="Y73" i="347"/>
  <c r="AK73" i="347" s="1"/>
  <c r="V73" i="347"/>
  <c r="M73" i="347" s="1"/>
  <c r="U73" i="347"/>
  <c r="T73" i="347"/>
  <c r="R73" i="347"/>
  <c r="Q73" i="347"/>
  <c r="P73" i="347"/>
  <c r="N73" i="347"/>
  <c r="S73" i="347" s="1"/>
  <c r="I73" i="347"/>
  <c r="A73" i="347"/>
  <c r="J73" i="347" s="1"/>
  <c r="X73" i="347" s="1"/>
  <c r="Z73" i="347" s="1"/>
  <c r="BD72" i="347"/>
  <c r="BC72" i="347"/>
  <c r="Y72" i="347"/>
  <c r="AK72" i="347" s="1"/>
  <c r="V72" i="347"/>
  <c r="M72" i="347" s="1"/>
  <c r="U72" i="347"/>
  <c r="T72" i="347"/>
  <c r="R72" i="347"/>
  <c r="Q72" i="347"/>
  <c r="P72" i="347"/>
  <c r="N72" i="347"/>
  <c r="S72" i="347" s="1"/>
  <c r="I72" i="347"/>
  <c r="A72" i="347"/>
  <c r="J72" i="347" s="1"/>
  <c r="X72" i="347" s="1"/>
  <c r="Z72" i="347" s="1"/>
  <c r="BC71" i="347"/>
  <c r="BD71" i="347" s="1"/>
  <c r="Y71" i="347"/>
  <c r="AK71" i="347" s="1"/>
  <c r="V71" i="347"/>
  <c r="M71" i="347" s="1"/>
  <c r="U71" i="347"/>
  <c r="T71" i="347"/>
  <c r="R71" i="347"/>
  <c r="Q71" i="347"/>
  <c r="P71" i="347"/>
  <c r="N71" i="347"/>
  <c r="S71" i="347" s="1"/>
  <c r="I71" i="347"/>
  <c r="A71" i="347"/>
  <c r="J71" i="347" s="1"/>
  <c r="X71" i="347" s="1"/>
  <c r="Z71" i="347" s="1"/>
  <c r="BD70" i="347"/>
  <c r="BC70" i="347"/>
  <c r="Y70" i="347"/>
  <c r="AK70" i="347" s="1"/>
  <c r="V70" i="347"/>
  <c r="M70" i="347" s="1"/>
  <c r="U70" i="347"/>
  <c r="T70" i="347"/>
  <c r="R70" i="347"/>
  <c r="Q70" i="347"/>
  <c r="P70" i="347"/>
  <c r="N70" i="347"/>
  <c r="S70" i="347" s="1"/>
  <c r="I70" i="347"/>
  <c r="A70" i="347"/>
  <c r="J70" i="347" s="1"/>
  <c r="X70" i="347" s="1"/>
  <c r="Z70" i="347" s="1"/>
  <c r="BC69" i="347"/>
  <c r="BD69" i="347" s="1"/>
  <c r="Y69" i="347"/>
  <c r="AK69" i="347" s="1"/>
  <c r="V69" i="347"/>
  <c r="M69" i="347" s="1"/>
  <c r="U69" i="347"/>
  <c r="T69" i="347"/>
  <c r="R69" i="347"/>
  <c r="Q69" i="347"/>
  <c r="P69" i="347"/>
  <c r="N69" i="347"/>
  <c r="S69" i="347" s="1"/>
  <c r="I69" i="347"/>
  <c r="A69" i="347"/>
  <c r="J69" i="347" s="1"/>
  <c r="X69" i="347" s="1"/>
  <c r="Z69" i="347" s="1"/>
  <c r="BD68" i="347"/>
  <c r="BC68" i="347"/>
  <c r="Y68" i="347"/>
  <c r="AK68" i="347" s="1"/>
  <c r="V68" i="347"/>
  <c r="M68" i="347" s="1"/>
  <c r="U68" i="347"/>
  <c r="T68" i="347"/>
  <c r="R68" i="347"/>
  <c r="Q68" i="347"/>
  <c r="P68" i="347"/>
  <c r="N68" i="347"/>
  <c r="S68" i="347" s="1"/>
  <c r="I68" i="347"/>
  <c r="A68" i="347"/>
  <c r="J68" i="347" s="1"/>
  <c r="X68" i="347" s="1"/>
  <c r="Z68" i="347" s="1"/>
  <c r="BC67" i="347"/>
  <c r="BD67" i="347" s="1"/>
  <c r="Y67" i="347"/>
  <c r="AK67" i="347" s="1"/>
  <c r="V67" i="347"/>
  <c r="M67" i="347" s="1"/>
  <c r="U67" i="347"/>
  <c r="T67" i="347"/>
  <c r="R67" i="347"/>
  <c r="Q67" i="347"/>
  <c r="P67" i="347"/>
  <c r="N67" i="347"/>
  <c r="S67" i="347" s="1"/>
  <c r="I67" i="347"/>
  <c r="A67" i="347"/>
  <c r="J67" i="347" s="1"/>
  <c r="X67" i="347" s="1"/>
  <c r="Z67" i="347" s="1"/>
  <c r="BD66" i="347"/>
  <c r="BC66" i="347"/>
  <c r="Y66" i="347"/>
  <c r="AK66" i="347" s="1"/>
  <c r="V66" i="347"/>
  <c r="M66" i="347" s="1"/>
  <c r="U66" i="347"/>
  <c r="T66" i="347"/>
  <c r="R66" i="347"/>
  <c r="Q66" i="347"/>
  <c r="P66" i="347"/>
  <c r="N66" i="347"/>
  <c r="S66" i="347" s="1"/>
  <c r="I66" i="347"/>
  <c r="A66" i="347"/>
  <c r="J66" i="347" s="1"/>
  <c r="X66" i="347" s="1"/>
  <c r="Z66" i="347" s="1"/>
  <c r="BC65" i="347"/>
  <c r="BD65" i="347" s="1"/>
  <c r="Y65" i="347"/>
  <c r="AK65" i="347" s="1"/>
  <c r="V65" i="347"/>
  <c r="M65" i="347" s="1"/>
  <c r="U65" i="347"/>
  <c r="T65" i="347"/>
  <c r="R65" i="347"/>
  <c r="Q65" i="347"/>
  <c r="P65" i="347"/>
  <c r="N65" i="347"/>
  <c r="S65" i="347" s="1"/>
  <c r="I65" i="347"/>
  <c r="A65" i="347"/>
  <c r="J65" i="347" s="1"/>
  <c r="X65" i="347" s="1"/>
  <c r="Z65" i="347" s="1"/>
  <c r="BD64" i="347"/>
  <c r="BC64" i="347"/>
  <c r="Y64" i="347"/>
  <c r="AK64" i="347" s="1"/>
  <c r="V64" i="347"/>
  <c r="M64" i="347" s="1"/>
  <c r="U64" i="347"/>
  <c r="T64" i="347"/>
  <c r="R64" i="347"/>
  <c r="Q64" i="347"/>
  <c r="P64" i="347"/>
  <c r="N64" i="347"/>
  <c r="S64" i="347" s="1"/>
  <c r="I64" i="347"/>
  <c r="A64" i="347"/>
  <c r="J64" i="347" s="1"/>
  <c r="X64" i="347" s="1"/>
  <c r="Z64" i="347" s="1"/>
  <c r="BC63" i="347"/>
  <c r="BD63" i="347" s="1"/>
  <c r="Y63" i="347"/>
  <c r="AK63" i="347" s="1"/>
  <c r="V63" i="347"/>
  <c r="M63" i="347" s="1"/>
  <c r="U63" i="347"/>
  <c r="T63" i="347"/>
  <c r="R63" i="347"/>
  <c r="Q63" i="347"/>
  <c r="P63" i="347"/>
  <c r="N63" i="347"/>
  <c r="S63" i="347" s="1"/>
  <c r="I63" i="347"/>
  <c r="A63" i="347"/>
  <c r="J63" i="347" s="1"/>
  <c r="X63" i="347" s="1"/>
  <c r="Z63" i="347" s="1"/>
  <c r="BD62" i="347"/>
  <c r="BC62" i="347"/>
  <c r="Y62" i="347"/>
  <c r="AK62" i="347" s="1"/>
  <c r="V62" i="347"/>
  <c r="M62" i="347" s="1"/>
  <c r="U62" i="347"/>
  <c r="T62" i="347"/>
  <c r="R62" i="347"/>
  <c r="Q62" i="347"/>
  <c r="P62" i="347"/>
  <c r="N62" i="347"/>
  <c r="S62" i="347" s="1"/>
  <c r="I62" i="347"/>
  <c r="A62" i="347"/>
  <c r="J62" i="347" s="1"/>
  <c r="X62" i="347" s="1"/>
  <c r="Z62" i="347" s="1"/>
  <c r="BC61" i="347"/>
  <c r="BD61" i="347" s="1"/>
  <c r="Y61" i="347"/>
  <c r="AK61" i="347" s="1"/>
  <c r="V61" i="347"/>
  <c r="M61" i="347" s="1"/>
  <c r="U61" i="347"/>
  <c r="T61" i="347"/>
  <c r="R61" i="347"/>
  <c r="Q61" i="347"/>
  <c r="P61" i="347"/>
  <c r="N61" i="347"/>
  <c r="S61" i="347" s="1"/>
  <c r="I61" i="347"/>
  <c r="A61" i="347"/>
  <c r="J61" i="347" s="1"/>
  <c r="X61" i="347" s="1"/>
  <c r="Z61" i="347" s="1"/>
  <c r="BC60" i="347"/>
  <c r="BD60" i="347" s="1"/>
  <c r="Y60" i="347"/>
  <c r="AK60" i="347" s="1"/>
  <c r="V60" i="347"/>
  <c r="M60" i="347" s="1"/>
  <c r="U60" i="347"/>
  <c r="T60" i="347"/>
  <c r="R60" i="347"/>
  <c r="Q60" i="347"/>
  <c r="P60" i="347"/>
  <c r="N60" i="347"/>
  <c r="S60" i="347" s="1"/>
  <c r="I60" i="347"/>
  <c r="A60" i="347"/>
  <c r="J60" i="347" s="1"/>
  <c r="X60" i="347" s="1"/>
  <c r="Z60" i="347" s="1"/>
  <c r="BC59" i="347"/>
  <c r="BD59" i="347" s="1"/>
  <c r="Y59" i="347"/>
  <c r="AK59" i="347" s="1"/>
  <c r="V59" i="347"/>
  <c r="M59" i="347" s="1"/>
  <c r="U59" i="347"/>
  <c r="T59" i="347"/>
  <c r="R59" i="347"/>
  <c r="Q59" i="347"/>
  <c r="P59" i="347"/>
  <c r="N59" i="347"/>
  <c r="S59" i="347" s="1"/>
  <c r="I59" i="347"/>
  <c r="A59" i="347"/>
  <c r="J59" i="347" s="1"/>
  <c r="X59" i="347" s="1"/>
  <c r="Z59" i="347" s="1"/>
  <c r="BC58" i="347"/>
  <c r="BD58" i="347" s="1"/>
  <c r="Y58" i="347"/>
  <c r="AK58" i="347" s="1"/>
  <c r="V58" i="347"/>
  <c r="M58" i="347" s="1"/>
  <c r="U58" i="347"/>
  <c r="T58" i="347"/>
  <c r="R58" i="347"/>
  <c r="Q58" i="347"/>
  <c r="P58" i="347"/>
  <c r="N58" i="347"/>
  <c r="S58" i="347" s="1"/>
  <c r="I58" i="347"/>
  <c r="A58" i="347"/>
  <c r="J58" i="347" s="1"/>
  <c r="X58" i="347" s="1"/>
  <c r="Z58" i="347" s="1"/>
  <c r="BC57" i="347"/>
  <c r="BD57" i="347" s="1"/>
  <c r="Y57" i="347"/>
  <c r="AK57" i="347" s="1"/>
  <c r="V57" i="347"/>
  <c r="M57" i="347" s="1"/>
  <c r="U57" i="347"/>
  <c r="T57" i="347"/>
  <c r="R57" i="347"/>
  <c r="Q57" i="347"/>
  <c r="P57" i="347"/>
  <c r="N57" i="347"/>
  <c r="S57" i="347" s="1"/>
  <c r="I57" i="347"/>
  <c r="A57" i="347"/>
  <c r="J57" i="347" s="1"/>
  <c r="X57" i="347" s="1"/>
  <c r="Z57" i="347" s="1"/>
  <c r="BD56" i="347"/>
  <c r="BC56" i="347"/>
  <c r="Y56" i="347"/>
  <c r="AK56" i="347" s="1"/>
  <c r="V56" i="347"/>
  <c r="M56" i="347" s="1"/>
  <c r="U56" i="347"/>
  <c r="T56" i="347"/>
  <c r="R56" i="347"/>
  <c r="Q56" i="347"/>
  <c r="P56" i="347"/>
  <c r="N56" i="347"/>
  <c r="S56" i="347" s="1"/>
  <c r="I56" i="347"/>
  <c r="A56" i="347"/>
  <c r="J56" i="347" s="1"/>
  <c r="X56" i="347" s="1"/>
  <c r="Z56" i="347" s="1"/>
  <c r="BC55" i="347"/>
  <c r="BD55" i="347" s="1"/>
  <c r="Y55" i="347"/>
  <c r="AK55" i="347" s="1"/>
  <c r="V55" i="347"/>
  <c r="M55" i="347" s="1"/>
  <c r="U55" i="347"/>
  <c r="T55" i="347"/>
  <c r="R55" i="347"/>
  <c r="Q55" i="347"/>
  <c r="P55" i="347"/>
  <c r="N55" i="347"/>
  <c r="S55" i="347" s="1"/>
  <c r="I55" i="347"/>
  <c r="A55" i="347"/>
  <c r="J55" i="347" s="1"/>
  <c r="X55" i="347" s="1"/>
  <c r="Z55" i="347" s="1"/>
  <c r="BD54" i="347"/>
  <c r="BC54" i="347"/>
  <c r="Y54" i="347"/>
  <c r="AK54" i="347" s="1"/>
  <c r="V54" i="347"/>
  <c r="M54" i="347" s="1"/>
  <c r="U54" i="347"/>
  <c r="T54" i="347"/>
  <c r="R54" i="347"/>
  <c r="Q54" i="347"/>
  <c r="P54" i="347"/>
  <c r="N54" i="347"/>
  <c r="S54" i="347" s="1"/>
  <c r="I54" i="347"/>
  <c r="A54" i="347"/>
  <c r="J54" i="347" s="1"/>
  <c r="X54" i="347" s="1"/>
  <c r="Z54" i="347" s="1"/>
  <c r="BC53" i="347"/>
  <c r="BD53" i="347" s="1"/>
  <c r="Y53" i="347"/>
  <c r="AK53" i="347" s="1"/>
  <c r="V53" i="347"/>
  <c r="M53" i="347" s="1"/>
  <c r="U53" i="347"/>
  <c r="T53" i="347"/>
  <c r="R53" i="347"/>
  <c r="Q53" i="347"/>
  <c r="P53" i="347"/>
  <c r="N53" i="347"/>
  <c r="S53" i="347" s="1"/>
  <c r="I53" i="347"/>
  <c r="A53" i="347"/>
  <c r="J53" i="347" s="1"/>
  <c r="X53" i="347" s="1"/>
  <c r="Z53" i="347" s="1"/>
  <c r="BC52" i="347"/>
  <c r="BD52" i="347" s="1"/>
  <c r="Y52" i="347"/>
  <c r="AK52" i="347" s="1"/>
  <c r="V52" i="347"/>
  <c r="M52" i="347" s="1"/>
  <c r="U52" i="347"/>
  <c r="T52" i="347"/>
  <c r="R52" i="347"/>
  <c r="Q52" i="347"/>
  <c r="P52" i="347"/>
  <c r="N52" i="347"/>
  <c r="S52" i="347" s="1"/>
  <c r="I52" i="347"/>
  <c r="A52" i="347"/>
  <c r="J52" i="347" s="1"/>
  <c r="X52" i="347" s="1"/>
  <c r="Z52" i="347" s="1"/>
  <c r="BC51" i="347"/>
  <c r="BD51" i="347" s="1"/>
  <c r="Y51" i="347"/>
  <c r="AK51" i="347" s="1"/>
  <c r="V51" i="347"/>
  <c r="M51" i="347" s="1"/>
  <c r="U51" i="347"/>
  <c r="T51" i="347"/>
  <c r="R51" i="347"/>
  <c r="Q51" i="347"/>
  <c r="P51" i="347"/>
  <c r="N51" i="347"/>
  <c r="S51" i="347" s="1"/>
  <c r="I51" i="347"/>
  <c r="A51" i="347"/>
  <c r="J51" i="347" s="1"/>
  <c r="X51" i="347" s="1"/>
  <c r="Z51" i="347" s="1"/>
  <c r="BD50" i="347"/>
  <c r="BC50" i="347"/>
  <c r="Y50" i="347"/>
  <c r="AK50" i="347" s="1"/>
  <c r="V50" i="347"/>
  <c r="M50" i="347" s="1"/>
  <c r="U50" i="347"/>
  <c r="T50" i="347"/>
  <c r="R50" i="347"/>
  <c r="Q50" i="347"/>
  <c r="P50" i="347"/>
  <c r="N50" i="347"/>
  <c r="S50" i="347" s="1"/>
  <c r="I50" i="347"/>
  <c r="A50" i="347"/>
  <c r="J50" i="347" s="1"/>
  <c r="X50" i="347" s="1"/>
  <c r="Z50" i="347" s="1"/>
  <c r="BC49" i="347"/>
  <c r="BD49" i="347" s="1"/>
  <c r="Y49" i="347"/>
  <c r="AK49" i="347" s="1"/>
  <c r="U49" i="347"/>
  <c r="T49" i="347"/>
  <c r="R49" i="347"/>
  <c r="Q49" i="347"/>
  <c r="P49" i="347"/>
  <c r="N49" i="347"/>
  <c r="S49" i="347" s="1"/>
  <c r="I49" i="347"/>
  <c r="A49" i="347"/>
  <c r="J49" i="347" s="1"/>
  <c r="X49" i="347" s="1"/>
  <c r="Z49" i="347" s="1"/>
  <c r="BC48" i="347"/>
  <c r="BD48" i="347" s="1"/>
  <c r="Y48" i="347"/>
  <c r="AK48" i="347" s="1"/>
  <c r="V48" i="347"/>
  <c r="M48" i="347" s="1"/>
  <c r="U48" i="347"/>
  <c r="T48" i="347"/>
  <c r="R48" i="347"/>
  <c r="Q48" i="347"/>
  <c r="P48" i="347"/>
  <c r="N48" i="347"/>
  <c r="S48" i="347" s="1"/>
  <c r="I48" i="347"/>
  <c r="A48" i="347"/>
  <c r="J48" i="347" s="1"/>
  <c r="X48" i="347" s="1"/>
  <c r="Z48" i="347" s="1"/>
  <c r="BC47" i="347"/>
  <c r="BD47" i="347" s="1"/>
  <c r="Y47" i="347"/>
  <c r="AK47" i="347" s="1"/>
  <c r="U47" i="347"/>
  <c r="T47" i="347"/>
  <c r="R47" i="347"/>
  <c r="Q47" i="347"/>
  <c r="P47" i="347"/>
  <c r="N47" i="347"/>
  <c r="S47" i="347" s="1"/>
  <c r="I47" i="347"/>
  <c r="A47" i="347"/>
  <c r="J47" i="347" s="1"/>
  <c r="X47" i="347" s="1"/>
  <c r="Z47" i="347" s="1"/>
  <c r="BD46" i="347"/>
  <c r="BC46" i="347"/>
  <c r="V46" i="347" s="1"/>
  <c r="Y46" i="347"/>
  <c r="AK46" i="347" s="1"/>
  <c r="U46" i="347"/>
  <c r="T46" i="347"/>
  <c r="R46" i="347"/>
  <c r="Q46" i="347"/>
  <c r="P46" i="347"/>
  <c r="N46" i="347"/>
  <c r="S46" i="347" s="1"/>
  <c r="M46" i="347"/>
  <c r="I46" i="347"/>
  <c r="A46" i="347"/>
  <c r="J46" i="347" s="1"/>
  <c r="X46" i="347" s="1"/>
  <c r="Z46" i="347" s="1"/>
  <c r="BC45" i="347"/>
  <c r="BD45" i="347" s="1"/>
  <c r="Y45" i="347"/>
  <c r="AK45" i="347" s="1"/>
  <c r="U45" i="347"/>
  <c r="T45" i="347"/>
  <c r="R45" i="347"/>
  <c r="Q45" i="347"/>
  <c r="P45" i="347"/>
  <c r="N45" i="347"/>
  <c r="S45" i="347" s="1"/>
  <c r="I45" i="347"/>
  <c r="A45" i="347"/>
  <c r="J45" i="347" s="1"/>
  <c r="X45" i="347" s="1"/>
  <c r="Z45" i="347" s="1"/>
  <c r="BD44" i="347"/>
  <c r="BC44" i="347"/>
  <c r="V44" i="347" s="1"/>
  <c r="Y44" i="347"/>
  <c r="AK44" i="347" s="1"/>
  <c r="U44" i="347"/>
  <c r="T44" i="347"/>
  <c r="R44" i="347"/>
  <c r="Q44" i="347"/>
  <c r="P44" i="347"/>
  <c r="N44" i="347"/>
  <c r="S44" i="347" s="1"/>
  <c r="M44" i="347"/>
  <c r="I44" i="347"/>
  <c r="A44" i="347"/>
  <c r="J44" i="347" s="1"/>
  <c r="X44" i="347" s="1"/>
  <c r="Z44" i="347" s="1"/>
  <c r="BC43" i="347"/>
  <c r="BD43" i="347" s="1"/>
  <c r="Y43" i="347"/>
  <c r="AK43" i="347" s="1"/>
  <c r="U43" i="347"/>
  <c r="T43" i="347"/>
  <c r="R43" i="347"/>
  <c r="Q43" i="347"/>
  <c r="P43" i="347"/>
  <c r="N43" i="347"/>
  <c r="S43" i="347" s="1"/>
  <c r="I43" i="347"/>
  <c r="A43" i="347"/>
  <c r="J43" i="347" s="1"/>
  <c r="X43" i="347" s="1"/>
  <c r="Z43" i="347" s="1"/>
  <c r="BD42" i="347"/>
  <c r="BC42" i="347"/>
  <c r="V42" i="347" s="1"/>
  <c r="M42" i="347" s="1"/>
  <c r="Y42" i="347"/>
  <c r="AK42" i="347" s="1"/>
  <c r="U42" i="347"/>
  <c r="T42" i="347"/>
  <c r="R42" i="347"/>
  <c r="Q42" i="347"/>
  <c r="P42" i="347"/>
  <c r="N42" i="347"/>
  <c r="S42" i="347" s="1"/>
  <c r="I42" i="347"/>
  <c r="A42" i="347"/>
  <c r="J42" i="347" s="1"/>
  <c r="X42" i="347" s="1"/>
  <c r="Z42" i="347" s="1"/>
  <c r="BC41" i="347"/>
  <c r="BD41" i="347" s="1"/>
  <c r="Y41" i="347"/>
  <c r="AK41" i="347" s="1"/>
  <c r="U41" i="347"/>
  <c r="T41" i="347"/>
  <c r="R41" i="347"/>
  <c r="Q41" i="347"/>
  <c r="P41" i="347"/>
  <c r="N41" i="347"/>
  <c r="S41" i="347" s="1"/>
  <c r="I41" i="347"/>
  <c r="A41" i="347"/>
  <c r="J41" i="347" s="1"/>
  <c r="X41" i="347" s="1"/>
  <c r="Z41" i="347" s="1"/>
  <c r="BD40" i="347"/>
  <c r="BC40" i="347"/>
  <c r="V40" i="347" s="1"/>
  <c r="M40" i="347" s="1"/>
  <c r="Y40" i="347"/>
  <c r="AK40" i="347" s="1"/>
  <c r="U40" i="347"/>
  <c r="T40" i="347"/>
  <c r="R40" i="347"/>
  <c r="Q40" i="347"/>
  <c r="P40" i="347"/>
  <c r="N40" i="347"/>
  <c r="S40" i="347" s="1"/>
  <c r="I40" i="347"/>
  <c r="A40" i="347"/>
  <c r="J40" i="347" s="1"/>
  <c r="X40" i="347" s="1"/>
  <c r="Z40" i="347" s="1"/>
  <c r="BC39" i="347"/>
  <c r="BD39" i="347" s="1"/>
  <c r="Y39" i="347"/>
  <c r="AK39" i="347" s="1"/>
  <c r="U39" i="347"/>
  <c r="T39" i="347"/>
  <c r="R39" i="347"/>
  <c r="Q39" i="347"/>
  <c r="P39" i="347"/>
  <c r="N39" i="347"/>
  <c r="S39" i="347" s="1"/>
  <c r="I39" i="347"/>
  <c r="A39" i="347"/>
  <c r="J39" i="347" s="1"/>
  <c r="X39" i="347" s="1"/>
  <c r="Z39" i="347" s="1"/>
  <c r="BD38" i="347"/>
  <c r="BC38" i="347"/>
  <c r="V38" i="347" s="1"/>
  <c r="M38" i="347" s="1"/>
  <c r="Y38" i="347"/>
  <c r="AK38" i="347" s="1"/>
  <c r="U38" i="347"/>
  <c r="T38" i="347"/>
  <c r="R38" i="347"/>
  <c r="Q38" i="347"/>
  <c r="P38" i="347"/>
  <c r="N38" i="347"/>
  <c r="S38" i="347" s="1"/>
  <c r="I38" i="347"/>
  <c r="A38" i="347"/>
  <c r="J38" i="347" s="1"/>
  <c r="X38" i="347" s="1"/>
  <c r="Z38" i="347" s="1"/>
  <c r="BC37" i="347"/>
  <c r="BD37" i="347" s="1"/>
  <c r="Y37" i="347"/>
  <c r="AK37" i="347" s="1"/>
  <c r="U37" i="347"/>
  <c r="T37" i="347"/>
  <c r="R37" i="347"/>
  <c r="Q37" i="347"/>
  <c r="P37" i="347"/>
  <c r="N37" i="347"/>
  <c r="S37" i="347" s="1"/>
  <c r="I37" i="347"/>
  <c r="A37" i="347"/>
  <c r="J37" i="347" s="1"/>
  <c r="X37" i="347" s="1"/>
  <c r="Z37" i="347" s="1"/>
  <c r="BD36" i="347"/>
  <c r="BC36" i="347"/>
  <c r="V36" i="347" s="1"/>
  <c r="M36" i="347" s="1"/>
  <c r="Y36" i="347"/>
  <c r="AK36" i="347" s="1"/>
  <c r="U36" i="347"/>
  <c r="T36" i="347"/>
  <c r="R36" i="347"/>
  <c r="Q36" i="347"/>
  <c r="P36" i="347"/>
  <c r="N36" i="347"/>
  <c r="S36" i="347" s="1"/>
  <c r="I36" i="347"/>
  <c r="A36" i="347"/>
  <c r="J36" i="347" s="1"/>
  <c r="X36" i="347" s="1"/>
  <c r="Z36" i="347" s="1"/>
  <c r="BC35" i="347"/>
  <c r="BD35" i="347" s="1"/>
  <c r="Y35" i="347"/>
  <c r="AK35" i="347" s="1"/>
  <c r="U35" i="347"/>
  <c r="T35" i="347"/>
  <c r="R35" i="347"/>
  <c r="Q35" i="347"/>
  <c r="P35" i="347"/>
  <c r="N35" i="347"/>
  <c r="S35" i="347" s="1"/>
  <c r="I35" i="347"/>
  <c r="A35" i="347"/>
  <c r="J35" i="347" s="1"/>
  <c r="X35" i="347" s="1"/>
  <c r="Z35" i="347" s="1"/>
  <c r="BD34" i="347"/>
  <c r="BC34" i="347"/>
  <c r="V34" i="347" s="1"/>
  <c r="Y34" i="347"/>
  <c r="AK34" i="347" s="1"/>
  <c r="U34" i="347"/>
  <c r="T34" i="347"/>
  <c r="R34" i="347"/>
  <c r="Q34" i="347"/>
  <c r="P34" i="347"/>
  <c r="N34" i="347"/>
  <c r="S34" i="347" s="1"/>
  <c r="M34" i="347"/>
  <c r="I34" i="347"/>
  <c r="A34" i="347"/>
  <c r="J34" i="347" s="1"/>
  <c r="X34" i="347" s="1"/>
  <c r="Z34" i="347" s="1"/>
  <c r="BC33" i="347"/>
  <c r="BD33" i="347" s="1"/>
  <c r="Y33" i="347"/>
  <c r="AK33" i="347" s="1"/>
  <c r="U33" i="347"/>
  <c r="T33" i="347"/>
  <c r="R33" i="347"/>
  <c r="Q33" i="347"/>
  <c r="P33" i="347"/>
  <c r="N33" i="347"/>
  <c r="S33" i="347" s="1"/>
  <c r="I33" i="347"/>
  <c r="A33" i="347"/>
  <c r="J33" i="347" s="1"/>
  <c r="X33" i="347" s="1"/>
  <c r="Z33" i="347" s="1"/>
  <c r="BD32" i="347"/>
  <c r="BC32" i="347"/>
  <c r="V32" i="347" s="1"/>
  <c r="Y32" i="347"/>
  <c r="AK32" i="347" s="1"/>
  <c r="U32" i="347"/>
  <c r="T32" i="347"/>
  <c r="R32" i="347"/>
  <c r="Q32" i="347"/>
  <c r="P32" i="347"/>
  <c r="N32" i="347"/>
  <c r="S32" i="347" s="1"/>
  <c r="M32" i="347"/>
  <c r="I32" i="347"/>
  <c r="A32" i="347"/>
  <c r="J32" i="347" s="1"/>
  <c r="X32" i="347" s="1"/>
  <c r="Z32" i="347" s="1"/>
  <c r="BC31" i="347"/>
  <c r="BD31" i="347" s="1"/>
  <c r="Y31" i="347"/>
  <c r="AK31" i="347" s="1"/>
  <c r="U31" i="347"/>
  <c r="T31" i="347"/>
  <c r="R31" i="347"/>
  <c r="Q31" i="347"/>
  <c r="P31" i="347"/>
  <c r="N31" i="347"/>
  <c r="S31" i="347" s="1"/>
  <c r="I31" i="347"/>
  <c r="A31" i="347"/>
  <c r="J31" i="347" s="1"/>
  <c r="X31" i="347" s="1"/>
  <c r="Z31" i="347" s="1"/>
  <c r="BD30" i="347"/>
  <c r="BC30" i="347"/>
  <c r="V30" i="347" s="1"/>
  <c r="Y30" i="347"/>
  <c r="AK30" i="347" s="1"/>
  <c r="U30" i="347"/>
  <c r="T30" i="347"/>
  <c r="R30" i="347"/>
  <c r="Q30" i="347"/>
  <c r="P30" i="347"/>
  <c r="N30" i="347"/>
  <c r="S30" i="347" s="1"/>
  <c r="M30" i="347"/>
  <c r="I30" i="347"/>
  <c r="A30" i="347"/>
  <c r="J30" i="347" s="1"/>
  <c r="X30" i="347" s="1"/>
  <c r="Z30" i="347" s="1"/>
  <c r="BC29" i="347"/>
  <c r="BD29" i="347" s="1"/>
  <c r="Y29" i="347"/>
  <c r="AK29" i="347" s="1"/>
  <c r="U29" i="347"/>
  <c r="T29" i="347"/>
  <c r="R29" i="347"/>
  <c r="Q29" i="347"/>
  <c r="P29" i="347"/>
  <c r="N29" i="347"/>
  <c r="S29" i="347" s="1"/>
  <c r="I29" i="347"/>
  <c r="A29" i="347"/>
  <c r="J29" i="347" s="1"/>
  <c r="X29" i="347" s="1"/>
  <c r="Z29" i="347" s="1"/>
  <c r="BD28" i="347"/>
  <c r="BC28" i="347"/>
  <c r="V28" i="347" s="1"/>
  <c r="M28" i="347" s="1"/>
  <c r="Y28" i="347"/>
  <c r="AK28" i="347" s="1"/>
  <c r="U28" i="347"/>
  <c r="T28" i="347"/>
  <c r="R28" i="347"/>
  <c r="Q28" i="347"/>
  <c r="P28" i="347"/>
  <c r="N28" i="347"/>
  <c r="S28" i="347" s="1"/>
  <c r="I28" i="347"/>
  <c r="A28" i="347"/>
  <c r="J28" i="347" s="1"/>
  <c r="X28" i="347" s="1"/>
  <c r="Z28" i="347" s="1"/>
  <c r="BC27" i="347"/>
  <c r="BD27" i="347" s="1"/>
  <c r="Y27" i="347"/>
  <c r="AK27" i="347" s="1"/>
  <c r="U27" i="347"/>
  <c r="T27" i="347"/>
  <c r="R27" i="347"/>
  <c r="Q27" i="347"/>
  <c r="P27" i="347"/>
  <c r="N27" i="347"/>
  <c r="S27" i="347" s="1"/>
  <c r="I27" i="347"/>
  <c r="A27" i="347"/>
  <c r="J27" i="347" s="1"/>
  <c r="X27" i="347" s="1"/>
  <c r="Z27" i="347" s="1"/>
  <c r="BD26" i="347"/>
  <c r="BC26" i="347"/>
  <c r="V26" i="347" s="1"/>
  <c r="M26" i="347" s="1"/>
  <c r="Y26" i="347"/>
  <c r="AK26" i="347" s="1"/>
  <c r="U26" i="347"/>
  <c r="T26" i="347"/>
  <c r="R26" i="347"/>
  <c r="Q26" i="347"/>
  <c r="P26" i="347"/>
  <c r="N26" i="347"/>
  <c r="S26" i="347" s="1"/>
  <c r="I26" i="347"/>
  <c r="A26" i="347"/>
  <c r="J26" i="347" s="1"/>
  <c r="X26" i="347" s="1"/>
  <c r="Z26" i="347" s="1"/>
  <c r="BC25" i="347"/>
  <c r="BD25" i="347" s="1"/>
  <c r="Y25" i="347"/>
  <c r="AK25" i="347" s="1"/>
  <c r="U25" i="347"/>
  <c r="T25" i="347"/>
  <c r="R25" i="347"/>
  <c r="Q25" i="347"/>
  <c r="P25" i="347"/>
  <c r="N25" i="347"/>
  <c r="S25" i="347" s="1"/>
  <c r="I25" i="347"/>
  <c r="A25" i="347"/>
  <c r="J25" i="347" s="1"/>
  <c r="X25" i="347" s="1"/>
  <c r="Z25" i="347" s="1"/>
  <c r="BD24" i="347"/>
  <c r="BC24" i="347"/>
  <c r="V24" i="347" s="1"/>
  <c r="M24" i="347" s="1"/>
  <c r="Y24" i="347"/>
  <c r="AK24" i="347" s="1"/>
  <c r="U24" i="347"/>
  <c r="T24" i="347"/>
  <c r="R24" i="347"/>
  <c r="Q24" i="347"/>
  <c r="P24" i="347"/>
  <c r="N24" i="347"/>
  <c r="S24" i="347" s="1"/>
  <c r="I24" i="347"/>
  <c r="A24" i="347"/>
  <c r="J24" i="347" s="1"/>
  <c r="X24" i="347" s="1"/>
  <c r="Z24" i="347" s="1"/>
  <c r="BC23" i="347"/>
  <c r="BD23" i="347" s="1"/>
  <c r="Y23" i="347"/>
  <c r="AK23" i="347" s="1"/>
  <c r="U23" i="347"/>
  <c r="T23" i="347"/>
  <c r="R23" i="347"/>
  <c r="Q23" i="347"/>
  <c r="P23" i="347"/>
  <c r="N23" i="347"/>
  <c r="S23" i="347" s="1"/>
  <c r="I23" i="347"/>
  <c r="A23" i="347"/>
  <c r="J23" i="347" s="1"/>
  <c r="X23" i="347" s="1"/>
  <c r="Z23" i="347" s="1"/>
  <c r="BD22" i="347"/>
  <c r="BC22" i="347"/>
  <c r="V22" i="347" s="1"/>
  <c r="Y22" i="347"/>
  <c r="AK22" i="347" s="1"/>
  <c r="U22" i="347"/>
  <c r="T22" i="347"/>
  <c r="R22" i="347"/>
  <c r="Q22" i="347"/>
  <c r="P22" i="347"/>
  <c r="N22" i="347"/>
  <c r="S22" i="347" s="1"/>
  <c r="M22" i="347"/>
  <c r="I22" i="347"/>
  <c r="A22" i="347"/>
  <c r="J22" i="347" s="1"/>
  <c r="X22" i="347" s="1"/>
  <c r="Z22" i="347" s="1"/>
  <c r="BC21" i="347"/>
  <c r="BD21" i="347" s="1"/>
  <c r="Y21" i="347"/>
  <c r="AK21" i="347" s="1"/>
  <c r="U21" i="347"/>
  <c r="T21" i="347"/>
  <c r="R21" i="347"/>
  <c r="Q21" i="347"/>
  <c r="P21" i="347"/>
  <c r="N21" i="347"/>
  <c r="S21" i="347" s="1"/>
  <c r="I21" i="347"/>
  <c r="A21" i="347"/>
  <c r="J21" i="347" s="1"/>
  <c r="X21" i="347" s="1"/>
  <c r="Z21" i="347" s="1"/>
  <c r="BD20" i="347"/>
  <c r="BC20" i="347"/>
  <c r="V20" i="347" s="1"/>
  <c r="Y20" i="347"/>
  <c r="AK20" i="347" s="1"/>
  <c r="U20" i="347"/>
  <c r="T20" i="347"/>
  <c r="R20" i="347"/>
  <c r="Q20" i="347"/>
  <c r="P20" i="347"/>
  <c r="N20" i="347"/>
  <c r="S20" i="347" s="1"/>
  <c r="M20" i="347"/>
  <c r="I20" i="347"/>
  <c r="A20" i="347"/>
  <c r="J20" i="347" s="1"/>
  <c r="X20" i="347" s="1"/>
  <c r="Z20" i="347" s="1"/>
  <c r="BC19" i="347"/>
  <c r="BD19" i="347" s="1"/>
  <c r="Y19" i="347"/>
  <c r="AK19" i="347" s="1"/>
  <c r="U19" i="347"/>
  <c r="T19" i="347"/>
  <c r="R19" i="347"/>
  <c r="Q19" i="347"/>
  <c r="P19" i="347"/>
  <c r="N19" i="347"/>
  <c r="S19" i="347" s="1"/>
  <c r="I19" i="347"/>
  <c r="A19" i="347"/>
  <c r="J19" i="347" s="1"/>
  <c r="X19" i="347" s="1"/>
  <c r="Z19" i="347" s="1"/>
  <c r="BD18" i="347"/>
  <c r="BC18" i="347"/>
  <c r="V18" i="347" s="1"/>
  <c r="M18" i="347" s="1"/>
  <c r="Y18" i="347"/>
  <c r="AK18" i="347" s="1"/>
  <c r="U18" i="347"/>
  <c r="T18" i="347"/>
  <c r="R18" i="347"/>
  <c r="Q18" i="347"/>
  <c r="P18" i="347"/>
  <c r="N18" i="347"/>
  <c r="S18" i="347" s="1"/>
  <c r="I18" i="347"/>
  <c r="A18" i="347"/>
  <c r="J18" i="347" s="1"/>
  <c r="X18" i="347" s="1"/>
  <c r="Z18" i="347" s="1"/>
  <c r="BC17" i="347"/>
  <c r="BD17" i="347" s="1"/>
  <c r="Y17" i="347"/>
  <c r="AK17" i="347" s="1"/>
  <c r="U17" i="347"/>
  <c r="T17" i="347"/>
  <c r="R17" i="347"/>
  <c r="Q17" i="347"/>
  <c r="P17" i="347"/>
  <c r="N17" i="347"/>
  <c r="S17" i="347" s="1"/>
  <c r="I17" i="347"/>
  <c r="A17" i="347"/>
  <c r="J17" i="347" s="1"/>
  <c r="X17" i="347" s="1"/>
  <c r="Z17" i="347" s="1"/>
  <c r="BD16" i="347"/>
  <c r="BC16" i="347"/>
  <c r="V16" i="347" s="1"/>
  <c r="M16" i="347" s="1"/>
  <c r="Y16" i="347"/>
  <c r="AK16" i="347" s="1"/>
  <c r="U16" i="347"/>
  <c r="T16" i="347"/>
  <c r="R16" i="347"/>
  <c r="Q16" i="347"/>
  <c r="P16" i="347"/>
  <c r="N16" i="347"/>
  <c r="S16" i="347" s="1"/>
  <c r="I16" i="347"/>
  <c r="A16" i="347"/>
  <c r="J16" i="347" s="1"/>
  <c r="X16" i="347" s="1"/>
  <c r="Z16" i="347" s="1"/>
  <c r="BC15" i="347"/>
  <c r="BD15" i="347" s="1"/>
  <c r="Y15" i="347"/>
  <c r="AK15" i="347" s="1"/>
  <c r="U15" i="347"/>
  <c r="T15" i="347"/>
  <c r="R15" i="347"/>
  <c r="Q15" i="347"/>
  <c r="P15" i="347"/>
  <c r="N15" i="347"/>
  <c r="S15" i="347" s="1"/>
  <c r="I15" i="347"/>
  <c r="A15" i="347"/>
  <c r="J15" i="347" s="1"/>
  <c r="X15" i="347" s="1"/>
  <c r="Z15" i="347" s="1"/>
  <c r="BD14" i="347"/>
  <c r="BC14" i="347"/>
  <c r="V14" i="347" s="1"/>
  <c r="M14" i="347" s="1"/>
  <c r="Y14" i="347"/>
  <c r="AK14" i="347" s="1"/>
  <c r="U14" i="347"/>
  <c r="T14" i="347"/>
  <c r="R14" i="347"/>
  <c r="Q14" i="347"/>
  <c r="P14" i="347"/>
  <c r="N14" i="347"/>
  <c r="I14" i="347"/>
  <c r="BC13" i="347"/>
  <c r="BD13" i="347" s="1"/>
  <c r="Y13" i="347"/>
  <c r="AK13" i="347" s="1"/>
  <c r="V13" i="347"/>
  <c r="M13" i="347" s="1"/>
  <c r="U13" i="347"/>
  <c r="AR13" i="347" s="1"/>
  <c r="T13" i="347"/>
  <c r="R13" i="347"/>
  <c r="Q13" i="347"/>
  <c r="P13" i="347"/>
  <c r="N13" i="347"/>
  <c r="I13" i="347"/>
  <c r="BD12" i="347"/>
  <c r="BC12" i="347"/>
  <c r="V12" i="347" s="1"/>
  <c r="Y12" i="347"/>
  <c r="AK12" i="347" s="1"/>
  <c r="U12" i="347"/>
  <c r="T12" i="347"/>
  <c r="R12" i="347"/>
  <c r="Q12" i="347"/>
  <c r="P12" i="347"/>
  <c r="N12" i="347"/>
  <c r="M12" i="347"/>
  <c r="I12" i="347"/>
  <c r="BC11" i="347"/>
  <c r="BD11" i="347" s="1"/>
  <c r="Y11" i="347"/>
  <c r="AK11" i="347" s="1"/>
  <c r="U11" i="347"/>
  <c r="AP11" i="347" s="1"/>
  <c r="T11" i="347"/>
  <c r="R11" i="347"/>
  <c r="Q11" i="347"/>
  <c r="P11" i="347"/>
  <c r="N11" i="347"/>
  <c r="I11" i="347"/>
  <c r="BD10" i="347"/>
  <c r="BC10" i="347"/>
  <c r="V10" i="347" s="1"/>
  <c r="Y10" i="347"/>
  <c r="AK10" i="347" s="1"/>
  <c r="U10" i="347"/>
  <c r="T10" i="347"/>
  <c r="R10" i="347"/>
  <c r="Q10" i="347"/>
  <c r="P10" i="347"/>
  <c r="N10" i="347"/>
  <c r="M10" i="347"/>
  <c r="I10" i="347"/>
  <c r="BC9" i="347"/>
  <c r="Y9" i="347"/>
  <c r="AK9" i="347" s="1"/>
  <c r="U9" i="347"/>
  <c r="AP9" i="347" s="1"/>
  <c r="T9" i="347"/>
  <c r="R9" i="347"/>
  <c r="Q9" i="347"/>
  <c r="P9" i="347"/>
  <c r="N9" i="347"/>
  <c r="I9" i="347"/>
  <c r="A9" i="347"/>
  <c r="J9" i="347" s="1"/>
  <c r="X9" i="347" s="1"/>
  <c r="Z9" i="347" s="1"/>
  <c r="AZ8" i="347"/>
  <c r="AZ31" i="347" s="1"/>
  <c r="AY8" i="347"/>
  <c r="AX8" i="347"/>
  <c r="AX13" i="347" s="1"/>
  <c r="AW8" i="347"/>
  <c r="AR8" i="347"/>
  <c r="AQ8" i="347"/>
  <c r="AS8" i="347" s="1"/>
  <c r="AT8" i="347" s="1"/>
  <c r="AP8" i="347"/>
  <c r="AN8" i="347"/>
  <c r="AO8" i="347" s="1"/>
  <c r="AI8" i="347"/>
  <c r="AG8" i="347"/>
  <c r="AE8" i="347"/>
  <c r="AC8" i="347"/>
  <c r="AA8" i="347"/>
  <c r="R8" i="347"/>
  <c r="Q8" i="347"/>
  <c r="AA7" i="347"/>
  <c r="V7" i="347"/>
  <c r="P7" i="347"/>
  <c r="M7" i="347"/>
  <c r="I6" i="347"/>
  <c r="H6" i="347"/>
  <c r="G6" i="347"/>
  <c r="C6" i="347"/>
  <c r="I5" i="347"/>
  <c r="H5" i="347"/>
  <c r="G5" i="347"/>
  <c r="A5" i="347"/>
  <c r="H4" i="347"/>
  <c r="G4" i="347"/>
  <c r="H3" i="347"/>
  <c r="G3" i="347"/>
  <c r="H2" i="347"/>
  <c r="M1" i="347"/>
  <c r="H1" i="347"/>
  <c r="AU101" i="346"/>
  <c r="AS101" i="346"/>
  <c r="AV101" i="346" s="1"/>
  <c r="R101" i="346"/>
  <c r="BC100" i="346"/>
  <c r="BD100" i="346" s="1"/>
  <c r="Y100" i="346"/>
  <c r="AK100" i="346" s="1"/>
  <c r="V100" i="346"/>
  <c r="M100" i="346" s="1"/>
  <c r="U100" i="346"/>
  <c r="T100" i="346"/>
  <c r="R100" i="346"/>
  <c r="Q100" i="346"/>
  <c r="P100" i="346"/>
  <c r="N100" i="346"/>
  <c r="S100" i="346" s="1"/>
  <c r="I100" i="346"/>
  <c r="A100" i="346"/>
  <c r="J100" i="346" s="1"/>
  <c r="X100" i="346" s="1"/>
  <c r="Z100" i="346" s="1"/>
  <c r="BC99" i="346"/>
  <c r="BD99" i="346" s="1"/>
  <c r="Y99" i="346"/>
  <c r="AK99" i="346" s="1"/>
  <c r="V99" i="346"/>
  <c r="M99" i="346" s="1"/>
  <c r="U99" i="346"/>
  <c r="T99" i="346"/>
  <c r="R99" i="346"/>
  <c r="Q99" i="346"/>
  <c r="P99" i="346"/>
  <c r="N99" i="346"/>
  <c r="S99" i="346" s="1"/>
  <c r="I99" i="346"/>
  <c r="A99" i="346"/>
  <c r="J99" i="346" s="1"/>
  <c r="X99" i="346" s="1"/>
  <c r="Z99" i="346" s="1"/>
  <c r="BC98" i="346"/>
  <c r="BD98" i="346" s="1"/>
  <c r="Y98" i="346"/>
  <c r="AK98" i="346" s="1"/>
  <c r="V98" i="346"/>
  <c r="M98" i="346" s="1"/>
  <c r="U98" i="346"/>
  <c r="T98" i="346"/>
  <c r="R98" i="346"/>
  <c r="Q98" i="346"/>
  <c r="P98" i="346"/>
  <c r="N98" i="346"/>
  <c r="S98" i="346" s="1"/>
  <c r="I98" i="346"/>
  <c r="A98" i="346"/>
  <c r="J98" i="346" s="1"/>
  <c r="X98" i="346" s="1"/>
  <c r="Z98" i="346" s="1"/>
  <c r="BC97" i="346"/>
  <c r="BD97" i="346" s="1"/>
  <c r="Y97" i="346"/>
  <c r="AK97" i="346" s="1"/>
  <c r="V97" i="346"/>
  <c r="M97" i="346" s="1"/>
  <c r="U97" i="346"/>
  <c r="T97" i="346"/>
  <c r="R97" i="346"/>
  <c r="Q97" i="346"/>
  <c r="P97" i="346"/>
  <c r="N97" i="346"/>
  <c r="S97" i="346" s="1"/>
  <c r="I97" i="346"/>
  <c r="A97" i="346"/>
  <c r="J97" i="346" s="1"/>
  <c r="X97" i="346" s="1"/>
  <c r="Z97" i="346" s="1"/>
  <c r="BC96" i="346"/>
  <c r="BD96" i="346" s="1"/>
  <c r="Y96" i="346"/>
  <c r="AK96" i="346" s="1"/>
  <c r="V96" i="346"/>
  <c r="M96" i="346" s="1"/>
  <c r="U96" i="346"/>
  <c r="T96" i="346"/>
  <c r="R96" i="346"/>
  <c r="Q96" i="346"/>
  <c r="P96" i="346"/>
  <c r="N96" i="346"/>
  <c r="S96" i="346" s="1"/>
  <c r="I96" i="346"/>
  <c r="A96" i="346"/>
  <c r="J96" i="346" s="1"/>
  <c r="X96" i="346" s="1"/>
  <c r="Z96" i="346" s="1"/>
  <c r="BC95" i="346"/>
  <c r="BD95" i="346" s="1"/>
  <c r="Y95" i="346"/>
  <c r="AK95" i="346" s="1"/>
  <c r="V95" i="346"/>
  <c r="M95" i="346" s="1"/>
  <c r="U95" i="346"/>
  <c r="T95" i="346"/>
  <c r="R95" i="346"/>
  <c r="Q95" i="346"/>
  <c r="P95" i="346"/>
  <c r="N95" i="346"/>
  <c r="S95" i="346" s="1"/>
  <c r="I95" i="346"/>
  <c r="A95" i="346"/>
  <c r="J95" i="346" s="1"/>
  <c r="X95" i="346" s="1"/>
  <c r="Z95" i="346" s="1"/>
  <c r="BC94" i="346"/>
  <c r="BD94" i="346" s="1"/>
  <c r="Y94" i="346"/>
  <c r="AK94" i="346" s="1"/>
  <c r="V94" i="346"/>
  <c r="M94" i="346" s="1"/>
  <c r="U94" i="346"/>
  <c r="T94" i="346"/>
  <c r="R94" i="346"/>
  <c r="Q94" i="346"/>
  <c r="P94" i="346"/>
  <c r="N94" i="346"/>
  <c r="S94" i="346" s="1"/>
  <c r="I94" i="346"/>
  <c r="A94" i="346"/>
  <c r="J94" i="346" s="1"/>
  <c r="X94" i="346" s="1"/>
  <c r="Z94" i="346" s="1"/>
  <c r="BC93" i="346"/>
  <c r="BD93" i="346" s="1"/>
  <c r="Y93" i="346"/>
  <c r="AK93" i="346" s="1"/>
  <c r="V93" i="346"/>
  <c r="M93" i="346" s="1"/>
  <c r="U93" i="346"/>
  <c r="T93" i="346"/>
  <c r="R93" i="346"/>
  <c r="Q93" i="346"/>
  <c r="P93" i="346"/>
  <c r="N93" i="346"/>
  <c r="S93" i="346" s="1"/>
  <c r="I93" i="346"/>
  <c r="A93" i="346"/>
  <c r="J93" i="346" s="1"/>
  <c r="X93" i="346" s="1"/>
  <c r="Z93" i="346" s="1"/>
  <c r="BC92" i="346"/>
  <c r="BD92" i="346" s="1"/>
  <c r="Y92" i="346"/>
  <c r="AK92" i="346" s="1"/>
  <c r="V92" i="346"/>
  <c r="M92" i="346" s="1"/>
  <c r="U92" i="346"/>
  <c r="T92" i="346"/>
  <c r="R92" i="346"/>
  <c r="Q92" i="346"/>
  <c r="P92" i="346"/>
  <c r="N92" i="346"/>
  <c r="S92" i="346" s="1"/>
  <c r="I92" i="346"/>
  <c r="A92" i="346"/>
  <c r="J92" i="346" s="1"/>
  <c r="X92" i="346" s="1"/>
  <c r="Z92" i="346" s="1"/>
  <c r="BC91" i="346"/>
  <c r="BD91" i="346" s="1"/>
  <c r="Y91" i="346"/>
  <c r="AK91" i="346" s="1"/>
  <c r="V91" i="346"/>
  <c r="M91" i="346" s="1"/>
  <c r="U91" i="346"/>
  <c r="T91" i="346"/>
  <c r="R91" i="346"/>
  <c r="Q91" i="346"/>
  <c r="P91" i="346"/>
  <c r="N91" i="346"/>
  <c r="S91" i="346" s="1"/>
  <c r="I91" i="346"/>
  <c r="A91" i="346"/>
  <c r="J91" i="346" s="1"/>
  <c r="X91" i="346" s="1"/>
  <c r="Z91" i="346" s="1"/>
  <c r="BC90" i="346"/>
  <c r="BD90" i="346" s="1"/>
  <c r="Y90" i="346"/>
  <c r="AK90" i="346" s="1"/>
  <c r="V90" i="346"/>
  <c r="M90" i="346" s="1"/>
  <c r="U90" i="346"/>
  <c r="T90" i="346"/>
  <c r="R90" i="346"/>
  <c r="Q90" i="346"/>
  <c r="P90" i="346"/>
  <c r="N90" i="346"/>
  <c r="S90" i="346" s="1"/>
  <c r="I90" i="346"/>
  <c r="A90" i="346"/>
  <c r="J90" i="346" s="1"/>
  <c r="X90" i="346" s="1"/>
  <c r="Z90" i="346" s="1"/>
  <c r="BC89" i="346"/>
  <c r="BD89" i="346" s="1"/>
  <c r="Y89" i="346"/>
  <c r="AK89" i="346" s="1"/>
  <c r="V89" i="346"/>
  <c r="M89" i="346" s="1"/>
  <c r="U89" i="346"/>
  <c r="T89" i="346"/>
  <c r="R89" i="346"/>
  <c r="Q89" i="346"/>
  <c r="P89" i="346"/>
  <c r="N89" i="346"/>
  <c r="S89" i="346" s="1"/>
  <c r="I89" i="346"/>
  <c r="A89" i="346"/>
  <c r="J89" i="346" s="1"/>
  <c r="X89" i="346" s="1"/>
  <c r="Z89" i="346" s="1"/>
  <c r="BC88" i="346"/>
  <c r="BD88" i="346" s="1"/>
  <c r="Y88" i="346"/>
  <c r="AK88" i="346" s="1"/>
  <c r="V88" i="346"/>
  <c r="M88" i="346" s="1"/>
  <c r="U88" i="346"/>
  <c r="T88" i="346"/>
  <c r="R88" i="346"/>
  <c r="Q88" i="346"/>
  <c r="P88" i="346"/>
  <c r="N88" i="346"/>
  <c r="S88" i="346" s="1"/>
  <c r="I88" i="346"/>
  <c r="A88" i="346"/>
  <c r="J88" i="346" s="1"/>
  <c r="X88" i="346" s="1"/>
  <c r="Z88" i="346" s="1"/>
  <c r="BC87" i="346"/>
  <c r="BD87" i="346" s="1"/>
  <c r="Y87" i="346"/>
  <c r="AK87" i="346" s="1"/>
  <c r="U87" i="346"/>
  <c r="T87" i="346"/>
  <c r="R87" i="346"/>
  <c r="Q87" i="346"/>
  <c r="P87" i="346"/>
  <c r="N87" i="346"/>
  <c r="S87" i="346" s="1"/>
  <c r="I87" i="346"/>
  <c r="A87" i="346"/>
  <c r="J87" i="346" s="1"/>
  <c r="X87" i="346" s="1"/>
  <c r="Z87" i="346" s="1"/>
  <c r="BC86" i="346"/>
  <c r="V86" i="346" s="1"/>
  <c r="M86" i="346" s="1"/>
  <c r="Y86" i="346"/>
  <c r="AK86" i="346" s="1"/>
  <c r="U86" i="346"/>
  <c r="T86" i="346"/>
  <c r="R86" i="346"/>
  <c r="Q86" i="346"/>
  <c r="P86" i="346"/>
  <c r="N86" i="346"/>
  <c r="S86" i="346" s="1"/>
  <c r="I86" i="346"/>
  <c r="A86" i="346"/>
  <c r="J86" i="346" s="1"/>
  <c r="X86" i="346" s="1"/>
  <c r="Z86" i="346" s="1"/>
  <c r="BC85" i="346"/>
  <c r="BD85" i="346" s="1"/>
  <c r="Y85" i="346"/>
  <c r="AK85" i="346" s="1"/>
  <c r="V85" i="346"/>
  <c r="M85" i="346" s="1"/>
  <c r="U85" i="346"/>
  <c r="T85" i="346"/>
  <c r="R85" i="346"/>
  <c r="Q85" i="346"/>
  <c r="P85" i="346"/>
  <c r="N85" i="346"/>
  <c r="S85" i="346" s="1"/>
  <c r="I85" i="346"/>
  <c r="A85" i="346"/>
  <c r="J85" i="346" s="1"/>
  <c r="X85" i="346" s="1"/>
  <c r="Z85" i="346" s="1"/>
  <c r="BC84" i="346"/>
  <c r="BD84" i="346" s="1"/>
  <c r="Y84" i="346"/>
  <c r="AK84" i="346" s="1"/>
  <c r="V84" i="346"/>
  <c r="U84" i="346"/>
  <c r="T84" i="346"/>
  <c r="R84" i="346"/>
  <c r="Q84" i="346"/>
  <c r="P84" i="346"/>
  <c r="N84" i="346"/>
  <c r="S84" i="346" s="1"/>
  <c r="M84" i="346"/>
  <c r="I84" i="346"/>
  <c r="A84" i="346"/>
  <c r="J84" i="346" s="1"/>
  <c r="X84" i="346" s="1"/>
  <c r="Z84" i="346" s="1"/>
  <c r="BC83" i="346"/>
  <c r="BD83" i="346" s="1"/>
  <c r="Y83" i="346"/>
  <c r="AK83" i="346" s="1"/>
  <c r="V83" i="346"/>
  <c r="M83" i="346" s="1"/>
  <c r="U83" i="346"/>
  <c r="T83" i="346"/>
  <c r="R83" i="346"/>
  <c r="Q83" i="346"/>
  <c r="P83" i="346"/>
  <c r="N83" i="346"/>
  <c r="S83" i="346" s="1"/>
  <c r="I83" i="346"/>
  <c r="A83" i="346"/>
  <c r="J83" i="346" s="1"/>
  <c r="X83" i="346" s="1"/>
  <c r="Z83" i="346" s="1"/>
  <c r="BC82" i="346"/>
  <c r="BD82" i="346" s="1"/>
  <c r="Y82" i="346"/>
  <c r="AK82" i="346" s="1"/>
  <c r="V82" i="346"/>
  <c r="U82" i="346"/>
  <c r="T82" i="346"/>
  <c r="R82" i="346"/>
  <c r="Q82" i="346"/>
  <c r="P82" i="346"/>
  <c r="N82" i="346"/>
  <c r="S82" i="346" s="1"/>
  <c r="M82" i="346"/>
  <c r="I82" i="346"/>
  <c r="A82" i="346"/>
  <c r="J82" i="346" s="1"/>
  <c r="X82" i="346" s="1"/>
  <c r="Z82" i="346" s="1"/>
  <c r="BC81" i="346"/>
  <c r="BD81" i="346" s="1"/>
  <c r="AK81" i="346"/>
  <c r="Y81" i="346"/>
  <c r="V81" i="346"/>
  <c r="M81" i="346" s="1"/>
  <c r="U81" i="346"/>
  <c r="T81" i="346"/>
  <c r="R81" i="346"/>
  <c r="Q81" i="346"/>
  <c r="P81" i="346"/>
  <c r="N81" i="346"/>
  <c r="S81" i="346" s="1"/>
  <c r="I81" i="346"/>
  <c r="A81" i="346"/>
  <c r="J81" i="346" s="1"/>
  <c r="X81" i="346" s="1"/>
  <c r="Z81" i="346" s="1"/>
  <c r="BD80" i="346"/>
  <c r="BC80" i="346"/>
  <c r="Y80" i="346"/>
  <c r="AK80" i="346" s="1"/>
  <c r="V80" i="346"/>
  <c r="M80" i="346" s="1"/>
  <c r="U80" i="346"/>
  <c r="T80" i="346"/>
  <c r="R80" i="346"/>
  <c r="Q80" i="346"/>
  <c r="P80" i="346"/>
  <c r="N80" i="346"/>
  <c r="S80" i="346" s="1"/>
  <c r="I80" i="346"/>
  <c r="A80" i="346"/>
  <c r="J80" i="346" s="1"/>
  <c r="X80" i="346" s="1"/>
  <c r="Z80" i="346" s="1"/>
  <c r="BC79" i="346"/>
  <c r="BD79" i="346" s="1"/>
  <c r="Y79" i="346"/>
  <c r="AK79" i="346" s="1"/>
  <c r="U79" i="346"/>
  <c r="T79" i="346"/>
  <c r="R79" i="346"/>
  <c r="Q79" i="346"/>
  <c r="P79" i="346"/>
  <c r="N79" i="346"/>
  <c r="S79" i="346" s="1"/>
  <c r="I79" i="346"/>
  <c r="A79" i="346"/>
  <c r="J79" i="346" s="1"/>
  <c r="X79" i="346" s="1"/>
  <c r="Z79" i="346" s="1"/>
  <c r="BC78" i="346"/>
  <c r="BD78" i="346" s="1"/>
  <c r="Y78" i="346"/>
  <c r="AK78" i="346" s="1"/>
  <c r="U78" i="346"/>
  <c r="T78" i="346"/>
  <c r="R78" i="346"/>
  <c r="Q78" i="346"/>
  <c r="P78" i="346"/>
  <c r="N78" i="346"/>
  <c r="S78" i="346" s="1"/>
  <c r="I78" i="346"/>
  <c r="A78" i="346"/>
  <c r="J78" i="346" s="1"/>
  <c r="X78" i="346" s="1"/>
  <c r="Z78" i="346" s="1"/>
  <c r="BC77" i="346"/>
  <c r="BD77" i="346" s="1"/>
  <c r="Y77" i="346"/>
  <c r="AK77" i="346" s="1"/>
  <c r="U77" i="346"/>
  <c r="T77" i="346"/>
  <c r="R77" i="346"/>
  <c r="Q77" i="346"/>
  <c r="P77" i="346"/>
  <c r="N77" i="346"/>
  <c r="S77" i="346" s="1"/>
  <c r="I77" i="346"/>
  <c r="A77" i="346"/>
  <c r="J77" i="346" s="1"/>
  <c r="X77" i="346" s="1"/>
  <c r="Z77" i="346" s="1"/>
  <c r="BC76" i="346"/>
  <c r="BD76" i="346" s="1"/>
  <c r="Y76" i="346"/>
  <c r="AK76" i="346" s="1"/>
  <c r="U76" i="346"/>
  <c r="T76" i="346"/>
  <c r="R76" i="346"/>
  <c r="Q76" i="346"/>
  <c r="P76" i="346"/>
  <c r="N76" i="346"/>
  <c r="S76" i="346" s="1"/>
  <c r="I76" i="346"/>
  <c r="A76" i="346"/>
  <c r="J76" i="346" s="1"/>
  <c r="X76" i="346" s="1"/>
  <c r="Z76" i="346" s="1"/>
  <c r="BC75" i="346"/>
  <c r="BD75" i="346" s="1"/>
  <c r="Y75" i="346"/>
  <c r="AK75" i="346" s="1"/>
  <c r="U75" i="346"/>
  <c r="T75" i="346"/>
  <c r="R75" i="346"/>
  <c r="Q75" i="346"/>
  <c r="P75" i="346"/>
  <c r="N75" i="346"/>
  <c r="S75" i="346" s="1"/>
  <c r="I75" i="346"/>
  <c r="A75" i="346"/>
  <c r="J75" i="346" s="1"/>
  <c r="X75" i="346" s="1"/>
  <c r="Z75" i="346" s="1"/>
  <c r="BC74" i="346"/>
  <c r="BD74" i="346" s="1"/>
  <c r="Y74" i="346"/>
  <c r="AK74" i="346" s="1"/>
  <c r="U74" i="346"/>
  <c r="T74" i="346"/>
  <c r="R74" i="346"/>
  <c r="Q74" i="346"/>
  <c r="P74" i="346"/>
  <c r="N74" i="346"/>
  <c r="S74" i="346" s="1"/>
  <c r="I74" i="346"/>
  <c r="A74" i="346"/>
  <c r="J74" i="346" s="1"/>
  <c r="X74" i="346" s="1"/>
  <c r="Z74" i="346" s="1"/>
  <c r="BC73" i="346"/>
  <c r="BD73" i="346" s="1"/>
  <c r="Y73" i="346"/>
  <c r="AK73" i="346" s="1"/>
  <c r="V73" i="346"/>
  <c r="M73" i="346" s="1"/>
  <c r="U73" i="346"/>
  <c r="T73" i="346"/>
  <c r="R73" i="346"/>
  <c r="Q73" i="346"/>
  <c r="P73" i="346"/>
  <c r="N73" i="346"/>
  <c r="S73" i="346" s="1"/>
  <c r="I73" i="346"/>
  <c r="A73" i="346"/>
  <c r="J73" i="346" s="1"/>
  <c r="X73" i="346" s="1"/>
  <c r="Z73" i="346" s="1"/>
  <c r="BC72" i="346"/>
  <c r="BD72" i="346" s="1"/>
  <c r="Y72" i="346"/>
  <c r="AK72" i="346" s="1"/>
  <c r="V72" i="346"/>
  <c r="M72" i="346" s="1"/>
  <c r="U72" i="346"/>
  <c r="T72" i="346"/>
  <c r="R72" i="346"/>
  <c r="Q72" i="346"/>
  <c r="P72" i="346"/>
  <c r="N72" i="346"/>
  <c r="S72" i="346" s="1"/>
  <c r="I72" i="346"/>
  <c r="A72" i="346"/>
  <c r="J72" i="346" s="1"/>
  <c r="X72" i="346" s="1"/>
  <c r="Z72" i="346" s="1"/>
  <c r="BC71" i="346"/>
  <c r="BD71" i="346" s="1"/>
  <c r="Y71" i="346"/>
  <c r="AK71" i="346" s="1"/>
  <c r="V71" i="346"/>
  <c r="M71" i="346" s="1"/>
  <c r="U71" i="346"/>
  <c r="T71" i="346"/>
  <c r="R71" i="346"/>
  <c r="Q71" i="346"/>
  <c r="P71" i="346"/>
  <c r="N71" i="346"/>
  <c r="S71" i="346" s="1"/>
  <c r="I71" i="346"/>
  <c r="A71" i="346"/>
  <c r="J71" i="346" s="1"/>
  <c r="X71" i="346" s="1"/>
  <c r="Z71" i="346" s="1"/>
  <c r="BC70" i="346"/>
  <c r="BD70" i="346" s="1"/>
  <c r="Y70" i="346"/>
  <c r="AK70" i="346" s="1"/>
  <c r="V70" i="346"/>
  <c r="M70" i="346" s="1"/>
  <c r="U70" i="346"/>
  <c r="T70" i="346"/>
  <c r="R70" i="346"/>
  <c r="Q70" i="346"/>
  <c r="P70" i="346"/>
  <c r="N70" i="346"/>
  <c r="S70" i="346" s="1"/>
  <c r="I70" i="346"/>
  <c r="A70" i="346"/>
  <c r="J70" i="346" s="1"/>
  <c r="X70" i="346" s="1"/>
  <c r="Z70" i="346" s="1"/>
  <c r="BD69" i="346"/>
  <c r="BC69" i="346"/>
  <c r="Y69" i="346"/>
  <c r="AK69" i="346" s="1"/>
  <c r="V69" i="346"/>
  <c r="M69" i="346" s="1"/>
  <c r="U69" i="346"/>
  <c r="T69" i="346"/>
  <c r="R69" i="346"/>
  <c r="Q69" i="346"/>
  <c r="P69" i="346"/>
  <c r="N69" i="346"/>
  <c r="S69" i="346" s="1"/>
  <c r="I69" i="346"/>
  <c r="A69" i="346"/>
  <c r="J69" i="346" s="1"/>
  <c r="X69" i="346" s="1"/>
  <c r="Z69" i="346" s="1"/>
  <c r="BC68" i="346"/>
  <c r="BD68" i="346" s="1"/>
  <c r="Y68" i="346"/>
  <c r="AK68" i="346" s="1"/>
  <c r="U68" i="346"/>
  <c r="T68" i="346"/>
  <c r="R68" i="346"/>
  <c r="Q68" i="346"/>
  <c r="P68" i="346"/>
  <c r="N68" i="346"/>
  <c r="S68" i="346" s="1"/>
  <c r="I68" i="346"/>
  <c r="A68" i="346"/>
  <c r="J68" i="346" s="1"/>
  <c r="X68" i="346" s="1"/>
  <c r="Z68" i="346" s="1"/>
  <c r="BC67" i="346"/>
  <c r="BD67" i="346" s="1"/>
  <c r="Y67" i="346"/>
  <c r="AK67" i="346" s="1"/>
  <c r="V67" i="346"/>
  <c r="M67" i="346" s="1"/>
  <c r="U67" i="346"/>
  <c r="T67" i="346"/>
  <c r="R67" i="346"/>
  <c r="Q67" i="346"/>
  <c r="P67" i="346"/>
  <c r="N67" i="346"/>
  <c r="S67" i="346" s="1"/>
  <c r="I67" i="346"/>
  <c r="A67" i="346"/>
  <c r="J67" i="346" s="1"/>
  <c r="X67" i="346" s="1"/>
  <c r="Z67" i="346" s="1"/>
  <c r="BC66" i="346"/>
  <c r="BD66" i="346" s="1"/>
  <c r="Y66" i="346"/>
  <c r="AK66" i="346" s="1"/>
  <c r="V66" i="346"/>
  <c r="M66" i="346" s="1"/>
  <c r="U66" i="346"/>
  <c r="T66" i="346"/>
  <c r="R66" i="346"/>
  <c r="Q66" i="346"/>
  <c r="P66" i="346"/>
  <c r="N66" i="346"/>
  <c r="S66" i="346" s="1"/>
  <c r="I66" i="346"/>
  <c r="A66" i="346"/>
  <c r="J66" i="346" s="1"/>
  <c r="X66" i="346" s="1"/>
  <c r="Z66" i="346" s="1"/>
  <c r="BC65" i="346"/>
  <c r="BD65" i="346" s="1"/>
  <c r="Y65" i="346"/>
  <c r="AK65" i="346" s="1"/>
  <c r="V65" i="346"/>
  <c r="M65" i="346" s="1"/>
  <c r="U65" i="346"/>
  <c r="T65" i="346"/>
  <c r="R65" i="346"/>
  <c r="Q65" i="346"/>
  <c r="P65" i="346"/>
  <c r="N65" i="346"/>
  <c r="S65" i="346" s="1"/>
  <c r="I65" i="346"/>
  <c r="A65" i="346"/>
  <c r="J65" i="346" s="1"/>
  <c r="X65" i="346" s="1"/>
  <c r="Z65" i="346" s="1"/>
  <c r="BC64" i="346"/>
  <c r="BD64" i="346" s="1"/>
  <c r="Y64" i="346"/>
  <c r="AK64" i="346" s="1"/>
  <c r="V64" i="346"/>
  <c r="M64" i="346" s="1"/>
  <c r="U64" i="346"/>
  <c r="T64" i="346"/>
  <c r="R64" i="346"/>
  <c r="Q64" i="346"/>
  <c r="P64" i="346"/>
  <c r="N64" i="346"/>
  <c r="S64" i="346" s="1"/>
  <c r="I64" i="346"/>
  <c r="A64" i="346"/>
  <c r="J64" i="346" s="1"/>
  <c r="X64" i="346" s="1"/>
  <c r="Z64" i="346" s="1"/>
  <c r="BC63" i="346"/>
  <c r="BD63" i="346" s="1"/>
  <c r="Y63" i="346"/>
  <c r="AK63" i="346" s="1"/>
  <c r="V63" i="346"/>
  <c r="M63" i="346" s="1"/>
  <c r="U63" i="346"/>
  <c r="T63" i="346"/>
  <c r="R63" i="346"/>
  <c r="Q63" i="346"/>
  <c r="P63" i="346"/>
  <c r="N63" i="346"/>
  <c r="S63" i="346" s="1"/>
  <c r="I63" i="346"/>
  <c r="A63" i="346"/>
  <c r="J63" i="346" s="1"/>
  <c r="X63" i="346" s="1"/>
  <c r="Z63" i="346" s="1"/>
  <c r="BC62" i="346"/>
  <c r="BD62" i="346" s="1"/>
  <c r="Y62" i="346"/>
  <c r="AK62" i="346" s="1"/>
  <c r="V62" i="346"/>
  <c r="M62" i="346" s="1"/>
  <c r="U62" i="346"/>
  <c r="T62" i="346"/>
  <c r="R62" i="346"/>
  <c r="Q62" i="346"/>
  <c r="P62" i="346"/>
  <c r="N62" i="346"/>
  <c r="S62" i="346" s="1"/>
  <c r="I62" i="346"/>
  <c r="A62" i="346"/>
  <c r="J62" i="346" s="1"/>
  <c r="X62" i="346" s="1"/>
  <c r="Z62" i="346" s="1"/>
  <c r="BD61" i="346"/>
  <c r="BC61" i="346"/>
  <c r="Y61" i="346"/>
  <c r="AK61" i="346" s="1"/>
  <c r="V61" i="346"/>
  <c r="M61" i="346" s="1"/>
  <c r="U61" i="346"/>
  <c r="T61" i="346"/>
  <c r="R61" i="346"/>
  <c r="Q61" i="346"/>
  <c r="P61" i="346"/>
  <c r="N61" i="346"/>
  <c r="S61" i="346" s="1"/>
  <c r="I61" i="346"/>
  <c r="A61" i="346"/>
  <c r="J61" i="346" s="1"/>
  <c r="X61" i="346" s="1"/>
  <c r="Z61" i="346" s="1"/>
  <c r="BC60" i="346"/>
  <c r="BD60" i="346" s="1"/>
  <c r="Y60" i="346"/>
  <c r="AK60" i="346" s="1"/>
  <c r="V60" i="346"/>
  <c r="M60" i="346" s="1"/>
  <c r="U60" i="346"/>
  <c r="T60" i="346"/>
  <c r="R60" i="346"/>
  <c r="Q60" i="346"/>
  <c r="P60" i="346"/>
  <c r="N60" i="346"/>
  <c r="S60" i="346" s="1"/>
  <c r="I60" i="346"/>
  <c r="A60" i="346"/>
  <c r="J60" i="346" s="1"/>
  <c r="X60" i="346" s="1"/>
  <c r="Z60" i="346" s="1"/>
  <c r="BC59" i="346"/>
  <c r="BD59" i="346" s="1"/>
  <c r="Y59" i="346"/>
  <c r="AK59" i="346" s="1"/>
  <c r="V59" i="346"/>
  <c r="M59" i="346" s="1"/>
  <c r="U59" i="346"/>
  <c r="T59" i="346"/>
  <c r="R59" i="346"/>
  <c r="Q59" i="346"/>
  <c r="P59" i="346"/>
  <c r="N59" i="346"/>
  <c r="S59" i="346" s="1"/>
  <c r="I59" i="346"/>
  <c r="A59" i="346"/>
  <c r="J59" i="346" s="1"/>
  <c r="X59" i="346" s="1"/>
  <c r="Z59" i="346" s="1"/>
  <c r="BC58" i="346"/>
  <c r="BD58" i="346" s="1"/>
  <c r="Y58" i="346"/>
  <c r="AK58" i="346" s="1"/>
  <c r="V58" i="346"/>
  <c r="M58" i="346" s="1"/>
  <c r="U58" i="346"/>
  <c r="T58" i="346"/>
  <c r="R58" i="346"/>
  <c r="Q58" i="346"/>
  <c r="P58" i="346"/>
  <c r="N58" i="346"/>
  <c r="S58" i="346" s="1"/>
  <c r="I58" i="346"/>
  <c r="A58" i="346"/>
  <c r="J58" i="346" s="1"/>
  <c r="X58" i="346" s="1"/>
  <c r="Z58" i="346" s="1"/>
  <c r="BC57" i="346"/>
  <c r="BD57" i="346" s="1"/>
  <c r="Y57" i="346"/>
  <c r="AK57" i="346" s="1"/>
  <c r="V57" i="346"/>
  <c r="M57" i="346" s="1"/>
  <c r="U57" i="346"/>
  <c r="T57" i="346"/>
  <c r="R57" i="346"/>
  <c r="Q57" i="346"/>
  <c r="P57" i="346"/>
  <c r="N57" i="346"/>
  <c r="S57" i="346" s="1"/>
  <c r="I57" i="346"/>
  <c r="A57" i="346"/>
  <c r="J57" i="346" s="1"/>
  <c r="X57" i="346" s="1"/>
  <c r="Z57" i="346" s="1"/>
  <c r="BC56" i="346"/>
  <c r="BD56" i="346" s="1"/>
  <c r="Y56" i="346"/>
  <c r="AK56" i="346" s="1"/>
  <c r="U56" i="346"/>
  <c r="T56" i="346"/>
  <c r="R56" i="346"/>
  <c r="Q56" i="346"/>
  <c r="P56" i="346"/>
  <c r="N56" i="346"/>
  <c r="S56" i="346" s="1"/>
  <c r="I56" i="346"/>
  <c r="A56" i="346"/>
  <c r="J56" i="346" s="1"/>
  <c r="X56" i="346" s="1"/>
  <c r="Z56" i="346" s="1"/>
  <c r="BC55" i="346"/>
  <c r="BD55" i="346" s="1"/>
  <c r="Y55" i="346"/>
  <c r="AK55" i="346" s="1"/>
  <c r="V55" i="346"/>
  <c r="M55" i="346" s="1"/>
  <c r="U55" i="346"/>
  <c r="T55" i="346"/>
  <c r="R55" i="346"/>
  <c r="Q55" i="346"/>
  <c r="P55" i="346"/>
  <c r="N55" i="346"/>
  <c r="S55" i="346" s="1"/>
  <c r="I55" i="346"/>
  <c r="A55" i="346"/>
  <c r="J55" i="346" s="1"/>
  <c r="X55" i="346" s="1"/>
  <c r="Z55" i="346" s="1"/>
  <c r="BC54" i="346"/>
  <c r="BD54" i="346" s="1"/>
  <c r="Y54" i="346"/>
  <c r="AK54" i="346" s="1"/>
  <c r="V54" i="346"/>
  <c r="M54" i="346" s="1"/>
  <c r="U54" i="346"/>
  <c r="T54" i="346"/>
  <c r="R54" i="346"/>
  <c r="Q54" i="346"/>
  <c r="P54" i="346"/>
  <c r="N54" i="346"/>
  <c r="S54" i="346" s="1"/>
  <c r="I54" i="346"/>
  <c r="A54" i="346"/>
  <c r="J54" i="346" s="1"/>
  <c r="X54" i="346" s="1"/>
  <c r="Z54" i="346" s="1"/>
  <c r="BC53" i="346"/>
  <c r="V53" i="346" s="1"/>
  <c r="M53" i="346" s="1"/>
  <c r="Y53" i="346"/>
  <c r="AK53" i="346" s="1"/>
  <c r="U53" i="346"/>
  <c r="T53" i="346"/>
  <c r="R53" i="346"/>
  <c r="Q53" i="346"/>
  <c r="P53" i="346"/>
  <c r="N53" i="346"/>
  <c r="S53" i="346" s="1"/>
  <c r="I53" i="346"/>
  <c r="A53" i="346"/>
  <c r="J53" i="346" s="1"/>
  <c r="X53" i="346" s="1"/>
  <c r="Z53" i="346" s="1"/>
  <c r="BC52" i="346"/>
  <c r="BD52" i="346" s="1"/>
  <c r="Y52" i="346"/>
  <c r="AK52" i="346" s="1"/>
  <c r="V52" i="346"/>
  <c r="M52" i="346" s="1"/>
  <c r="U52" i="346"/>
  <c r="T52" i="346"/>
  <c r="R52" i="346"/>
  <c r="Q52" i="346"/>
  <c r="P52" i="346"/>
  <c r="N52" i="346"/>
  <c r="S52" i="346" s="1"/>
  <c r="I52" i="346"/>
  <c r="A52" i="346"/>
  <c r="J52" i="346" s="1"/>
  <c r="X52" i="346" s="1"/>
  <c r="Z52" i="346" s="1"/>
  <c r="BC51" i="346"/>
  <c r="BD51" i="346" s="1"/>
  <c r="Y51" i="346"/>
  <c r="AK51" i="346" s="1"/>
  <c r="V51" i="346"/>
  <c r="M51" i="346" s="1"/>
  <c r="U51" i="346"/>
  <c r="T51" i="346"/>
  <c r="R51" i="346"/>
  <c r="Q51" i="346"/>
  <c r="P51" i="346"/>
  <c r="N51" i="346"/>
  <c r="S51" i="346" s="1"/>
  <c r="I51" i="346"/>
  <c r="A51" i="346"/>
  <c r="J51" i="346" s="1"/>
  <c r="X51" i="346" s="1"/>
  <c r="Z51" i="346" s="1"/>
  <c r="BC50" i="346"/>
  <c r="BD50" i="346" s="1"/>
  <c r="Y50" i="346"/>
  <c r="AK50" i="346" s="1"/>
  <c r="V50" i="346"/>
  <c r="M50" i="346" s="1"/>
  <c r="U50" i="346"/>
  <c r="T50" i="346"/>
  <c r="R50" i="346"/>
  <c r="Q50" i="346"/>
  <c r="P50" i="346"/>
  <c r="N50" i="346"/>
  <c r="S50" i="346" s="1"/>
  <c r="I50" i="346"/>
  <c r="A50" i="346"/>
  <c r="J50" i="346" s="1"/>
  <c r="X50" i="346" s="1"/>
  <c r="Z50" i="346" s="1"/>
  <c r="BC49" i="346"/>
  <c r="BD49" i="346" s="1"/>
  <c r="Y49" i="346"/>
  <c r="AK49" i="346" s="1"/>
  <c r="U49" i="346"/>
  <c r="T49" i="346"/>
  <c r="R49" i="346"/>
  <c r="Q49" i="346"/>
  <c r="P49" i="346"/>
  <c r="N49" i="346"/>
  <c r="S49" i="346" s="1"/>
  <c r="I49" i="346"/>
  <c r="A49" i="346"/>
  <c r="J49" i="346" s="1"/>
  <c r="X49" i="346" s="1"/>
  <c r="Z49" i="346" s="1"/>
  <c r="BC48" i="346"/>
  <c r="BD48" i="346" s="1"/>
  <c r="Y48" i="346"/>
  <c r="AK48" i="346" s="1"/>
  <c r="V48" i="346"/>
  <c r="M48" i="346" s="1"/>
  <c r="U48" i="346"/>
  <c r="T48" i="346"/>
  <c r="R48" i="346"/>
  <c r="Q48" i="346"/>
  <c r="P48" i="346"/>
  <c r="N48" i="346"/>
  <c r="S48" i="346" s="1"/>
  <c r="I48" i="346"/>
  <c r="A48" i="346"/>
  <c r="J48" i="346" s="1"/>
  <c r="X48" i="346" s="1"/>
  <c r="Z48" i="346" s="1"/>
  <c r="BC47" i="346"/>
  <c r="BD47" i="346" s="1"/>
  <c r="Y47" i="346"/>
  <c r="AK47" i="346" s="1"/>
  <c r="V47" i="346"/>
  <c r="M47" i="346" s="1"/>
  <c r="U47" i="346"/>
  <c r="T47" i="346"/>
  <c r="R47" i="346"/>
  <c r="Q47" i="346"/>
  <c r="P47" i="346"/>
  <c r="N47" i="346"/>
  <c r="S47" i="346" s="1"/>
  <c r="I47" i="346"/>
  <c r="A47" i="346"/>
  <c r="J47" i="346" s="1"/>
  <c r="X47" i="346" s="1"/>
  <c r="Z47" i="346" s="1"/>
  <c r="BC46" i="346"/>
  <c r="BD46" i="346" s="1"/>
  <c r="Y46" i="346"/>
  <c r="AK46" i="346" s="1"/>
  <c r="V46" i="346"/>
  <c r="M46" i="346" s="1"/>
  <c r="U46" i="346"/>
  <c r="T46" i="346"/>
  <c r="R46" i="346"/>
  <c r="Q46" i="346"/>
  <c r="P46" i="346"/>
  <c r="N46" i="346"/>
  <c r="S46" i="346" s="1"/>
  <c r="I46" i="346"/>
  <c r="A46" i="346"/>
  <c r="J46" i="346" s="1"/>
  <c r="X46" i="346" s="1"/>
  <c r="Z46" i="346" s="1"/>
  <c r="BC45" i="346"/>
  <c r="BD45" i="346" s="1"/>
  <c r="Y45" i="346"/>
  <c r="AK45" i="346" s="1"/>
  <c r="V45" i="346"/>
  <c r="M45" i="346" s="1"/>
  <c r="U45" i="346"/>
  <c r="T45" i="346"/>
  <c r="R45" i="346"/>
  <c r="Q45" i="346"/>
  <c r="P45" i="346"/>
  <c r="N45" i="346"/>
  <c r="S45" i="346" s="1"/>
  <c r="I45" i="346"/>
  <c r="A45" i="346"/>
  <c r="J45" i="346" s="1"/>
  <c r="X45" i="346" s="1"/>
  <c r="Z45" i="346" s="1"/>
  <c r="BC44" i="346"/>
  <c r="BD44" i="346" s="1"/>
  <c r="Y44" i="346"/>
  <c r="AK44" i="346" s="1"/>
  <c r="V44" i="346"/>
  <c r="M44" i="346" s="1"/>
  <c r="U44" i="346"/>
  <c r="T44" i="346"/>
  <c r="R44" i="346"/>
  <c r="Q44" i="346"/>
  <c r="P44" i="346"/>
  <c r="N44" i="346"/>
  <c r="S44" i="346" s="1"/>
  <c r="I44" i="346"/>
  <c r="A44" i="346"/>
  <c r="J44" i="346" s="1"/>
  <c r="X44" i="346" s="1"/>
  <c r="Z44" i="346" s="1"/>
  <c r="BC43" i="346"/>
  <c r="BD43" i="346" s="1"/>
  <c r="Y43" i="346"/>
  <c r="AK43" i="346" s="1"/>
  <c r="V43" i="346"/>
  <c r="M43" i="346" s="1"/>
  <c r="U43" i="346"/>
  <c r="T43" i="346"/>
  <c r="R43" i="346"/>
  <c r="Q43" i="346"/>
  <c r="P43" i="346"/>
  <c r="N43" i="346"/>
  <c r="S43" i="346" s="1"/>
  <c r="I43" i="346"/>
  <c r="A43" i="346"/>
  <c r="J43" i="346" s="1"/>
  <c r="X43" i="346" s="1"/>
  <c r="Z43" i="346" s="1"/>
  <c r="BC42" i="346"/>
  <c r="BD42" i="346" s="1"/>
  <c r="Y42" i="346"/>
  <c r="AK42" i="346" s="1"/>
  <c r="V42" i="346"/>
  <c r="M42" i="346" s="1"/>
  <c r="U42" i="346"/>
  <c r="T42" i="346"/>
  <c r="R42" i="346"/>
  <c r="Q42" i="346"/>
  <c r="P42" i="346"/>
  <c r="N42" i="346"/>
  <c r="S42" i="346" s="1"/>
  <c r="I42" i="346"/>
  <c r="A42" i="346"/>
  <c r="J42" i="346" s="1"/>
  <c r="X42" i="346" s="1"/>
  <c r="Z42" i="346" s="1"/>
  <c r="BC41" i="346"/>
  <c r="BD41" i="346" s="1"/>
  <c r="Y41" i="346"/>
  <c r="AK41" i="346" s="1"/>
  <c r="V41" i="346"/>
  <c r="M41" i="346" s="1"/>
  <c r="U41" i="346"/>
  <c r="T41" i="346"/>
  <c r="R41" i="346"/>
  <c r="Q41" i="346"/>
  <c r="P41" i="346"/>
  <c r="N41" i="346"/>
  <c r="S41" i="346" s="1"/>
  <c r="I41" i="346"/>
  <c r="A41" i="346"/>
  <c r="J41" i="346" s="1"/>
  <c r="X41" i="346" s="1"/>
  <c r="Z41" i="346" s="1"/>
  <c r="BC40" i="346"/>
  <c r="BD40" i="346" s="1"/>
  <c r="Y40" i="346"/>
  <c r="AK40" i="346" s="1"/>
  <c r="V40" i="346"/>
  <c r="M40" i="346" s="1"/>
  <c r="U40" i="346"/>
  <c r="T40" i="346"/>
  <c r="R40" i="346"/>
  <c r="Q40" i="346"/>
  <c r="P40" i="346"/>
  <c r="N40" i="346"/>
  <c r="S40" i="346" s="1"/>
  <c r="I40" i="346"/>
  <c r="A40" i="346"/>
  <c r="J40" i="346" s="1"/>
  <c r="X40" i="346" s="1"/>
  <c r="Z40" i="346" s="1"/>
  <c r="BC39" i="346"/>
  <c r="BD39" i="346" s="1"/>
  <c r="Y39" i="346"/>
  <c r="AK39" i="346" s="1"/>
  <c r="V39" i="346"/>
  <c r="M39" i="346" s="1"/>
  <c r="U39" i="346"/>
  <c r="T39" i="346"/>
  <c r="R39" i="346"/>
  <c r="Q39" i="346"/>
  <c r="P39" i="346"/>
  <c r="N39" i="346"/>
  <c r="S39" i="346" s="1"/>
  <c r="I39" i="346"/>
  <c r="A39" i="346"/>
  <c r="J39" i="346" s="1"/>
  <c r="X39" i="346" s="1"/>
  <c r="Z39" i="346" s="1"/>
  <c r="BC38" i="346"/>
  <c r="BD38" i="346" s="1"/>
  <c r="Y38" i="346"/>
  <c r="AK38" i="346" s="1"/>
  <c r="V38" i="346"/>
  <c r="M38" i="346" s="1"/>
  <c r="U38" i="346"/>
  <c r="T38" i="346"/>
  <c r="R38" i="346"/>
  <c r="Q38" i="346"/>
  <c r="P38" i="346"/>
  <c r="N38" i="346"/>
  <c r="S38" i="346" s="1"/>
  <c r="I38" i="346"/>
  <c r="A38" i="346"/>
  <c r="J38" i="346" s="1"/>
  <c r="X38" i="346" s="1"/>
  <c r="Z38" i="346" s="1"/>
  <c r="BC37" i="346"/>
  <c r="BD37" i="346" s="1"/>
  <c r="Y37" i="346"/>
  <c r="AK37" i="346" s="1"/>
  <c r="V37" i="346"/>
  <c r="M37" i="346" s="1"/>
  <c r="U37" i="346"/>
  <c r="T37" i="346"/>
  <c r="R37" i="346"/>
  <c r="Q37" i="346"/>
  <c r="P37" i="346"/>
  <c r="N37" i="346"/>
  <c r="S37" i="346" s="1"/>
  <c r="I37" i="346"/>
  <c r="A37" i="346"/>
  <c r="J37" i="346" s="1"/>
  <c r="X37" i="346" s="1"/>
  <c r="Z37" i="346" s="1"/>
  <c r="BC36" i="346"/>
  <c r="BD36" i="346" s="1"/>
  <c r="Y36" i="346"/>
  <c r="AK36" i="346" s="1"/>
  <c r="V36" i="346"/>
  <c r="M36" i="346" s="1"/>
  <c r="U36" i="346"/>
  <c r="T36" i="346"/>
  <c r="R36" i="346"/>
  <c r="Q36" i="346"/>
  <c r="P36" i="346"/>
  <c r="N36" i="346"/>
  <c r="S36" i="346" s="1"/>
  <c r="I36" i="346"/>
  <c r="A36" i="346"/>
  <c r="J36" i="346" s="1"/>
  <c r="X36" i="346" s="1"/>
  <c r="Z36" i="346" s="1"/>
  <c r="BC35" i="346"/>
  <c r="BD35" i="346" s="1"/>
  <c r="Y35" i="346"/>
  <c r="AK35" i="346" s="1"/>
  <c r="U35" i="346"/>
  <c r="T35" i="346"/>
  <c r="R35" i="346"/>
  <c r="Q35" i="346"/>
  <c r="P35" i="346"/>
  <c r="N35" i="346"/>
  <c r="S35" i="346" s="1"/>
  <c r="I35" i="346"/>
  <c r="A35" i="346"/>
  <c r="J35" i="346" s="1"/>
  <c r="X35" i="346" s="1"/>
  <c r="Z35" i="346" s="1"/>
  <c r="BC34" i="346"/>
  <c r="BD34" i="346" s="1"/>
  <c r="Y34" i="346"/>
  <c r="AK34" i="346" s="1"/>
  <c r="V34" i="346"/>
  <c r="M34" i="346" s="1"/>
  <c r="U34" i="346"/>
  <c r="T34" i="346"/>
  <c r="R34" i="346"/>
  <c r="Q34" i="346"/>
  <c r="P34" i="346"/>
  <c r="N34" i="346"/>
  <c r="S34" i="346" s="1"/>
  <c r="I34" i="346"/>
  <c r="A34" i="346"/>
  <c r="J34" i="346" s="1"/>
  <c r="X34" i="346" s="1"/>
  <c r="Z34" i="346" s="1"/>
  <c r="BC33" i="346"/>
  <c r="BD33" i="346" s="1"/>
  <c r="Y33" i="346"/>
  <c r="AK33" i="346" s="1"/>
  <c r="V33" i="346"/>
  <c r="M33" i="346" s="1"/>
  <c r="U33" i="346"/>
  <c r="T33" i="346"/>
  <c r="R33" i="346"/>
  <c r="Q33" i="346"/>
  <c r="P33" i="346"/>
  <c r="N33" i="346"/>
  <c r="S33" i="346" s="1"/>
  <c r="I33" i="346"/>
  <c r="A33" i="346"/>
  <c r="J33" i="346" s="1"/>
  <c r="X33" i="346" s="1"/>
  <c r="Z33" i="346" s="1"/>
  <c r="BC32" i="346"/>
  <c r="BD32" i="346" s="1"/>
  <c r="Y32" i="346"/>
  <c r="AK32" i="346" s="1"/>
  <c r="V32" i="346"/>
  <c r="M32" i="346" s="1"/>
  <c r="U32" i="346"/>
  <c r="T32" i="346"/>
  <c r="R32" i="346"/>
  <c r="Q32" i="346"/>
  <c r="P32" i="346"/>
  <c r="N32" i="346"/>
  <c r="S32" i="346" s="1"/>
  <c r="I32" i="346"/>
  <c r="A32" i="346"/>
  <c r="J32" i="346" s="1"/>
  <c r="X32" i="346" s="1"/>
  <c r="Z32" i="346" s="1"/>
  <c r="BC31" i="346"/>
  <c r="V31" i="346" s="1"/>
  <c r="M31" i="346" s="1"/>
  <c r="Y31" i="346"/>
  <c r="AK31" i="346" s="1"/>
  <c r="U31" i="346"/>
  <c r="T31" i="346"/>
  <c r="R31" i="346"/>
  <c r="Q31" i="346"/>
  <c r="P31" i="346"/>
  <c r="N31" i="346"/>
  <c r="S31" i="346" s="1"/>
  <c r="I31" i="346"/>
  <c r="A31" i="346"/>
  <c r="J31" i="346" s="1"/>
  <c r="X31" i="346" s="1"/>
  <c r="Z31" i="346" s="1"/>
  <c r="BC30" i="346"/>
  <c r="BD30" i="346" s="1"/>
  <c r="Y30" i="346"/>
  <c r="AK30" i="346" s="1"/>
  <c r="V30" i="346"/>
  <c r="M30" i="346" s="1"/>
  <c r="U30" i="346"/>
  <c r="T30" i="346"/>
  <c r="R30" i="346"/>
  <c r="Q30" i="346"/>
  <c r="P30" i="346"/>
  <c r="N30" i="346"/>
  <c r="S30" i="346" s="1"/>
  <c r="I30" i="346"/>
  <c r="A30" i="346"/>
  <c r="J30" i="346" s="1"/>
  <c r="X30" i="346" s="1"/>
  <c r="Z30" i="346" s="1"/>
  <c r="BC29" i="346"/>
  <c r="BD29" i="346" s="1"/>
  <c r="Y29" i="346"/>
  <c r="AK29" i="346" s="1"/>
  <c r="V29" i="346"/>
  <c r="M29" i="346" s="1"/>
  <c r="U29" i="346"/>
  <c r="T29" i="346"/>
  <c r="R29" i="346"/>
  <c r="Q29" i="346"/>
  <c r="P29" i="346"/>
  <c r="N29" i="346"/>
  <c r="S29" i="346" s="1"/>
  <c r="I29" i="346"/>
  <c r="A29" i="346"/>
  <c r="J29" i="346" s="1"/>
  <c r="X29" i="346" s="1"/>
  <c r="Z29" i="346" s="1"/>
  <c r="BC28" i="346"/>
  <c r="BD28" i="346" s="1"/>
  <c r="Y28" i="346"/>
  <c r="AK28" i="346" s="1"/>
  <c r="V28" i="346"/>
  <c r="M28" i="346" s="1"/>
  <c r="U28" i="346"/>
  <c r="T28" i="346"/>
  <c r="R28" i="346"/>
  <c r="Q28" i="346"/>
  <c r="P28" i="346"/>
  <c r="N28" i="346"/>
  <c r="S28" i="346" s="1"/>
  <c r="I28" i="346"/>
  <c r="A28" i="346"/>
  <c r="J28" i="346" s="1"/>
  <c r="X28" i="346" s="1"/>
  <c r="Z28" i="346" s="1"/>
  <c r="BC27" i="346"/>
  <c r="BD27" i="346" s="1"/>
  <c r="Y27" i="346"/>
  <c r="AK27" i="346" s="1"/>
  <c r="V27" i="346"/>
  <c r="M27" i="346" s="1"/>
  <c r="U27" i="346"/>
  <c r="T27" i="346"/>
  <c r="R27" i="346"/>
  <c r="Q27" i="346"/>
  <c r="P27" i="346"/>
  <c r="N27" i="346"/>
  <c r="S27" i="346" s="1"/>
  <c r="I27" i="346"/>
  <c r="A27" i="346"/>
  <c r="J27" i="346" s="1"/>
  <c r="X27" i="346" s="1"/>
  <c r="Z27" i="346" s="1"/>
  <c r="BC26" i="346"/>
  <c r="BD26" i="346" s="1"/>
  <c r="Y26" i="346"/>
  <c r="AK26" i="346" s="1"/>
  <c r="V26" i="346"/>
  <c r="M26" i="346" s="1"/>
  <c r="U26" i="346"/>
  <c r="T26" i="346"/>
  <c r="R26" i="346"/>
  <c r="Q26" i="346"/>
  <c r="P26" i="346"/>
  <c r="N26" i="346"/>
  <c r="S26" i="346" s="1"/>
  <c r="I26" i="346"/>
  <c r="A26" i="346"/>
  <c r="J26" i="346" s="1"/>
  <c r="X26" i="346" s="1"/>
  <c r="Z26" i="346" s="1"/>
  <c r="BC25" i="346"/>
  <c r="BD25" i="346" s="1"/>
  <c r="Y25" i="346"/>
  <c r="AK25" i="346" s="1"/>
  <c r="V25" i="346"/>
  <c r="M25" i="346" s="1"/>
  <c r="U25" i="346"/>
  <c r="T25" i="346"/>
  <c r="R25" i="346"/>
  <c r="Q25" i="346"/>
  <c r="P25" i="346"/>
  <c r="N25" i="346"/>
  <c r="S25" i="346" s="1"/>
  <c r="I25" i="346"/>
  <c r="A25" i="346"/>
  <c r="J25" i="346" s="1"/>
  <c r="X25" i="346" s="1"/>
  <c r="Z25" i="346" s="1"/>
  <c r="BC24" i="346"/>
  <c r="BD24" i="346" s="1"/>
  <c r="Y24" i="346"/>
  <c r="AK24" i="346" s="1"/>
  <c r="V24" i="346"/>
  <c r="M24" i="346" s="1"/>
  <c r="U24" i="346"/>
  <c r="T24" i="346"/>
  <c r="R24" i="346"/>
  <c r="Q24" i="346"/>
  <c r="P24" i="346"/>
  <c r="N24" i="346"/>
  <c r="S24" i="346" s="1"/>
  <c r="I24" i="346"/>
  <c r="A24" i="346"/>
  <c r="J24" i="346" s="1"/>
  <c r="X24" i="346" s="1"/>
  <c r="Z24" i="346" s="1"/>
  <c r="BD23" i="346"/>
  <c r="BC23" i="346"/>
  <c r="Y23" i="346"/>
  <c r="AK23" i="346" s="1"/>
  <c r="V23" i="346"/>
  <c r="M23" i="346" s="1"/>
  <c r="U23" i="346"/>
  <c r="T23" i="346"/>
  <c r="R23" i="346"/>
  <c r="Q23" i="346"/>
  <c r="P23" i="346"/>
  <c r="N23" i="346"/>
  <c r="S23" i="346" s="1"/>
  <c r="I23" i="346"/>
  <c r="A23" i="346"/>
  <c r="J23" i="346" s="1"/>
  <c r="X23" i="346" s="1"/>
  <c r="Z23" i="346" s="1"/>
  <c r="BC22" i="346"/>
  <c r="BD22" i="346" s="1"/>
  <c r="Y22" i="346"/>
  <c r="AK22" i="346" s="1"/>
  <c r="V22" i="346"/>
  <c r="M22" i="346" s="1"/>
  <c r="U22" i="346"/>
  <c r="T22" i="346"/>
  <c r="R22" i="346"/>
  <c r="Q22" i="346"/>
  <c r="P22" i="346"/>
  <c r="N22" i="346"/>
  <c r="S22" i="346" s="1"/>
  <c r="I22" i="346"/>
  <c r="A22" i="346"/>
  <c r="J22" i="346" s="1"/>
  <c r="X22" i="346" s="1"/>
  <c r="Z22" i="346" s="1"/>
  <c r="BC21" i="346"/>
  <c r="BD21" i="346" s="1"/>
  <c r="Y21" i="346"/>
  <c r="AK21" i="346" s="1"/>
  <c r="V21" i="346"/>
  <c r="M21" i="346" s="1"/>
  <c r="U21" i="346"/>
  <c r="T21" i="346"/>
  <c r="R21" i="346"/>
  <c r="Q21" i="346"/>
  <c r="P21" i="346"/>
  <c r="N21" i="346"/>
  <c r="S21" i="346" s="1"/>
  <c r="I21" i="346"/>
  <c r="A21" i="346"/>
  <c r="J21" i="346" s="1"/>
  <c r="X21" i="346" s="1"/>
  <c r="Z21" i="346" s="1"/>
  <c r="BC20" i="346"/>
  <c r="BD20" i="346" s="1"/>
  <c r="Y20" i="346"/>
  <c r="AK20" i="346" s="1"/>
  <c r="V20" i="346"/>
  <c r="M20" i="346" s="1"/>
  <c r="U20" i="346"/>
  <c r="T20" i="346"/>
  <c r="R20" i="346"/>
  <c r="Q20" i="346"/>
  <c r="P20" i="346"/>
  <c r="N20" i="346"/>
  <c r="S20" i="346" s="1"/>
  <c r="I20" i="346"/>
  <c r="A20" i="346"/>
  <c r="J20" i="346" s="1"/>
  <c r="X20" i="346" s="1"/>
  <c r="Z20" i="346" s="1"/>
  <c r="BD19" i="346"/>
  <c r="BC19" i="346"/>
  <c r="Y19" i="346"/>
  <c r="AK19" i="346" s="1"/>
  <c r="V19" i="346"/>
  <c r="M19" i="346" s="1"/>
  <c r="U19" i="346"/>
  <c r="T19" i="346"/>
  <c r="R19" i="346"/>
  <c r="Q19" i="346"/>
  <c r="P19" i="346"/>
  <c r="N19" i="346"/>
  <c r="S19" i="346" s="1"/>
  <c r="I19" i="346"/>
  <c r="A19" i="346"/>
  <c r="J19" i="346" s="1"/>
  <c r="X19" i="346" s="1"/>
  <c r="Z19" i="346" s="1"/>
  <c r="BC18" i="346"/>
  <c r="BD18" i="346" s="1"/>
  <c r="Y18" i="346"/>
  <c r="AK18" i="346" s="1"/>
  <c r="V18" i="346"/>
  <c r="M18" i="346" s="1"/>
  <c r="U18" i="346"/>
  <c r="T18" i="346"/>
  <c r="R18" i="346"/>
  <c r="Q18" i="346"/>
  <c r="P18" i="346"/>
  <c r="N18" i="346"/>
  <c r="S18" i="346" s="1"/>
  <c r="I18" i="346"/>
  <c r="A18" i="346"/>
  <c r="J18" i="346" s="1"/>
  <c r="X18" i="346" s="1"/>
  <c r="Z18" i="346" s="1"/>
  <c r="BC17" i="346"/>
  <c r="BD17" i="346" s="1"/>
  <c r="Y17" i="346"/>
  <c r="AK17" i="346" s="1"/>
  <c r="V17" i="346"/>
  <c r="M17" i="346" s="1"/>
  <c r="U17" i="346"/>
  <c r="T17" i="346"/>
  <c r="R17" i="346"/>
  <c r="Q17" i="346"/>
  <c r="P17" i="346"/>
  <c r="N17" i="346"/>
  <c r="S17" i="346" s="1"/>
  <c r="I17" i="346"/>
  <c r="A17" i="346"/>
  <c r="J17" i="346" s="1"/>
  <c r="X17" i="346" s="1"/>
  <c r="Z17" i="346" s="1"/>
  <c r="BC16" i="346"/>
  <c r="BD16" i="346" s="1"/>
  <c r="Y16" i="346"/>
  <c r="AK16" i="346" s="1"/>
  <c r="U16" i="346"/>
  <c r="T16" i="346"/>
  <c r="R16" i="346"/>
  <c r="Q16" i="346"/>
  <c r="P16" i="346"/>
  <c r="N16" i="346"/>
  <c r="S16" i="346" s="1"/>
  <c r="I16" i="346"/>
  <c r="A16" i="346"/>
  <c r="J16" i="346" s="1"/>
  <c r="X16" i="346" s="1"/>
  <c r="Z16" i="346" s="1"/>
  <c r="BC15" i="346"/>
  <c r="V15" i="346" s="1"/>
  <c r="AK15" i="346"/>
  <c r="Y15" i="346"/>
  <c r="U15" i="346"/>
  <c r="T15" i="346"/>
  <c r="R15" i="346"/>
  <c r="Q15" i="346"/>
  <c r="P15" i="346"/>
  <c r="N15" i="346"/>
  <c r="S15" i="346" s="1"/>
  <c r="M15" i="346"/>
  <c r="I15" i="346"/>
  <c r="A15" i="346"/>
  <c r="J15" i="346" s="1"/>
  <c r="X15" i="346" s="1"/>
  <c r="Z15" i="346" s="1"/>
  <c r="BC14" i="346"/>
  <c r="BD14" i="346" s="1"/>
  <c r="Y14" i="346"/>
  <c r="AK14" i="346" s="1"/>
  <c r="U14" i="346"/>
  <c r="T14" i="346"/>
  <c r="R14" i="346"/>
  <c r="Q14" i="346"/>
  <c r="P14" i="346"/>
  <c r="N14" i="346"/>
  <c r="S14" i="346" s="1"/>
  <c r="I14" i="346"/>
  <c r="A14" i="346"/>
  <c r="J14" i="346" s="1"/>
  <c r="X14" i="346" s="1"/>
  <c r="Z14" i="346" s="1"/>
  <c r="BD13" i="346"/>
  <c r="BC13" i="346"/>
  <c r="Y13" i="346"/>
  <c r="AK13" i="346" s="1"/>
  <c r="V13" i="346"/>
  <c r="M13" i="346" s="1"/>
  <c r="U13" i="346"/>
  <c r="T13" i="346"/>
  <c r="R13" i="346"/>
  <c r="Q13" i="346"/>
  <c r="P13" i="346"/>
  <c r="N13" i="346"/>
  <c r="I13" i="346"/>
  <c r="A13" i="346"/>
  <c r="J13" i="346" s="1"/>
  <c r="X13" i="346" s="1"/>
  <c r="Z13" i="346" s="1"/>
  <c r="BC12" i="346"/>
  <c r="AY12" i="346"/>
  <c r="Y12" i="346"/>
  <c r="AK12" i="346" s="1"/>
  <c r="U12" i="346"/>
  <c r="T12" i="346"/>
  <c r="R12" i="346"/>
  <c r="Q12" i="346"/>
  <c r="P12" i="346"/>
  <c r="N12" i="346"/>
  <c r="I12" i="346"/>
  <c r="A12" i="346"/>
  <c r="J12" i="346" s="1"/>
  <c r="X12" i="346" s="1"/>
  <c r="Z12" i="346" s="1"/>
  <c r="BC11" i="346"/>
  <c r="AY11" i="346"/>
  <c r="Y11" i="346"/>
  <c r="AK11" i="346" s="1"/>
  <c r="U11" i="346"/>
  <c r="T11" i="346"/>
  <c r="R11" i="346"/>
  <c r="Q11" i="346"/>
  <c r="P11" i="346"/>
  <c r="N11" i="346"/>
  <c r="I11" i="346"/>
  <c r="A11" i="346"/>
  <c r="J11" i="346" s="1"/>
  <c r="X11" i="346" s="1"/>
  <c r="Z11" i="346" s="1"/>
  <c r="BC10" i="346"/>
  <c r="Y10" i="346"/>
  <c r="AK10" i="346" s="1"/>
  <c r="U10" i="346"/>
  <c r="T10" i="346"/>
  <c r="R10" i="346"/>
  <c r="Q10" i="346"/>
  <c r="P10" i="346"/>
  <c r="N10" i="346"/>
  <c r="I10" i="346"/>
  <c r="A10" i="346"/>
  <c r="J10" i="346" s="1"/>
  <c r="X10" i="346" s="1"/>
  <c r="Z10" i="346" s="1"/>
  <c r="BC9" i="346"/>
  <c r="V9" i="346" s="1"/>
  <c r="M9" i="346" s="1"/>
  <c r="Y9" i="346"/>
  <c r="AK9" i="346" s="1"/>
  <c r="U9" i="346"/>
  <c r="AQ9" i="346" s="1"/>
  <c r="T9" i="346"/>
  <c r="R9" i="346"/>
  <c r="Q9" i="346"/>
  <c r="P9" i="346"/>
  <c r="N9" i="346"/>
  <c r="I9" i="346"/>
  <c r="A9" i="346"/>
  <c r="J9" i="346" s="1"/>
  <c r="X9" i="346" s="1"/>
  <c r="Z9" i="346" s="1"/>
  <c r="AZ8" i="346"/>
  <c r="AZ14" i="346" s="1"/>
  <c r="AY8" i="346"/>
  <c r="AY9" i="346" s="1"/>
  <c r="AX8" i="346"/>
  <c r="AX11" i="346" s="1"/>
  <c r="AW8" i="346"/>
  <c r="AW13" i="346" s="1"/>
  <c r="AR8" i="346"/>
  <c r="AQ8" i="346"/>
  <c r="AP8" i="346"/>
  <c r="AN8" i="346"/>
  <c r="AI8" i="346"/>
  <c r="AG8" i="346"/>
  <c r="AE8" i="346"/>
  <c r="AC8" i="346"/>
  <c r="AA8" i="346"/>
  <c r="R8" i="346"/>
  <c r="Q8" i="346"/>
  <c r="AA7" i="346"/>
  <c r="V7" i="346"/>
  <c r="P7" i="346"/>
  <c r="M7" i="346"/>
  <c r="I6" i="346"/>
  <c r="H6" i="346"/>
  <c r="G6" i="346"/>
  <c r="C6" i="346"/>
  <c r="I5" i="346"/>
  <c r="H5" i="346"/>
  <c r="G5" i="346"/>
  <c r="A5" i="346"/>
  <c r="H4" i="346"/>
  <c r="G4" i="346"/>
  <c r="H3" i="346"/>
  <c r="G3" i="346"/>
  <c r="H2" i="346"/>
  <c r="M1" i="346"/>
  <c r="H1" i="346"/>
  <c r="AU101" i="345"/>
  <c r="AS101" i="345"/>
  <c r="AV101" i="345" s="1"/>
  <c r="R101" i="345"/>
  <c r="BC100" i="345"/>
  <c r="BD100" i="345" s="1"/>
  <c r="Y100" i="345"/>
  <c r="AK100" i="345" s="1"/>
  <c r="V100" i="345"/>
  <c r="U100" i="345"/>
  <c r="T100" i="345"/>
  <c r="R100" i="345"/>
  <c r="Q100" i="345"/>
  <c r="P100" i="345"/>
  <c r="N100" i="345"/>
  <c r="S100" i="345" s="1"/>
  <c r="M100" i="345"/>
  <c r="I100" i="345"/>
  <c r="A100" i="345"/>
  <c r="J100" i="345" s="1"/>
  <c r="X100" i="345" s="1"/>
  <c r="Z100" i="345" s="1"/>
  <c r="BC99" i="345"/>
  <c r="BD99" i="345" s="1"/>
  <c r="Y99" i="345"/>
  <c r="AK99" i="345" s="1"/>
  <c r="V99" i="345"/>
  <c r="U99" i="345"/>
  <c r="T99" i="345"/>
  <c r="R99" i="345"/>
  <c r="Q99" i="345"/>
  <c r="P99" i="345"/>
  <c r="N99" i="345"/>
  <c r="S99" i="345" s="1"/>
  <c r="M99" i="345"/>
  <c r="I99" i="345"/>
  <c r="A99" i="345"/>
  <c r="J99" i="345" s="1"/>
  <c r="X99" i="345" s="1"/>
  <c r="Z99" i="345" s="1"/>
  <c r="BD98" i="345"/>
  <c r="BC98" i="345"/>
  <c r="V98" i="345" s="1"/>
  <c r="Y98" i="345"/>
  <c r="AK98" i="345" s="1"/>
  <c r="U98" i="345"/>
  <c r="T98" i="345"/>
  <c r="R98" i="345"/>
  <c r="Q98" i="345"/>
  <c r="P98" i="345"/>
  <c r="N98" i="345"/>
  <c r="S98" i="345" s="1"/>
  <c r="M98" i="345"/>
  <c r="I98" i="345"/>
  <c r="A98" i="345"/>
  <c r="J98" i="345" s="1"/>
  <c r="X98" i="345" s="1"/>
  <c r="Z98" i="345" s="1"/>
  <c r="BC97" i="345"/>
  <c r="BD97" i="345" s="1"/>
  <c r="Y97" i="345"/>
  <c r="AK97" i="345" s="1"/>
  <c r="U97" i="345"/>
  <c r="T97" i="345"/>
  <c r="R97" i="345"/>
  <c r="Q97" i="345"/>
  <c r="P97" i="345"/>
  <c r="N97" i="345"/>
  <c r="S97" i="345" s="1"/>
  <c r="I97" i="345"/>
  <c r="A97" i="345"/>
  <c r="J97" i="345" s="1"/>
  <c r="X97" i="345" s="1"/>
  <c r="Z97" i="345" s="1"/>
  <c r="BC96" i="345"/>
  <c r="BD96" i="345" s="1"/>
  <c r="Y96" i="345"/>
  <c r="AK96" i="345" s="1"/>
  <c r="U96" i="345"/>
  <c r="T96" i="345"/>
  <c r="R96" i="345"/>
  <c r="Q96" i="345"/>
  <c r="P96" i="345"/>
  <c r="N96" i="345"/>
  <c r="S96" i="345" s="1"/>
  <c r="I96" i="345"/>
  <c r="A96" i="345"/>
  <c r="J96" i="345" s="1"/>
  <c r="X96" i="345" s="1"/>
  <c r="Z96" i="345" s="1"/>
  <c r="BC95" i="345"/>
  <c r="BD95" i="345" s="1"/>
  <c r="Y95" i="345"/>
  <c r="AK95" i="345" s="1"/>
  <c r="U95" i="345"/>
  <c r="T95" i="345"/>
  <c r="R95" i="345"/>
  <c r="Q95" i="345"/>
  <c r="P95" i="345"/>
  <c r="N95" i="345"/>
  <c r="S95" i="345" s="1"/>
  <c r="I95" i="345"/>
  <c r="A95" i="345"/>
  <c r="J95" i="345" s="1"/>
  <c r="X95" i="345" s="1"/>
  <c r="Z95" i="345" s="1"/>
  <c r="BD94" i="345"/>
  <c r="BC94" i="345"/>
  <c r="Y94" i="345"/>
  <c r="AK94" i="345" s="1"/>
  <c r="V94" i="345"/>
  <c r="M94" i="345" s="1"/>
  <c r="U94" i="345"/>
  <c r="T94" i="345"/>
  <c r="R94" i="345"/>
  <c r="Q94" i="345"/>
  <c r="P94" i="345"/>
  <c r="N94" i="345"/>
  <c r="S94" i="345" s="1"/>
  <c r="I94" i="345"/>
  <c r="A94" i="345"/>
  <c r="J94" i="345" s="1"/>
  <c r="X94" i="345" s="1"/>
  <c r="Z94" i="345" s="1"/>
  <c r="BC93" i="345"/>
  <c r="Y93" i="345"/>
  <c r="AK93" i="345" s="1"/>
  <c r="U93" i="345"/>
  <c r="T93" i="345"/>
  <c r="R93" i="345"/>
  <c r="Q93" i="345"/>
  <c r="P93" i="345"/>
  <c r="N93" i="345"/>
  <c r="S93" i="345" s="1"/>
  <c r="I93" i="345"/>
  <c r="A93" i="345"/>
  <c r="J93" i="345" s="1"/>
  <c r="X93" i="345" s="1"/>
  <c r="Z93" i="345" s="1"/>
  <c r="BC92" i="345"/>
  <c r="BD92" i="345" s="1"/>
  <c r="AK92" i="345"/>
  <c r="Y92" i="345"/>
  <c r="V92" i="345"/>
  <c r="M92" i="345" s="1"/>
  <c r="U92" i="345"/>
  <c r="T92" i="345"/>
  <c r="R92" i="345"/>
  <c r="Q92" i="345"/>
  <c r="P92" i="345"/>
  <c r="N92" i="345"/>
  <c r="S92" i="345" s="1"/>
  <c r="I92" i="345"/>
  <c r="A92" i="345"/>
  <c r="J92" i="345" s="1"/>
  <c r="X92" i="345" s="1"/>
  <c r="Z92" i="345" s="1"/>
  <c r="BD91" i="345"/>
  <c r="BC91" i="345"/>
  <c r="Y91" i="345"/>
  <c r="AK91" i="345" s="1"/>
  <c r="V91" i="345"/>
  <c r="M91" i="345" s="1"/>
  <c r="U91" i="345"/>
  <c r="T91" i="345"/>
  <c r="R91" i="345"/>
  <c r="Q91" i="345"/>
  <c r="P91" i="345"/>
  <c r="N91" i="345"/>
  <c r="S91" i="345" s="1"/>
  <c r="I91" i="345"/>
  <c r="A91" i="345"/>
  <c r="J91" i="345" s="1"/>
  <c r="X91" i="345" s="1"/>
  <c r="Z91" i="345" s="1"/>
  <c r="BD90" i="345"/>
  <c r="BC90" i="345"/>
  <c r="Y90" i="345"/>
  <c r="AK90" i="345" s="1"/>
  <c r="V90" i="345"/>
  <c r="M90" i="345" s="1"/>
  <c r="U90" i="345"/>
  <c r="T90" i="345"/>
  <c r="R90" i="345"/>
  <c r="Q90" i="345"/>
  <c r="P90" i="345"/>
  <c r="N90" i="345"/>
  <c r="S90" i="345" s="1"/>
  <c r="I90" i="345"/>
  <c r="A90" i="345"/>
  <c r="J90" i="345" s="1"/>
  <c r="X90" i="345" s="1"/>
  <c r="Z90" i="345" s="1"/>
  <c r="BC89" i="345"/>
  <c r="BD89" i="345" s="1"/>
  <c r="Y89" i="345"/>
  <c r="AK89" i="345" s="1"/>
  <c r="V89" i="345"/>
  <c r="M89" i="345" s="1"/>
  <c r="U89" i="345"/>
  <c r="T89" i="345"/>
  <c r="R89" i="345"/>
  <c r="Q89" i="345"/>
  <c r="P89" i="345"/>
  <c r="N89" i="345"/>
  <c r="S89" i="345" s="1"/>
  <c r="I89" i="345"/>
  <c r="A89" i="345"/>
  <c r="J89" i="345" s="1"/>
  <c r="X89" i="345" s="1"/>
  <c r="Z89" i="345" s="1"/>
  <c r="BD88" i="345"/>
  <c r="BC88" i="345"/>
  <c r="Y88" i="345"/>
  <c r="AK88" i="345" s="1"/>
  <c r="V88" i="345"/>
  <c r="M88" i="345" s="1"/>
  <c r="U88" i="345"/>
  <c r="T88" i="345"/>
  <c r="R88" i="345"/>
  <c r="Q88" i="345"/>
  <c r="P88" i="345"/>
  <c r="N88" i="345"/>
  <c r="S88" i="345" s="1"/>
  <c r="I88" i="345"/>
  <c r="A88" i="345"/>
  <c r="J88" i="345" s="1"/>
  <c r="X88" i="345" s="1"/>
  <c r="Z88" i="345" s="1"/>
  <c r="BC87" i="345"/>
  <c r="BD87" i="345" s="1"/>
  <c r="Y87" i="345"/>
  <c r="AK87" i="345" s="1"/>
  <c r="V87" i="345"/>
  <c r="M87" i="345" s="1"/>
  <c r="U87" i="345"/>
  <c r="T87" i="345"/>
  <c r="R87" i="345"/>
  <c r="Q87" i="345"/>
  <c r="P87" i="345"/>
  <c r="N87" i="345"/>
  <c r="S87" i="345" s="1"/>
  <c r="I87" i="345"/>
  <c r="A87" i="345"/>
  <c r="J87" i="345" s="1"/>
  <c r="X87" i="345" s="1"/>
  <c r="Z87" i="345" s="1"/>
  <c r="BD86" i="345"/>
  <c r="BC86" i="345"/>
  <c r="Y86" i="345"/>
  <c r="AK86" i="345" s="1"/>
  <c r="V86" i="345"/>
  <c r="M86" i="345" s="1"/>
  <c r="U86" i="345"/>
  <c r="T86" i="345"/>
  <c r="R86" i="345"/>
  <c r="Q86" i="345"/>
  <c r="P86" i="345"/>
  <c r="N86" i="345"/>
  <c r="S86" i="345" s="1"/>
  <c r="I86" i="345"/>
  <c r="A86" i="345"/>
  <c r="J86" i="345" s="1"/>
  <c r="X86" i="345" s="1"/>
  <c r="Z86" i="345" s="1"/>
  <c r="BC85" i="345"/>
  <c r="BD85" i="345" s="1"/>
  <c r="Y85" i="345"/>
  <c r="AK85" i="345" s="1"/>
  <c r="V85" i="345"/>
  <c r="M85" i="345" s="1"/>
  <c r="U85" i="345"/>
  <c r="T85" i="345"/>
  <c r="R85" i="345"/>
  <c r="Q85" i="345"/>
  <c r="P85" i="345"/>
  <c r="N85" i="345"/>
  <c r="S85" i="345" s="1"/>
  <c r="I85" i="345"/>
  <c r="A85" i="345"/>
  <c r="J85" i="345" s="1"/>
  <c r="X85" i="345" s="1"/>
  <c r="Z85" i="345" s="1"/>
  <c r="BD84" i="345"/>
  <c r="BC84" i="345"/>
  <c r="Y84" i="345"/>
  <c r="AK84" i="345" s="1"/>
  <c r="V84" i="345"/>
  <c r="M84" i="345" s="1"/>
  <c r="U84" i="345"/>
  <c r="T84" i="345"/>
  <c r="R84" i="345"/>
  <c r="Q84" i="345"/>
  <c r="P84" i="345"/>
  <c r="N84" i="345"/>
  <c r="S84" i="345" s="1"/>
  <c r="I84" i="345"/>
  <c r="A84" i="345"/>
  <c r="J84" i="345" s="1"/>
  <c r="X84" i="345" s="1"/>
  <c r="Z84" i="345" s="1"/>
  <c r="BC83" i="345"/>
  <c r="BD83" i="345" s="1"/>
  <c r="Y83" i="345"/>
  <c r="AK83" i="345" s="1"/>
  <c r="V83" i="345"/>
  <c r="M83" i="345" s="1"/>
  <c r="U83" i="345"/>
  <c r="T83" i="345"/>
  <c r="R83" i="345"/>
  <c r="Q83" i="345"/>
  <c r="P83" i="345"/>
  <c r="N83" i="345"/>
  <c r="S83" i="345" s="1"/>
  <c r="I83" i="345"/>
  <c r="A83" i="345"/>
  <c r="J83" i="345" s="1"/>
  <c r="X83" i="345" s="1"/>
  <c r="Z83" i="345" s="1"/>
  <c r="BC82" i="345"/>
  <c r="BD82" i="345" s="1"/>
  <c r="Y82" i="345"/>
  <c r="AK82" i="345" s="1"/>
  <c r="V82" i="345"/>
  <c r="M82" i="345" s="1"/>
  <c r="U82" i="345"/>
  <c r="T82" i="345"/>
  <c r="R82" i="345"/>
  <c r="Q82" i="345"/>
  <c r="P82" i="345"/>
  <c r="N82" i="345"/>
  <c r="S82" i="345" s="1"/>
  <c r="I82" i="345"/>
  <c r="A82" i="345"/>
  <c r="J82" i="345" s="1"/>
  <c r="X82" i="345" s="1"/>
  <c r="Z82" i="345" s="1"/>
  <c r="BC81" i="345"/>
  <c r="BD81" i="345" s="1"/>
  <c r="Y81" i="345"/>
  <c r="AK81" i="345" s="1"/>
  <c r="V81" i="345"/>
  <c r="M81" i="345" s="1"/>
  <c r="U81" i="345"/>
  <c r="T81" i="345"/>
  <c r="R81" i="345"/>
  <c r="Q81" i="345"/>
  <c r="P81" i="345"/>
  <c r="N81" i="345"/>
  <c r="S81" i="345" s="1"/>
  <c r="I81" i="345"/>
  <c r="A81" i="345"/>
  <c r="J81" i="345" s="1"/>
  <c r="X81" i="345" s="1"/>
  <c r="Z81" i="345" s="1"/>
  <c r="BC80" i="345"/>
  <c r="BD80" i="345" s="1"/>
  <c r="Y80" i="345"/>
  <c r="AK80" i="345" s="1"/>
  <c r="V80" i="345"/>
  <c r="M80" i="345" s="1"/>
  <c r="U80" i="345"/>
  <c r="T80" i="345"/>
  <c r="R80" i="345"/>
  <c r="Q80" i="345"/>
  <c r="P80" i="345"/>
  <c r="N80" i="345"/>
  <c r="S80" i="345" s="1"/>
  <c r="I80" i="345"/>
  <c r="A80" i="345"/>
  <c r="J80" i="345" s="1"/>
  <c r="X80" i="345" s="1"/>
  <c r="Z80" i="345" s="1"/>
  <c r="BC79" i="345"/>
  <c r="BD79" i="345" s="1"/>
  <c r="Y79" i="345"/>
  <c r="AK79" i="345" s="1"/>
  <c r="V79" i="345"/>
  <c r="M79" i="345" s="1"/>
  <c r="U79" i="345"/>
  <c r="T79" i="345"/>
  <c r="R79" i="345"/>
  <c r="Q79" i="345"/>
  <c r="P79" i="345"/>
  <c r="N79" i="345"/>
  <c r="S79" i="345" s="1"/>
  <c r="I79" i="345"/>
  <c r="A79" i="345"/>
  <c r="J79" i="345" s="1"/>
  <c r="X79" i="345" s="1"/>
  <c r="Z79" i="345" s="1"/>
  <c r="BC78" i="345"/>
  <c r="BD78" i="345" s="1"/>
  <c r="Y78" i="345"/>
  <c r="AK78" i="345" s="1"/>
  <c r="U78" i="345"/>
  <c r="T78" i="345"/>
  <c r="R78" i="345"/>
  <c r="Q78" i="345"/>
  <c r="P78" i="345"/>
  <c r="N78" i="345"/>
  <c r="S78" i="345" s="1"/>
  <c r="I78" i="345"/>
  <c r="A78" i="345"/>
  <c r="J78" i="345" s="1"/>
  <c r="X78" i="345" s="1"/>
  <c r="Z78" i="345" s="1"/>
  <c r="BC77" i="345"/>
  <c r="BD77" i="345" s="1"/>
  <c r="Y77" i="345"/>
  <c r="AK77" i="345" s="1"/>
  <c r="V77" i="345"/>
  <c r="M77" i="345" s="1"/>
  <c r="U77" i="345"/>
  <c r="T77" i="345"/>
  <c r="R77" i="345"/>
  <c r="Q77" i="345"/>
  <c r="P77" i="345"/>
  <c r="N77" i="345"/>
  <c r="S77" i="345" s="1"/>
  <c r="I77" i="345"/>
  <c r="A77" i="345"/>
  <c r="J77" i="345" s="1"/>
  <c r="X77" i="345" s="1"/>
  <c r="Z77" i="345" s="1"/>
  <c r="BC76" i="345"/>
  <c r="BD76" i="345" s="1"/>
  <c r="Y76" i="345"/>
  <c r="AK76" i="345" s="1"/>
  <c r="U76" i="345"/>
  <c r="T76" i="345"/>
  <c r="R76" i="345"/>
  <c r="Q76" i="345"/>
  <c r="P76" i="345"/>
  <c r="N76" i="345"/>
  <c r="S76" i="345" s="1"/>
  <c r="I76" i="345"/>
  <c r="A76" i="345"/>
  <c r="J76" i="345" s="1"/>
  <c r="X76" i="345" s="1"/>
  <c r="Z76" i="345" s="1"/>
  <c r="BD75" i="345"/>
  <c r="BC75" i="345"/>
  <c r="Y75" i="345"/>
  <c r="AK75" i="345" s="1"/>
  <c r="V75" i="345"/>
  <c r="M75" i="345" s="1"/>
  <c r="U75" i="345"/>
  <c r="T75" i="345"/>
  <c r="R75" i="345"/>
  <c r="Q75" i="345"/>
  <c r="P75" i="345"/>
  <c r="N75" i="345"/>
  <c r="S75" i="345" s="1"/>
  <c r="I75" i="345"/>
  <c r="A75" i="345"/>
  <c r="J75" i="345" s="1"/>
  <c r="X75" i="345" s="1"/>
  <c r="Z75" i="345" s="1"/>
  <c r="BC74" i="345"/>
  <c r="BD74" i="345" s="1"/>
  <c r="Y74" i="345"/>
  <c r="AK74" i="345" s="1"/>
  <c r="V74" i="345"/>
  <c r="M74" i="345" s="1"/>
  <c r="U74" i="345"/>
  <c r="T74" i="345"/>
  <c r="R74" i="345"/>
  <c r="Q74" i="345"/>
  <c r="P74" i="345"/>
  <c r="N74" i="345"/>
  <c r="S74" i="345" s="1"/>
  <c r="I74" i="345"/>
  <c r="A74" i="345"/>
  <c r="J74" i="345" s="1"/>
  <c r="X74" i="345" s="1"/>
  <c r="Z74" i="345" s="1"/>
  <c r="BD73" i="345"/>
  <c r="BC73" i="345"/>
  <c r="Y73" i="345"/>
  <c r="AK73" i="345" s="1"/>
  <c r="V73" i="345"/>
  <c r="M73" i="345" s="1"/>
  <c r="U73" i="345"/>
  <c r="T73" i="345"/>
  <c r="R73" i="345"/>
  <c r="Q73" i="345"/>
  <c r="P73" i="345"/>
  <c r="N73" i="345"/>
  <c r="S73" i="345" s="1"/>
  <c r="I73" i="345"/>
  <c r="A73" i="345"/>
  <c r="J73" i="345" s="1"/>
  <c r="X73" i="345" s="1"/>
  <c r="Z73" i="345" s="1"/>
  <c r="BC72" i="345"/>
  <c r="Y72" i="345"/>
  <c r="AK72" i="345" s="1"/>
  <c r="U72" i="345"/>
  <c r="T72" i="345"/>
  <c r="R72" i="345"/>
  <c r="Q72" i="345"/>
  <c r="P72" i="345"/>
  <c r="N72" i="345"/>
  <c r="S72" i="345" s="1"/>
  <c r="I72" i="345"/>
  <c r="A72" i="345"/>
  <c r="J72" i="345" s="1"/>
  <c r="X72" i="345" s="1"/>
  <c r="Z72" i="345" s="1"/>
  <c r="BD71" i="345"/>
  <c r="BC71" i="345"/>
  <c r="Y71" i="345"/>
  <c r="AK71" i="345" s="1"/>
  <c r="V71" i="345"/>
  <c r="M71" i="345" s="1"/>
  <c r="U71" i="345"/>
  <c r="T71" i="345"/>
  <c r="R71" i="345"/>
  <c r="Q71" i="345"/>
  <c r="P71" i="345"/>
  <c r="N71" i="345"/>
  <c r="S71" i="345" s="1"/>
  <c r="I71" i="345"/>
  <c r="A71" i="345"/>
  <c r="J71" i="345" s="1"/>
  <c r="X71" i="345" s="1"/>
  <c r="Z71" i="345" s="1"/>
  <c r="BC70" i="345"/>
  <c r="BD70" i="345" s="1"/>
  <c r="Y70" i="345"/>
  <c r="AK70" i="345" s="1"/>
  <c r="V70" i="345"/>
  <c r="M70" i="345" s="1"/>
  <c r="U70" i="345"/>
  <c r="T70" i="345"/>
  <c r="R70" i="345"/>
  <c r="Q70" i="345"/>
  <c r="P70" i="345"/>
  <c r="N70" i="345"/>
  <c r="S70" i="345" s="1"/>
  <c r="I70" i="345"/>
  <c r="A70" i="345"/>
  <c r="J70" i="345" s="1"/>
  <c r="X70" i="345" s="1"/>
  <c r="Z70" i="345" s="1"/>
  <c r="BD69" i="345"/>
  <c r="BC69" i="345"/>
  <c r="Y69" i="345"/>
  <c r="AK69" i="345" s="1"/>
  <c r="V69" i="345"/>
  <c r="M69" i="345" s="1"/>
  <c r="U69" i="345"/>
  <c r="T69" i="345"/>
  <c r="R69" i="345"/>
  <c r="Q69" i="345"/>
  <c r="P69" i="345"/>
  <c r="N69" i="345"/>
  <c r="S69" i="345" s="1"/>
  <c r="I69" i="345"/>
  <c r="A69" i="345"/>
  <c r="J69" i="345" s="1"/>
  <c r="X69" i="345" s="1"/>
  <c r="Z69" i="345" s="1"/>
  <c r="BC68" i="345"/>
  <c r="BD68" i="345" s="1"/>
  <c r="Y68" i="345"/>
  <c r="AK68" i="345" s="1"/>
  <c r="U68" i="345"/>
  <c r="T68" i="345"/>
  <c r="R68" i="345"/>
  <c r="Q68" i="345"/>
  <c r="P68" i="345"/>
  <c r="N68" i="345"/>
  <c r="S68" i="345" s="1"/>
  <c r="I68" i="345"/>
  <c r="A68" i="345"/>
  <c r="J68" i="345" s="1"/>
  <c r="X68" i="345" s="1"/>
  <c r="Z68" i="345" s="1"/>
  <c r="BD67" i="345"/>
  <c r="BC67" i="345"/>
  <c r="Y67" i="345"/>
  <c r="AK67" i="345" s="1"/>
  <c r="V67" i="345"/>
  <c r="M67" i="345" s="1"/>
  <c r="U67" i="345"/>
  <c r="T67" i="345"/>
  <c r="R67" i="345"/>
  <c r="Q67" i="345"/>
  <c r="P67" i="345"/>
  <c r="N67" i="345"/>
  <c r="S67" i="345" s="1"/>
  <c r="I67" i="345"/>
  <c r="A67" i="345"/>
  <c r="J67" i="345" s="1"/>
  <c r="X67" i="345" s="1"/>
  <c r="Z67" i="345" s="1"/>
  <c r="BC66" i="345"/>
  <c r="BD66" i="345" s="1"/>
  <c r="Y66" i="345"/>
  <c r="AK66" i="345" s="1"/>
  <c r="V66" i="345"/>
  <c r="M66" i="345" s="1"/>
  <c r="U66" i="345"/>
  <c r="T66" i="345"/>
  <c r="R66" i="345"/>
  <c r="Q66" i="345"/>
  <c r="P66" i="345"/>
  <c r="N66" i="345"/>
  <c r="S66" i="345" s="1"/>
  <c r="I66" i="345"/>
  <c r="A66" i="345"/>
  <c r="J66" i="345" s="1"/>
  <c r="X66" i="345" s="1"/>
  <c r="Z66" i="345" s="1"/>
  <c r="BC65" i="345"/>
  <c r="BD65" i="345" s="1"/>
  <c r="Y65" i="345"/>
  <c r="AK65" i="345" s="1"/>
  <c r="V65" i="345"/>
  <c r="M65" i="345" s="1"/>
  <c r="U65" i="345"/>
  <c r="T65" i="345"/>
  <c r="R65" i="345"/>
  <c r="Q65" i="345"/>
  <c r="P65" i="345"/>
  <c r="N65" i="345"/>
  <c r="S65" i="345" s="1"/>
  <c r="I65" i="345"/>
  <c r="A65" i="345"/>
  <c r="J65" i="345" s="1"/>
  <c r="X65" i="345" s="1"/>
  <c r="Z65" i="345" s="1"/>
  <c r="BC64" i="345"/>
  <c r="BD64" i="345" s="1"/>
  <c r="Y64" i="345"/>
  <c r="AK64" i="345" s="1"/>
  <c r="V64" i="345"/>
  <c r="M64" i="345" s="1"/>
  <c r="U64" i="345"/>
  <c r="T64" i="345"/>
  <c r="R64" i="345"/>
  <c r="Q64" i="345"/>
  <c r="P64" i="345"/>
  <c r="N64" i="345"/>
  <c r="S64" i="345" s="1"/>
  <c r="I64" i="345"/>
  <c r="A64" i="345"/>
  <c r="J64" i="345" s="1"/>
  <c r="X64" i="345" s="1"/>
  <c r="Z64" i="345" s="1"/>
  <c r="BC63" i="345"/>
  <c r="BD63" i="345" s="1"/>
  <c r="Y63" i="345"/>
  <c r="AK63" i="345" s="1"/>
  <c r="V63" i="345"/>
  <c r="M63" i="345" s="1"/>
  <c r="U63" i="345"/>
  <c r="T63" i="345"/>
  <c r="R63" i="345"/>
  <c r="Q63" i="345"/>
  <c r="P63" i="345"/>
  <c r="N63" i="345"/>
  <c r="S63" i="345" s="1"/>
  <c r="I63" i="345"/>
  <c r="A63" i="345"/>
  <c r="J63" i="345" s="1"/>
  <c r="X63" i="345" s="1"/>
  <c r="Z63" i="345" s="1"/>
  <c r="BC62" i="345"/>
  <c r="BD62" i="345" s="1"/>
  <c r="Y62" i="345"/>
  <c r="AK62" i="345" s="1"/>
  <c r="V62" i="345"/>
  <c r="M62" i="345" s="1"/>
  <c r="U62" i="345"/>
  <c r="T62" i="345"/>
  <c r="R62" i="345"/>
  <c r="Q62" i="345"/>
  <c r="P62" i="345"/>
  <c r="N62" i="345"/>
  <c r="S62" i="345" s="1"/>
  <c r="I62" i="345"/>
  <c r="A62" i="345"/>
  <c r="J62" i="345" s="1"/>
  <c r="X62" i="345" s="1"/>
  <c r="Z62" i="345" s="1"/>
  <c r="BC61" i="345"/>
  <c r="BD61" i="345" s="1"/>
  <c r="Y61" i="345"/>
  <c r="AK61" i="345" s="1"/>
  <c r="V61" i="345"/>
  <c r="M61" i="345" s="1"/>
  <c r="U61" i="345"/>
  <c r="T61" i="345"/>
  <c r="R61" i="345"/>
  <c r="Q61" i="345"/>
  <c r="P61" i="345"/>
  <c r="N61" i="345"/>
  <c r="S61" i="345" s="1"/>
  <c r="I61" i="345"/>
  <c r="A61" i="345"/>
  <c r="J61" i="345" s="1"/>
  <c r="X61" i="345" s="1"/>
  <c r="Z61" i="345" s="1"/>
  <c r="BC60" i="345"/>
  <c r="BD60" i="345" s="1"/>
  <c r="Y60" i="345"/>
  <c r="AK60" i="345" s="1"/>
  <c r="V60" i="345"/>
  <c r="M60" i="345" s="1"/>
  <c r="U60" i="345"/>
  <c r="T60" i="345"/>
  <c r="R60" i="345"/>
  <c r="Q60" i="345"/>
  <c r="P60" i="345"/>
  <c r="N60" i="345"/>
  <c r="S60" i="345" s="1"/>
  <c r="I60" i="345"/>
  <c r="A60" i="345"/>
  <c r="J60" i="345" s="1"/>
  <c r="X60" i="345" s="1"/>
  <c r="Z60" i="345" s="1"/>
  <c r="BC59" i="345"/>
  <c r="BD59" i="345" s="1"/>
  <c r="Y59" i="345"/>
  <c r="AK59" i="345" s="1"/>
  <c r="V59" i="345"/>
  <c r="M59" i="345" s="1"/>
  <c r="U59" i="345"/>
  <c r="T59" i="345"/>
  <c r="R59" i="345"/>
  <c r="Q59" i="345"/>
  <c r="P59" i="345"/>
  <c r="N59" i="345"/>
  <c r="S59" i="345" s="1"/>
  <c r="I59" i="345"/>
  <c r="A59" i="345"/>
  <c r="J59" i="345" s="1"/>
  <c r="X59" i="345" s="1"/>
  <c r="Z59" i="345" s="1"/>
  <c r="BC58" i="345"/>
  <c r="BD58" i="345" s="1"/>
  <c r="Y58" i="345"/>
  <c r="AK58" i="345" s="1"/>
  <c r="V58" i="345"/>
  <c r="M58" i="345" s="1"/>
  <c r="U58" i="345"/>
  <c r="T58" i="345"/>
  <c r="R58" i="345"/>
  <c r="Q58" i="345"/>
  <c r="P58" i="345"/>
  <c r="N58" i="345"/>
  <c r="S58" i="345" s="1"/>
  <c r="I58" i="345"/>
  <c r="A58" i="345"/>
  <c r="J58" i="345" s="1"/>
  <c r="X58" i="345" s="1"/>
  <c r="Z58" i="345" s="1"/>
  <c r="BC57" i="345"/>
  <c r="BD57" i="345" s="1"/>
  <c r="Y57" i="345"/>
  <c r="AK57" i="345" s="1"/>
  <c r="V57" i="345"/>
  <c r="M57" i="345" s="1"/>
  <c r="U57" i="345"/>
  <c r="T57" i="345"/>
  <c r="R57" i="345"/>
  <c r="Q57" i="345"/>
  <c r="P57" i="345"/>
  <c r="N57" i="345"/>
  <c r="S57" i="345" s="1"/>
  <c r="I57" i="345"/>
  <c r="A57" i="345"/>
  <c r="J57" i="345" s="1"/>
  <c r="X57" i="345" s="1"/>
  <c r="Z57" i="345" s="1"/>
  <c r="BC56" i="345"/>
  <c r="BD56" i="345" s="1"/>
  <c r="Y56" i="345"/>
  <c r="AK56" i="345" s="1"/>
  <c r="V56" i="345"/>
  <c r="M56" i="345" s="1"/>
  <c r="U56" i="345"/>
  <c r="T56" i="345"/>
  <c r="R56" i="345"/>
  <c r="Q56" i="345"/>
  <c r="P56" i="345"/>
  <c r="N56" i="345"/>
  <c r="S56" i="345" s="1"/>
  <c r="I56" i="345"/>
  <c r="A56" i="345"/>
  <c r="J56" i="345" s="1"/>
  <c r="X56" i="345" s="1"/>
  <c r="Z56" i="345" s="1"/>
  <c r="BC55" i="345"/>
  <c r="BD55" i="345" s="1"/>
  <c r="Y55" i="345"/>
  <c r="AK55" i="345" s="1"/>
  <c r="V55" i="345"/>
  <c r="M55" i="345" s="1"/>
  <c r="U55" i="345"/>
  <c r="T55" i="345"/>
  <c r="R55" i="345"/>
  <c r="Q55" i="345"/>
  <c r="P55" i="345"/>
  <c r="N55" i="345"/>
  <c r="S55" i="345" s="1"/>
  <c r="I55" i="345"/>
  <c r="A55" i="345"/>
  <c r="J55" i="345" s="1"/>
  <c r="X55" i="345" s="1"/>
  <c r="Z55" i="345" s="1"/>
  <c r="BC54" i="345"/>
  <c r="BD54" i="345" s="1"/>
  <c r="Y54" i="345"/>
  <c r="AK54" i="345" s="1"/>
  <c r="V54" i="345"/>
  <c r="M54" i="345" s="1"/>
  <c r="U54" i="345"/>
  <c r="T54" i="345"/>
  <c r="R54" i="345"/>
  <c r="Q54" i="345"/>
  <c r="P54" i="345"/>
  <c r="N54" i="345"/>
  <c r="S54" i="345" s="1"/>
  <c r="I54" i="345"/>
  <c r="A54" i="345"/>
  <c r="J54" i="345" s="1"/>
  <c r="X54" i="345" s="1"/>
  <c r="Z54" i="345" s="1"/>
  <c r="BC53" i="345"/>
  <c r="BD53" i="345" s="1"/>
  <c r="Y53" i="345"/>
  <c r="AK53" i="345" s="1"/>
  <c r="V53" i="345"/>
  <c r="M53" i="345" s="1"/>
  <c r="U53" i="345"/>
  <c r="T53" i="345"/>
  <c r="R53" i="345"/>
  <c r="Q53" i="345"/>
  <c r="P53" i="345"/>
  <c r="N53" i="345"/>
  <c r="S53" i="345" s="1"/>
  <c r="I53" i="345"/>
  <c r="A53" i="345"/>
  <c r="J53" i="345" s="1"/>
  <c r="X53" i="345" s="1"/>
  <c r="Z53" i="345" s="1"/>
  <c r="BC52" i="345"/>
  <c r="BD52" i="345" s="1"/>
  <c r="Y52" i="345"/>
  <c r="AK52" i="345" s="1"/>
  <c r="V52" i="345"/>
  <c r="M52" i="345" s="1"/>
  <c r="U52" i="345"/>
  <c r="T52" i="345"/>
  <c r="R52" i="345"/>
  <c r="Q52" i="345"/>
  <c r="P52" i="345"/>
  <c r="N52" i="345"/>
  <c r="S52" i="345" s="1"/>
  <c r="I52" i="345"/>
  <c r="A52" i="345"/>
  <c r="J52" i="345" s="1"/>
  <c r="X52" i="345" s="1"/>
  <c r="Z52" i="345" s="1"/>
  <c r="BC51" i="345"/>
  <c r="BD51" i="345" s="1"/>
  <c r="Y51" i="345"/>
  <c r="AK51" i="345" s="1"/>
  <c r="V51" i="345"/>
  <c r="M51" i="345" s="1"/>
  <c r="U51" i="345"/>
  <c r="T51" i="345"/>
  <c r="R51" i="345"/>
  <c r="Q51" i="345"/>
  <c r="P51" i="345"/>
  <c r="N51" i="345"/>
  <c r="S51" i="345" s="1"/>
  <c r="I51" i="345"/>
  <c r="A51" i="345"/>
  <c r="J51" i="345" s="1"/>
  <c r="X51" i="345" s="1"/>
  <c r="Z51" i="345" s="1"/>
  <c r="BC50" i="345"/>
  <c r="BD50" i="345" s="1"/>
  <c r="Y50" i="345"/>
  <c r="AK50" i="345" s="1"/>
  <c r="U50" i="345"/>
  <c r="T50" i="345"/>
  <c r="R50" i="345"/>
  <c r="Q50" i="345"/>
  <c r="P50" i="345"/>
  <c r="N50" i="345"/>
  <c r="S50" i="345" s="1"/>
  <c r="I50" i="345"/>
  <c r="A50" i="345"/>
  <c r="J50" i="345" s="1"/>
  <c r="X50" i="345" s="1"/>
  <c r="Z50" i="345" s="1"/>
  <c r="BC49" i="345"/>
  <c r="BD49" i="345" s="1"/>
  <c r="Y49" i="345"/>
  <c r="AK49" i="345" s="1"/>
  <c r="U49" i="345"/>
  <c r="T49" i="345"/>
  <c r="R49" i="345"/>
  <c r="Q49" i="345"/>
  <c r="P49" i="345"/>
  <c r="N49" i="345"/>
  <c r="S49" i="345" s="1"/>
  <c r="I49" i="345"/>
  <c r="A49" i="345"/>
  <c r="J49" i="345" s="1"/>
  <c r="X49" i="345" s="1"/>
  <c r="Z49" i="345" s="1"/>
  <c r="BC48" i="345"/>
  <c r="BD48" i="345" s="1"/>
  <c r="Y48" i="345"/>
  <c r="AK48" i="345" s="1"/>
  <c r="V48" i="345"/>
  <c r="M48" i="345" s="1"/>
  <c r="U48" i="345"/>
  <c r="T48" i="345"/>
  <c r="R48" i="345"/>
  <c r="Q48" i="345"/>
  <c r="P48" i="345"/>
  <c r="N48" i="345"/>
  <c r="S48" i="345" s="1"/>
  <c r="I48" i="345"/>
  <c r="A48" i="345"/>
  <c r="J48" i="345" s="1"/>
  <c r="X48" i="345" s="1"/>
  <c r="Z48" i="345" s="1"/>
  <c r="BC47" i="345"/>
  <c r="BD47" i="345" s="1"/>
  <c r="Y47" i="345"/>
  <c r="AK47" i="345" s="1"/>
  <c r="V47" i="345"/>
  <c r="M47" i="345" s="1"/>
  <c r="U47" i="345"/>
  <c r="T47" i="345"/>
  <c r="R47" i="345"/>
  <c r="Q47" i="345"/>
  <c r="P47" i="345"/>
  <c r="N47" i="345"/>
  <c r="S47" i="345" s="1"/>
  <c r="I47" i="345"/>
  <c r="A47" i="345"/>
  <c r="J47" i="345" s="1"/>
  <c r="X47" i="345" s="1"/>
  <c r="Z47" i="345" s="1"/>
  <c r="BC46" i="345"/>
  <c r="BD46" i="345" s="1"/>
  <c r="Y46" i="345"/>
  <c r="AK46" i="345" s="1"/>
  <c r="V46" i="345"/>
  <c r="M46" i="345" s="1"/>
  <c r="U46" i="345"/>
  <c r="T46" i="345"/>
  <c r="R46" i="345"/>
  <c r="Q46" i="345"/>
  <c r="P46" i="345"/>
  <c r="N46" i="345"/>
  <c r="S46" i="345" s="1"/>
  <c r="I46" i="345"/>
  <c r="A46" i="345"/>
  <c r="J46" i="345" s="1"/>
  <c r="X46" i="345" s="1"/>
  <c r="Z46" i="345" s="1"/>
  <c r="BC45" i="345"/>
  <c r="BD45" i="345" s="1"/>
  <c r="Y45" i="345"/>
  <c r="AK45" i="345" s="1"/>
  <c r="V45" i="345"/>
  <c r="M45" i="345" s="1"/>
  <c r="U45" i="345"/>
  <c r="T45" i="345"/>
  <c r="R45" i="345"/>
  <c r="Q45" i="345"/>
  <c r="P45" i="345"/>
  <c r="N45" i="345"/>
  <c r="S45" i="345" s="1"/>
  <c r="I45" i="345"/>
  <c r="A45" i="345"/>
  <c r="J45" i="345" s="1"/>
  <c r="X45" i="345" s="1"/>
  <c r="Z45" i="345" s="1"/>
  <c r="BC44" i="345"/>
  <c r="BD44" i="345" s="1"/>
  <c r="Y44" i="345"/>
  <c r="AK44" i="345" s="1"/>
  <c r="V44" i="345"/>
  <c r="M44" i="345" s="1"/>
  <c r="U44" i="345"/>
  <c r="T44" i="345"/>
  <c r="R44" i="345"/>
  <c r="Q44" i="345"/>
  <c r="P44" i="345"/>
  <c r="N44" i="345"/>
  <c r="S44" i="345" s="1"/>
  <c r="I44" i="345"/>
  <c r="A44" i="345"/>
  <c r="J44" i="345" s="1"/>
  <c r="X44" i="345" s="1"/>
  <c r="Z44" i="345" s="1"/>
  <c r="BC43" i="345"/>
  <c r="BD43" i="345" s="1"/>
  <c r="Y43" i="345"/>
  <c r="AK43" i="345" s="1"/>
  <c r="V43" i="345"/>
  <c r="M43" i="345" s="1"/>
  <c r="U43" i="345"/>
  <c r="T43" i="345"/>
  <c r="R43" i="345"/>
  <c r="Q43" i="345"/>
  <c r="P43" i="345"/>
  <c r="N43" i="345"/>
  <c r="S43" i="345" s="1"/>
  <c r="I43" i="345"/>
  <c r="A43" i="345"/>
  <c r="J43" i="345" s="1"/>
  <c r="X43" i="345" s="1"/>
  <c r="Z43" i="345" s="1"/>
  <c r="BC42" i="345"/>
  <c r="BD42" i="345" s="1"/>
  <c r="Y42" i="345"/>
  <c r="AK42" i="345" s="1"/>
  <c r="V42" i="345"/>
  <c r="M42" i="345" s="1"/>
  <c r="U42" i="345"/>
  <c r="T42" i="345"/>
  <c r="R42" i="345"/>
  <c r="Q42" i="345"/>
  <c r="P42" i="345"/>
  <c r="N42" i="345"/>
  <c r="S42" i="345" s="1"/>
  <c r="I42" i="345"/>
  <c r="A42" i="345"/>
  <c r="J42" i="345" s="1"/>
  <c r="X42" i="345" s="1"/>
  <c r="Z42" i="345" s="1"/>
  <c r="BC41" i="345"/>
  <c r="BD41" i="345" s="1"/>
  <c r="Y41" i="345"/>
  <c r="AK41" i="345" s="1"/>
  <c r="U41" i="345"/>
  <c r="T41" i="345"/>
  <c r="R41" i="345"/>
  <c r="Q41" i="345"/>
  <c r="P41" i="345"/>
  <c r="N41" i="345"/>
  <c r="S41" i="345" s="1"/>
  <c r="I41" i="345"/>
  <c r="A41" i="345"/>
  <c r="J41" i="345" s="1"/>
  <c r="X41" i="345" s="1"/>
  <c r="Z41" i="345" s="1"/>
  <c r="BC40" i="345"/>
  <c r="BD40" i="345" s="1"/>
  <c r="Y40" i="345"/>
  <c r="AK40" i="345" s="1"/>
  <c r="V40" i="345"/>
  <c r="M40" i="345" s="1"/>
  <c r="U40" i="345"/>
  <c r="T40" i="345"/>
  <c r="R40" i="345"/>
  <c r="Q40" i="345"/>
  <c r="P40" i="345"/>
  <c r="N40" i="345"/>
  <c r="S40" i="345" s="1"/>
  <c r="I40" i="345"/>
  <c r="A40" i="345"/>
  <c r="J40" i="345" s="1"/>
  <c r="X40" i="345" s="1"/>
  <c r="Z40" i="345" s="1"/>
  <c r="BC39" i="345"/>
  <c r="BD39" i="345" s="1"/>
  <c r="Y39" i="345"/>
  <c r="AK39" i="345" s="1"/>
  <c r="V39" i="345"/>
  <c r="M39" i="345" s="1"/>
  <c r="U39" i="345"/>
  <c r="T39" i="345"/>
  <c r="R39" i="345"/>
  <c r="Q39" i="345"/>
  <c r="P39" i="345"/>
  <c r="N39" i="345"/>
  <c r="S39" i="345" s="1"/>
  <c r="I39" i="345"/>
  <c r="A39" i="345"/>
  <c r="J39" i="345" s="1"/>
  <c r="X39" i="345" s="1"/>
  <c r="Z39" i="345" s="1"/>
  <c r="BC38" i="345"/>
  <c r="BD38" i="345" s="1"/>
  <c r="Y38" i="345"/>
  <c r="AK38" i="345" s="1"/>
  <c r="U38" i="345"/>
  <c r="T38" i="345"/>
  <c r="R38" i="345"/>
  <c r="Q38" i="345"/>
  <c r="P38" i="345"/>
  <c r="N38" i="345"/>
  <c r="S38" i="345" s="1"/>
  <c r="I38" i="345"/>
  <c r="A38" i="345"/>
  <c r="J38" i="345" s="1"/>
  <c r="X38" i="345" s="1"/>
  <c r="Z38" i="345" s="1"/>
  <c r="BC37" i="345"/>
  <c r="BD37" i="345" s="1"/>
  <c r="Y37" i="345"/>
  <c r="AK37" i="345" s="1"/>
  <c r="U37" i="345"/>
  <c r="T37" i="345"/>
  <c r="R37" i="345"/>
  <c r="Q37" i="345"/>
  <c r="P37" i="345"/>
  <c r="N37" i="345"/>
  <c r="S37" i="345" s="1"/>
  <c r="I37" i="345"/>
  <c r="A37" i="345"/>
  <c r="J37" i="345" s="1"/>
  <c r="X37" i="345" s="1"/>
  <c r="Z37" i="345" s="1"/>
  <c r="BC36" i="345"/>
  <c r="BD36" i="345" s="1"/>
  <c r="Y36" i="345"/>
  <c r="AK36" i="345" s="1"/>
  <c r="V36" i="345"/>
  <c r="M36" i="345" s="1"/>
  <c r="U36" i="345"/>
  <c r="T36" i="345"/>
  <c r="R36" i="345"/>
  <c r="Q36" i="345"/>
  <c r="P36" i="345"/>
  <c r="N36" i="345"/>
  <c r="S36" i="345" s="1"/>
  <c r="I36" i="345"/>
  <c r="A36" i="345"/>
  <c r="J36" i="345" s="1"/>
  <c r="X36" i="345" s="1"/>
  <c r="Z36" i="345" s="1"/>
  <c r="BC35" i="345"/>
  <c r="BD35" i="345" s="1"/>
  <c r="Y35" i="345"/>
  <c r="AK35" i="345" s="1"/>
  <c r="V35" i="345"/>
  <c r="M35" i="345" s="1"/>
  <c r="U35" i="345"/>
  <c r="T35" i="345"/>
  <c r="R35" i="345"/>
  <c r="Q35" i="345"/>
  <c r="P35" i="345"/>
  <c r="N35" i="345"/>
  <c r="S35" i="345" s="1"/>
  <c r="I35" i="345"/>
  <c r="A35" i="345"/>
  <c r="J35" i="345" s="1"/>
  <c r="X35" i="345" s="1"/>
  <c r="Z35" i="345" s="1"/>
  <c r="BC34" i="345"/>
  <c r="BD34" i="345" s="1"/>
  <c r="Y34" i="345"/>
  <c r="AK34" i="345" s="1"/>
  <c r="V34" i="345"/>
  <c r="M34" i="345" s="1"/>
  <c r="U34" i="345"/>
  <c r="T34" i="345"/>
  <c r="R34" i="345"/>
  <c r="Q34" i="345"/>
  <c r="P34" i="345"/>
  <c r="N34" i="345"/>
  <c r="S34" i="345" s="1"/>
  <c r="I34" i="345"/>
  <c r="A34" i="345"/>
  <c r="J34" i="345" s="1"/>
  <c r="X34" i="345" s="1"/>
  <c r="Z34" i="345" s="1"/>
  <c r="BC33" i="345"/>
  <c r="BD33" i="345" s="1"/>
  <c r="Y33" i="345"/>
  <c r="AK33" i="345" s="1"/>
  <c r="V33" i="345"/>
  <c r="M33" i="345" s="1"/>
  <c r="U33" i="345"/>
  <c r="T33" i="345"/>
  <c r="R33" i="345"/>
  <c r="Q33" i="345"/>
  <c r="P33" i="345"/>
  <c r="N33" i="345"/>
  <c r="S33" i="345" s="1"/>
  <c r="I33" i="345"/>
  <c r="A33" i="345"/>
  <c r="J33" i="345" s="1"/>
  <c r="X33" i="345" s="1"/>
  <c r="Z33" i="345" s="1"/>
  <c r="BC32" i="345"/>
  <c r="V32" i="345" s="1"/>
  <c r="M32" i="345" s="1"/>
  <c r="Y32" i="345"/>
  <c r="AK32" i="345" s="1"/>
  <c r="U32" i="345"/>
  <c r="T32" i="345"/>
  <c r="R32" i="345"/>
  <c r="Q32" i="345"/>
  <c r="P32" i="345"/>
  <c r="N32" i="345"/>
  <c r="S32" i="345" s="1"/>
  <c r="I32" i="345"/>
  <c r="A32" i="345"/>
  <c r="J32" i="345" s="1"/>
  <c r="X32" i="345" s="1"/>
  <c r="Z32" i="345" s="1"/>
  <c r="BC31" i="345"/>
  <c r="V31" i="345" s="1"/>
  <c r="M31" i="345" s="1"/>
  <c r="Y31" i="345"/>
  <c r="AK31" i="345" s="1"/>
  <c r="U31" i="345"/>
  <c r="T31" i="345"/>
  <c r="R31" i="345"/>
  <c r="Q31" i="345"/>
  <c r="P31" i="345"/>
  <c r="N31" i="345"/>
  <c r="S31" i="345" s="1"/>
  <c r="I31" i="345"/>
  <c r="A31" i="345"/>
  <c r="J31" i="345" s="1"/>
  <c r="X31" i="345" s="1"/>
  <c r="Z31" i="345" s="1"/>
  <c r="BC30" i="345"/>
  <c r="Y30" i="345"/>
  <c r="AK30" i="345" s="1"/>
  <c r="U30" i="345"/>
  <c r="T30" i="345"/>
  <c r="R30" i="345"/>
  <c r="Q30" i="345"/>
  <c r="P30" i="345"/>
  <c r="N30" i="345"/>
  <c r="S30" i="345" s="1"/>
  <c r="I30" i="345"/>
  <c r="A30" i="345"/>
  <c r="J30" i="345" s="1"/>
  <c r="X30" i="345" s="1"/>
  <c r="Z30" i="345" s="1"/>
  <c r="BC29" i="345"/>
  <c r="V29" i="345" s="1"/>
  <c r="M29" i="345" s="1"/>
  <c r="Y29" i="345"/>
  <c r="AK29" i="345" s="1"/>
  <c r="U29" i="345"/>
  <c r="T29" i="345"/>
  <c r="R29" i="345"/>
  <c r="Q29" i="345"/>
  <c r="P29" i="345"/>
  <c r="N29" i="345"/>
  <c r="S29" i="345" s="1"/>
  <c r="I29" i="345"/>
  <c r="A29" i="345"/>
  <c r="J29" i="345" s="1"/>
  <c r="X29" i="345" s="1"/>
  <c r="Z29" i="345" s="1"/>
  <c r="BD28" i="345"/>
  <c r="BC28" i="345"/>
  <c r="Y28" i="345"/>
  <c r="AK28" i="345" s="1"/>
  <c r="V28" i="345"/>
  <c r="U28" i="345"/>
  <c r="T28" i="345"/>
  <c r="R28" i="345"/>
  <c r="Q28" i="345"/>
  <c r="P28" i="345"/>
  <c r="N28" i="345"/>
  <c r="S28" i="345" s="1"/>
  <c r="M28" i="345"/>
  <c r="I28" i="345"/>
  <c r="A28" i="345"/>
  <c r="J28" i="345" s="1"/>
  <c r="X28" i="345" s="1"/>
  <c r="Z28" i="345" s="1"/>
  <c r="BC27" i="345"/>
  <c r="BD27" i="345" s="1"/>
  <c r="Y27" i="345"/>
  <c r="AK27" i="345" s="1"/>
  <c r="V27" i="345"/>
  <c r="U27" i="345"/>
  <c r="T27" i="345"/>
  <c r="R27" i="345"/>
  <c r="Q27" i="345"/>
  <c r="P27" i="345"/>
  <c r="N27" i="345"/>
  <c r="S27" i="345" s="1"/>
  <c r="M27" i="345"/>
  <c r="I27" i="345"/>
  <c r="A27" i="345"/>
  <c r="J27" i="345" s="1"/>
  <c r="X27" i="345" s="1"/>
  <c r="Z27" i="345" s="1"/>
  <c r="BC26" i="345"/>
  <c r="BD26" i="345" s="1"/>
  <c r="Y26" i="345"/>
  <c r="AK26" i="345" s="1"/>
  <c r="V26" i="345"/>
  <c r="M26" i="345" s="1"/>
  <c r="U26" i="345"/>
  <c r="T26" i="345"/>
  <c r="R26" i="345"/>
  <c r="Q26" i="345"/>
  <c r="P26" i="345"/>
  <c r="N26" i="345"/>
  <c r="S26" i="345" s="1"/>
  <c r="I26" i="345"/>
  <c r="A26" i="345"/>
  <c r="J26" i="345" s="1"/>
  <c r="X26" i="345" s="1"/>
  <c r="Z26" i="345" s="1"/>
  <c r="BC25" i="345"/>
  <c r="BD25" i="345" s="1"/>
  <c r="Y25" i="345"/>
  <c r="AK25" i="345" s="1"/>
  <c r="V25" i="345"/>
  <c r="U25" i="345"/>
  <c r="T25" i="345"/>
  <c r="R25" i="345"/>
  <c r="Q25" i="345"/>
  <c r="P25" i="345"/>
  <c r="N25" i="345"/>
  <c r="S25" i="345" s="1"/>
  <c r="M25" i="345"/>
  <c r="I25" i="345"/>
  <c r="A25" i="345"/>
  <c r="J25" i="345" s="1"/>
  <c r="X25" i="345" s="1"/>
  <c r="Z25" i="345" s="1"/>
  <c r="BC24" i="345"/>
  <c r="BD24" i="345" s="1"/>
  <c r="Y24" i="345"/>
  <c r="AK24" i="345" s="1"/>
  <c r="U24" i="345"/>
  <c r="T24" i="345"/>
  <c r="R24" i="345"/>
  <c r="Q24" i="345"/>
  <c r="P24" i="345"/>
  <c r="N24" i="345"/>
  <c r="S24" i="345" s="1"/>
  <c r="I24" i="345"/>
  <c r="A24" i="345"/>
  <c r="J24" i="345" s="1"/>
  <c r="X24" i="345" s="1"/>
  <c r="Z24" i="345" s="1"/>
  <c r="BC23" i="345"/>
  <c r="BD23" i="345" s="1"/>
  <c r="Y23" i="345"/>
  <c r="AK23" i="345" s="1"/>
  <c r="U23" i="345"/>
  <c r="T23" i="345"/>
  <c r="R23" i="345"/>
  <c r="Q23" i="345"/>
  <c r="P23" i="345"/>
  <c r="N23" i="345"/>
  <c r="S23" i="345" s="1"/>
  <c r="I23" i="345"/>
  <c r="A23" i="345"/>
  <c r="J23" i="345" s="1"/>
  <c r="X23" i="345" s="1"/>
  <c r="Z23" i="345" s="1"/>
  <c r="BC22" i="345"/>
  <c r="BD22" i="345" s="1"/>
  <c r="Y22" i="345"/>
  <c r="AK22" i="345" s="1"/>
  <c r="U22" i="345"/>
  <c r="T22" i="345"/>
  <c r="R22" i="345"/>
  <c r="Q22" i="345"/>
  <c r="P22" i="345"/>
  <c r="N22" i="345"/>
  <c r="S22" i="345" s="1"/>
  <c r="I22" i="345"/>
  <c r="A22" i="345"/>
  <c r="J22" i="345" s="1"/>
  <c r="X22" i="345" s="1"/>
  <c r="Z22" i="345" s="1"/>
  <c r="BC21" i="345"/>
  <c r="BD21" i="345" s="1"/>
  <c r="Y21" i="345"/>
  <c r="AK21" i="345" s="1"/>
  <c r="U21" i="345"/>
  <c r="T21" i="345"/>
  <c r="R21" i="345"/>
  <c r="Q21" i="345"/>
  <c r="P21" i="345"/>
  <c r="N21" i="345"/>
  <c r="S21" i="345" s="1"/>
  <c r="I21" i="345"/>
  <c r="A21" i="345"/>
  <c r="J21" i="345" s="1"/>
  <c r="X21" i="345" s="1"/>
  <c r="Z21" i="345" s="1"/>
  <c r="BD20" i="345"/>
  <c r="BC20" i="345"/>
  <c r="Y20" i="345"/>
  <c r="AK20" i="345" s="1"/>
  <c r="V20" i="345"/>
  <c r="M20" i="345" s="1"/>
  <c r="U20" i="345"/>
  <c r="T20" i="345"/>
  <c r="R20" i="345"/>
  <c r="Q20" i="345"/>
  <c r="P20" i="345"/>
  <c r="N20" i="345"/>
  <c r="S20" i="345" s="1"/>
  <c r="I20" i="345"/>
  <c r="A20" i="345"/>
  <c r="J20" i="345" s="1"/>
  <c r="X20" i="345" s="1"/>
  <c r="Z20" i="345" s="1"/>
  <c r="BC19" i="345"/>
  <c r="BD19" i="345" s="1"/>
  <c r="Y19" i="345"/>
  <c r="AK19" i="345" s="1"/>
  <c r="V19" i="345"/>
  <c r="M19" i="345" s="1"/>
  <c r="U19" i="345"/>
  <c r="T19" i="345"/>
  <c r="R19" i="345"/>
  <c r="Q19" i="345"/>
  <c r="P19" i="345"/>
  <c r="N19" i="345"/>
  <c r="S19" i="345" s="1"/>
  <c r="I19" i="345"/>
  <c r="A19" i="345"/>
  <c r="J19" i="345" s="1"/>
  <c r="X19" i="345" s="1"/>
  <c r="Z19" i="345" s="1"/>
  <c r="BC18" i="345"/>
  <c r="BD18" i="345" s="1"/>
  <c r="Y18" i="345"/>
  <c r="AK18" i="345" s="1"/>
  <c r="U18" i="345"/>
  <c r="T18" i="345"/>
  <c r="R18" i="345"/>
  <c r="Q18" i="345"/>
  <c r="P18" i="345"/>
  <c r="N18" i="345"/>
  <c r="S18" i="345" s="1"/>
  <c r="I18" i="345"/>
  <c r="A18" i="345"/>
  <c r="J18" i="345" s="1"/>
  <c r="X18" i="345" s="1"/>
  <c r="Z18" i="345" s="1"/>
  <c r="BD17" i="345"/>
  <c r="BC17" i="345"/>
  <c r="Y17" i="345"/>
  <c r="AK17" i="345" s="1"/>
  <c r="V17" i="345"/>
  <c r="M17" i="345" s="1"/>
  <c r="U17" i="345"/>
  <c r="T17" i="345"/>
  <c r="R17" i="345"/>
  <c r="Q17" i="345"/>
  <c r="P17" i="345"/>
  <c r="N17" i="345"/>
  <c r="S17" i="345" s="1"/>
  <c r="I17" i="345"/>
  <c r="A17" i="345"/>
  <c r="J17" i="345" s="1"/>
  <c r="X17" i="345" s="1"/>
  <c r="Z17" i="345" s="1"/>
  <c r="BC16" i="345"/>
  <c r="BD16" i="345" s="1"/>
  <c r="Y16" i="345"/>
  <c r="AK16" i="345" s="1"/>
  <c r="V16" i="345"/>
  <c r="M16" i="345" s="1"/>
  <c r="U16" i="345"/>
  <c r="T16" i="345"/>
  <c r="R16" i="345"/>
  <c r="Q16" i="345"/>
  <c r="P16" i="345"/>
  <c r="N16" i="345"/>
  <c r="S16" i="345" s="1"/>
  <c r="I16" i="345"/>
  <c r="A16" i="345"/>
  <c r="J16" i="345" s="1"/>
  <c r="X16" i="345" s="1"/>
  <c r="Z16" i="345" s="1"/>
  <c r="BC15" i="345"/>
  <c r="BD15" i="345" s="1"/>
  <c r="Y15" i="345"/>
  <c r="AK15" i="345" s="1"/>
  <c r="V15" i="345"/>
  <c r="M15" i="345" s="1"/>
  <c r="U15" i="345"/>
  <c r="T15" i="345"/>
  <c r="R15" i="345"/>
  <c r="Q15" i="345"/>
  <c r="P15" i="345"/>
  <c r="N15" i="345"/>
  <c r="I15" i="345"/>
  <c r="BC14" i="345"/>
  <c r="BD14" i="345" s="1"/>
  <c r="Y14" i="345"/>
  <c r="AK14" i="345" s="1"/>
  <c r="V14" i="345"/>
  <c r="M14" i="345" s="1"/>
  <c r="U14" i="345"/>
  <c r="T14" i="345"/>
  <c r="R14" i="345"/>
  <c r="Q14" i="345"/>
  <c r="P14" i="345"/>
  <c r="N14" i="345"/>
  <c r="I14" i="345"/>
  <c r="BC13" i="345"/>
  <c r="BD13" i="345" s="1"/>
  <c r="AY13" i="345"/>
  <c r="Y13" i="345"/>
  <c r="AK13" i="345" s="1"/>
  <c r="V13" i="345"/>
  <c r="M13" i="345" s="1"/>
  <c r="U13" i="345"/>
  <c r="AN13" i="345" s="1"/>
  <c r="T13" i="345"/>
  <c r="R13" i="345"/>
  <c r="Q13" i="345"/>
  <c r="P13" i="345"/>
  <c r="N13" i="345"/>
  <c r="I13" i="345"/>
  <c r="BD12" i="345"/>
  <c r="BC12" i="345"/>
  <c r="V12" i="345" s="1"/>
  <c r="M12" i="345" s="1"/>
  <c r="AY12" i="345"/>
  <c r="AX12" i="345"/>
  <c r="Y12" i="345"/>
  <c r="AK12" i="345" s="1"/>
  <c r="U12" i="345"/>
  <c r="T12" i="345"/>
  <c r="R12" i="345"/>
  <c r="Q12" i="345"/>
  <c r="P12" i="345"/>
  <c r="N12" i="345"/>
  <c r="I12" i="345"/>
  <c r="BC11" i="345"/>
  <c r="AX11" i="345"/>
  <c r="Y11" i="345"/>
  <c r="AK11" i="345" s="1"/>
  <c r="U11" i="345"/>
  <c r="T11" i="345"/>
  <c r="R11" i="345"/>
  <c r="Q11" i="345"/>
  <c r="P11" i="345"/>
  <c r="N11" i="345"/>
  <c r="I11" i="345"/>
  <c r="A11" i="345"/>
  <c r="J11" i="345" s="1"/>
  <c r="X11" i="345" s="1"/>
  <c r="Z11" i="345" s="1"/>
  <c r="BC10" i="345"/>
  <c r="Y10" i="345"/>
  <c r="AK10" i="345" s="1"/>
  <c r="U10" i="345"/>
  <c r="T10" i="345"/>
  <c r="R10" i="345"/>
  <c r="Q10" i="345"/>
  <c r="P10" i="345"/>
  <c r="N10" i="345"/>
  <c r="I10" i="345"/>
  <c r="A10" i="345"/>
  <c r="BD9" i="345"/>
  <c r="BC9" i="345"/>
  <c r="AY9" i="345"/>
  <c r="Y9" i="345"/>
  <c r="AK9" i="345" s="1"/>
  <c r="V9" i="345"/>
  <c r="U9" i="345"/>
  <c r="T9" i="345"/>
  <c r="R9" i="345"/>
  <c r="Q9" i="345"/>
  <c r="P9" i="345"/>
  <c r="N9" i="345"/>
  <c r="M9" i="345"/>
  <c r="J9" i="345"/>
  <c r="X9" i="345" s="1"/>
  <c r="Z9" i="345" s="1"/>
  <c r="I9" i="345"/>
  <c r="A9" i="345"/>
  <c r="AZ8" i="345"/>
  <c r="AZ20" i="345" s="1"/>
  <c r="AY8" i="345"/>
  <c r="AY11" i="345" s="1"/>
  <c r="AX8" i="345"/>
  <c r="BA8" i="345" s="1"/>
  <c r="AW8" i="345"/>
  <c r="AW11" i="345" s="1"/>
  <c r="AR8" i="345"/>
  <c r="AQ8" i="345"/>
  <c r="AP8" i="345"/>
  <c r="AN8" i="345"/>
  <c r="AI8" i="345"/>
  <c r="AG8" i="345"/>
  <c r="AE8" i="345"/>
  <c r="AC8" i="345"/>
  <c r="AA8" i="345"/>
  <c r="R8" i="345"/>
  <c r="Q8" i="345"/>
  <c r="AA7" i="345"/>
  <c r="V7" i="345"/>
  <c r="P7" i="345"/>
  <c r="M7" i="345"/>
  <c r="I6" i="345"/>
  <c r="H6" i="345"/>
  <c r="G6" i="345"/>
  <c r="C6" i="345"/>
  <c r="I5" i="345"/>
  <c r="H5" i="345"/>
  <c r="G5" i="345"/>
  <c r="A5" i="345"/>
  <c r="H4" i="345"/>
  <c r="G4" i="345"/>
  <c r="H3" i="345"/>
  <c r="G3" i="345"/>
  <c r="H2" i="345"/>
  <c r="M1" i="345"/>
  <c r="H1" i="345"/>
  <c r="AU101" i="344"/>
  <c r="AS101" i="344"/>
  <c r="AV101" i="344" s="1"/>
  <c r="R101" i="344"/>
  <c r="BC100" i="344"/>
  <c r="V100" i="344" s="1"/>
  <c r="M100" i="344" s="1"/>
  <c r="Y100" i="344"/>
  <c r="AK100" i="344" s="1"/>
  <c r="U100" i="344"/>
  <c r="T100" i="344"/>
  <c r="R100" i="344"/>
  <c r="Q100" i="344"/>
  <c r="P100" i="344"/>
  <c r="N100" i="344"/>
  <c r="S100" i="344" s="1"/>
  <c r="I100" i="344"/>
  <c r="A100" i="344"/>
  <c r="J100" i="344" s="1"/>
  <c r="X100" i="344" s="1"/>
  <c r="Z100" i="344" s="1"/>
  <c r="BC99" i="344"/>
  <c r="BD99" i="344" s="1"/>
  <c r="Y99" i="344"/>
  <c r="AK99" i="344" s="1"/>
  <c r="V99" i="344"/>
  <c r="M99" i="344" s="1"/>
  <c r="U99" i="344"/>
  <c r="T99" i="344"/>
  <c r="R99" i="344"/>
  <c r="Q99" i="344"/>
  <c r="P99" i="344"/>
  <c r="N99" i="344"/>
  <c r="S99" i="344" s="1"/>
  <c r="I99" i="344"/>
  <c r="A99" i="344"/>
  <c r="J99" i="344" s="1"/>
  <c r="X99" i="344" s="1"/>
  <c r="Z99" i="344" s="1"/>
  <c r="BD98" i="344"/>
  <c r="BC98" i="344"/>
  <c r="V98" i="344" s="1"/>
  <c r="M98" i="344" s="1"/>
  <c r="Y98" i="344"/>
  <c r="AK98" i="344" s="1"/>
  <c r="U98" i="344"/>
  <c r="T98" i="344"/>
  <c r="R98" i="344"/>
  <c r="Q98" i="344"/>
  <c r="P98" i="344"/>
  <c r="N98" i="344"/>
  <c r="S98" i="344" s="1"/>
  <c r="I98" i="344"/>
  <c r="A98" i="344"/>
  <c r="J98" i="344" s="1"/>
  <c r="X98" i="344" s="1"/>
  <c r="Z98" i="344" s="1"/>
  <c r="BC97" i="344"/>
  <c r="BD97" i="344" s="1"/>
  <c r="Y97" i="344"/>
  <c r="AK97" i="344" s="1"/>
  <c r="U97" i="344"/>
  <c r="T97" i="344"/>
  <c r="R97" i="344"/>
  <c r="Q97" i="344"/>
  <c r="P97" i="344"/>
  <c r="N97" i="344"/>
  <c r="S97" i="344" s="1"/>
  <c r="I97" i="344"/>
  <c r="A97" i="344"/>
  <c r="J97" i="344" s="1"/>
  <c r="X97" i="344" s="1"/>
  <c r="Z97" i="344" s="1"/>
  <c r="BC96" i="344"/>
  <c r="V96" i="344" s="1"/>
  <c r="M96" i="344" s="1"/>
  <c r="Z96" i="344"/>
  <c r="Y96" i="344"/>
  <c r="AK96" i="344" s="1"/>
  <c r="U96" i="344"/>
  <c r="T96" i="344"/>
  <c r="R96" i="344"/>
  <c r="Q96" i="344"/>
  <c r="P96" i="344"/>
  <c r="N96" i="344"/>
  <c r="S96" i="344" s="1"/>
  <c r="I96" i="344"/>
  <c r="A96" i="344"/>
  <c r="J96" i="344" s="1"/>
  <c r="X96" i="344" s="1"/>
  <c r="BC95" i="344"/>
  <c r="AK95" i="344"/>
  <c r="Y95" i="344"/>
  <c r="U95" i="344"/>
  <c r="T95" i="344"/>
  <c r="R95" i="344"/>
  <c r="Q95" i="344"/>
  <c r="P95" i="344"/>
  <c r="N95" i="344"/>
  <c r="S95" i="344" s="1"/>
  <c r="I95" i="344"/>
  <c r="A95" i="344"/>
  <c r="J95" i="344" s="1"/>
  <c r="X95" i="344" s="1"/>
  <c r="Z95" i="344" s="1"/>
  <c r="BC94" i="344"/>
  <c r="BD94" i="344" s="1"/>
  <c r="Y94" i="344"/>
  <c r="AK94" i="344" s="1"/>
  <c r="U94" i="344"/>
  <c r="T94" i="344"/>
  <c r="R94" i="344"/>
  <c r="Q94" i="344"/>
  <c r="P94" i="344"/>
  <c r="N94" i="344"/>
  <c r="S94" i="344" s="1"/>
  <c r="I94" i="344"/>
  <c r="A94" i="344"/>
  <c r="J94" i="344" s="1"/>
  <c r="X94" i="344" s="1"/>
  <c r="Z94" i="344" s="1"/>
  <c r="BC93" i="344"/>
  <c r="BD93" i="344" s="1"/>
  <c r="Y93" i="344"/>
  <c r="AK93" i="344" s="1"/>
  <c r="V93" i="344"/>
  <c r="M93" i="344" s="1"/>
  <c r="U93" i="344"/>
  <c r="T93" i="344"/>
  <c r="R93" i="344"/>
  <c r="Q93" i="344"/>
  <c r="P93" i="344"/>
  <c r="N93" i="344"/>
  <c r="S93" i="344" s="1"/>
  <c r="I93" i="344"/>
  <c r="A93" i="344"/>
  <c r="J93" i="344" s="1"/>
  <c r="X93" i="344" s="1"/>
  <c r="Z93" i="344" s="1"/>
  <c r="BC92" i="344"/>
  <c r="Y92" i="344"/>
  <c r="AK92" i="344" s="1"/>
  <c r="U92" i="344"/>
  <c r="T92" i="344"/>
  <c r="R92" i="344"/>
  <c r="Q92" i="344"/>
  <c r="P92" i="344"/>
  <c r="N92" i="344"/>
  <c r="S92" i="344" s="1"/>
  <c r="I92" i="344"/>
  <c r="A92" i="344"/>
  <c r="J92" i="344" s="1"/>
  <c r="X92" i="344" s="1"/>
  <c r="Z92" i="344" s="1"/>
  <c r="BC91" i="344"/>
  <c r="BD91" i="344" s="1"/>
  <c r="Y91" i="344"/>
  <c r="AK91" i="344" s="1"/>
  <c r="U91" i="344"/>
  <c r="T91" i="344"/>
  <c r="R91" i="344"/>
  <c r="Q91" i="344"/>
  <c r="P91" i="344"/>
  <c r="N91" i="344"/>
  <c r="S91" i="344" s="1"/>
  <c r="I91" i="344"/>
  <c r="A91" i="344"/>
  <c r="J91" i="344" s="1"/>
  <c r="X91" i="344" s="1"/>
  <c r="Z91" i="344" s="1"/>
  <c r="BC90" i="344"/>
  <c r="BD90" i="344" s="1"/>
  <c r="Y90" i="344"/>
  <c r="AK90" i="344" s="1"/>
  <c r="U90" i="344"/>
  <c r="T90" i="344"/>
  <c r="R90" i="344"/>
  <c r="Q90" i="344"/>
  <c r="P90" i="344"/>
  <c r="N90" i="344"/>
  <c r="S90" i="344" s="1"/>
  <c r="I90" i="344"/>
  <c r="A90" i="344"/>
  <c r="J90" i="344" s="1"/>
  <c r="X90" i="344" s="1"/>
  <c r="Z90" i="344" s="1"/>
  <c r="BD89" i="344"/>
  <c r="BC89" i="344"/>
  <c r="Y89" i="344"/>
  <c r="AK89" i="344" s="1"/>
  <c r="V89" i="344"/>
  <c r="M89" i="344" s="1"/>
  <c r="U89" i="344"/>
  <c r="T89" i="344"/>
  <c r="R89" i="344"/>
  <c r="Q89" i="344"/>
  <c r="P89" i="344"/>
  <c r="N89" i="344"/>
  <c r="S89" i="344" s="1"/>
  <c r="I89" i="344"/>
  <c r="A89" i="344"/>
  <c r="J89" i="344" s="1"/>
  <c r="X89" i="344" s="1"/>
  <c r="Z89" i="344" s="1"/>
  <c r="BC88" i="344"/>
  <c r="BD88" i="344" s="1"/>
  <c r="Y88" i="344"/>
  <c r="AK88" i="344" s="1"/>
  <c r="V88" i="344"/>
  <c r="M88" i="344" s="1"/>
  <c r="U88" i="344"/>
  <c r="T88" i="344"/>
  <c r="R88" i="344"/>
  <c r="Q88" i="344"/>
  <c r="P88" i="344"/>
  <c r="N88" i="344"/>
  <c r="S88" i="344" s="1"/>
  <c r="J88" i="344"/>
  <c r="X88" i="344" s="1"/>
  <c r="Z88" i="344" s="1"/>
  <c r="I88" i="344"/>
  <c r="A88" i="344"/>
  <c r="BC87" i="344"/>
  <c r="BD87" i="344" s="1"/>
  <c r="Y87" i="344"/>
  <c r="AK87" i="344" s="1"/>
  <c r="V87" i="344"/>
  <c r="M87" i="344" s="1"/>
  <c r="U87" i="344"/>
  <c r="T87" i="344"/>
  <c r="R87" i="344"/>
  <c r="Q87" i="344"/>
  <c r="P87" i="344"/>
  <c r="N87" i="344"/>
  <c r="S87" i="344" s="1"/>
  <c r="I87" i="344"/>
  <c r="A87" i="344"/>
  <c r="J87" i="344" s="1"/>
  <c r="X87" i="344" s="1"/>
  <c r="Z87" i="344" s="1"/>
  <c r="BC86" i="344"/>
  <c r="BD86" i="344" s="1"/>
  <c r="Y86" i="344"/>
  <c r="AK86" i="344" s="1"/>
  <c r="U86" i="344"/>
  <c r="T86" i="344"/>
  <c r="R86" i="344"/>
  <c r="Q86" i="344"/>
  <c r="P86" i="344"/>
  <c r="N86" i="344"/>
  <c r="S86" i="344" s="1"/>
  <c r="I86" i="344"/>
  <c r="A86" i="344"/>
  <c r="J86" i="344" s="1"/>
  <c r="X86" i="344" s="1"/>
  <c r="Z86" i="344" s="1"/>
  <c r="BC85" i="344"/>
  <c r="BD85" i="344" s="1"/>
  <c r="Y85" i="344"/>
  <c r="AK85" i="344" s="1"/>
  <c r="U85" i="344"/>
  <c r="T85" i="344"/>
  <c r="R85" i="344"/>
  <c r="Q85" i="344"/>
  <c r="P85" i="344"/>
  <c r="N85" i="344"/>
  <c r="S85" i="344" s="1"/>
  <c r="J85" i="344"/>
  <c r="X85" i="344" s="1"/>
  <c r="Z85" i="344" s="1"/>
  <c r="I85" i="344"/>
  <c r="A85" i="344"/>
  <c r="BC84" i="344"/>
  <c r="V84" i="344" s="1"/>
  <c r="M84" i="344" s="1"/>
  <c r="Y84" i="344"/>
  <c r="AK84" i="344" s="1"/>
  <c r="U84" i="344"/>
  <c r="T84" i="344"/>
  <c r="R84" i="344"/>
  <c r="Q84" i="344"/>
  <c r="P84" i="344"/>
  <c r="N84" i="344"/>
  <c r="S84" i="344" s="1"/>
  <c r="I84" i="344"/>
  <c r="A84" i="344"/>
  <c r="J84" i="344" s="1"/>
  <c r="X84" i="344" s="1"/>
  <c r="Z84" i="344" s="1"/>
  <c r="BC83" i="344"/>
  <c r="BD83" i="344" s="1"/>
  <c r="Y83" i="344"/>
  <c r="AK83" i="344" s="1"/>
  <c r="V83" i="344"/>
  <c r="M83" i="344" s="1"/>
  <c r="U83" i="344"/>
  <c r="T83" i="344"/>
  <c r="R83" i="344"/>
  <c r="Q83" i="344"/>
  <c r="P83" i="344"/>
  <c r="N83" i="344"/>
  <c r="S83" i="344" s="1"/>
  <c r="I83" i="344"/>
  <c r="A83" i="344"/>
  <c r="J83" i="344" s="1"/>
  <c r="X83" i="344" s="1"/>
  <c r="Z83" i="344" s="1"/>
  <c r="BC82" i="344"/>
  <c r="BD82" i="344" s="1"/>
  <c r="Y82" i="344"/>
  <c r="AK82" i="344" s="1"/>
  <c r="V82" i="344"/>
  <c r="M82" i="344" s="1"/>
  <c r="U82" i="344"/>
  <c r="T82" i="344"/>
  <c r="R82" i="344"/>
  <c r="Q82" i="344"/>
  <c r="P82" i="344"/>
  <c r="N82" i="344"/>
  <c r="S82" i="344" s="1"/>
  <c r="I82" i="344"/>
  <c r="A82" i="344"/>
  <c r="J82" i="344" s="1"/>
  <c r="X82" i="344" s="1"/>
  <c r="Z82" i="344" s="1"/>
  <c r="BC81" i="344"/>
  <c r="BD81" i="344" s="1"/>
  <c r="Y81" i="344"/>
  <c r="AK81" i="344" s="1"/>
  <c r="V81" i="344"/>
  <c r="M81" i="344" s="1"/>
  <c r="U81" i="344"/>
  <c r="T81" i="344"/>
  <c r="R81" i="344"/>
  <c r="Q81" i="344"/>
  <c r="P81" i="344"/>
  <c r="N81" i="344"/>
  <c r="S81" i="344" s="1"/>
  <c r="I81" i="344"/>
  <c r="A81" i="344"/>
  <c r="J81" i="344" s="1"/>
  <c r="X81" i="344" s="1"/>
  <c r="Z81" i="344" s="1"/>
  <c r="BC80" i="344"/>
  <c r="BD80" i="344" s="1"/>
  <c r="Y80" i="344"/>
  <c r="AK80" i="344" s="1"/>
  <c r="U80" i="344"/>
  <c r="T80" i="344"/>
  <c r="R80" i="344"/>
  <c r="Q80" i="344"/>
  <c r="P80" i="344"/>
  <c r="N80" i="344"/>
  <c r="S80" i="344" s="1"/>
  <c r="I80" i="344"/>
  <c r="A80" i="344"/>
  <c r="J80" i="344" s="1"/>
  <c r="X80" i="344" s="1"/>
  <c r="Z80" i="344" s="1"/>
  <c r="BC79" i="344"/>
  <c r="BD79" i="344" s="1"/>
  <c r="Y79" i="344"/>
  <c r="AK79" i="344" s="1"/>
  <c r="U79" i="344"/>
  <c r="T79" i="344"/>
  <c r="R79" i="344"/>
  <c r="Q79" i="344"/>
  <c r="P79" i="344"/>
  <c r="N79" i="344"/>
  <c r="S79" i="344" s="1"/>
  <c r="I79" i="344"/>
  <c r="A79" i="344"/>
  <c r="J79" i="344" s="1"/>
  <c r="X79" i="344" s="1"/>
  <c r="Z79" i="344" s="1"/>
  <c r="BD78" i="344"/>
  <c r="BC78" i="344"/>
  <c r="V78" i="344" s="1"/>
  <c r="M78" i="344" s="1"/>
  <c r="Y78" i="344"/>
  <c r="AK78" i="344" s="1"/>
  <c r="U78" i="344"/>
  <c r="T78" i="344"/>
  <c r="R78" i="344"/>
  <c r="Q78" i="344"/>
  <c r="P78" i="344"/>
  <c r="N78" i="344"/>
  <c r="S78" i="344" s="1"/>
  <c r="I78" i="344"/>
  <c r="A78" i="344"/>
  <c r="J78" i="344" s="1"/>
  <c r="X78" i="344" s="1"/>
  <c r="Z78" i="344" s="1"/>
  <c r="BC77" i="344"/>
  <c r="BD77" i="344" s="1"/>
  <c r="Y77" i="344"/>
  <c r="AK77" i="344" s="1"/>
  <c r="U77" i="344"/>
  <c r="T77" i="344"/>
  <c r="R77" i="344"/>
  <c r="Q77" i="344"/>
  <c r="P77" i="344"/>
  <c r="N77" i="344"/>
  <c r="S77" i="344" s="1"/>
  <c r="I77" i="344"/>
  <c r="A77" i="344"/>
  <c r="J77" i="344" s="1"/>
  <c r="X77" i="344" s="1"/>
  <c r="Z77" i="344" s="1"/>
  <c r="BC76" i="344"/>
  <c r="BD76" i="344" s="1"/>
  <c r="Y76" i="344"/>
  <c r="AK76" i="344" s="1"/>
  <c r="V76" i="344"/>
  <c r="U76" i="344"/>
  <c r="T76" i="344"/>
  <c r="R76" i="344"/>
  <c r="Q76" i="344"/>
  <c r="P76" i="344"/>
  <c r="N76" i="344"/>
  <c r="S76" i="344" s="1"/>
  <c r="M76" i="344"/>
  <c r="I76" i="344"/>
  <c r="A76" i="344"/>
  <c r="J76" i="344" s="1"/>
  <c r="X76" i="344" s="1"/>
  <c r="Z76" i="344" s="1"/>
  <c r="BC75" i="344"/>
  <c r="BD75" i="344" s="1"/>
  <c r="Y75" i="344"/>
  <c r="AK75" i="344" s="1"/>
  <c r="U75" i="344"/>
  <c r="T75" i="344"/>
  <c r="R75" i="344"/>
  <c r="Q75" i="344"/>
  <c r="P75" i="344"/>
  <c r="N75" i="344"/>
  <c r="S75" i="344" s="1"/>
  <c r="I75" i="344"/>
  <c r="A75" i="344"/>
  <c r="J75" i="344" s="1"/>
  <c r="X75" i="344" s="1"/>
  <c r="Z75" i="344" s="1"/>
  <c r="BD74" i="344"/>
  <c r="BC74" i="344"/>
  <c r="V74" i="344" s="1"/>
  <c r="M74" i="344" s="1"/>
  <c r="Y74" i="344"/>
  <c r="AK74" i="344" s="1"/>
  <c r="U74" i="344"/>
  <c r="T74" i="344"/>
  <c r="R74" i="344"/>
  <c r="Q74" i="344"/>
  <c r="P74" i="344"/>
  <c r="N74" i="344"/>
  <c r="S74" i="344" s="1"/>
  <c r="I74" i="344"/>
  <c r="A74" i="344"/>
  <c r="J74" i="344" s="1"/>
  <c r="X74" i="344" s="1"/>
  <c r="Z74" i="344" s="1"/>
  <c r="BC73" i="344"/>
  <c r="BD73" i="344" s="1"/>
  <c r="Y73" i="344"/>
  <c r="AK73" i="344" s="1"/>
  <c r="U73" i="344"/>
  <c r="T73" i="344"/>
  <c r="R73" i="344"/>
  <c r="Q73" i="344"/>
  <c r="P73" i="344"/>
  <c r="N73" i="344"/>
  <c r="S73" i="344" s="1"/>
  <c r="I73" i="344"/>
  <c r="A73" i="344"/>
  <c r="J73" i="344" s="1"/>
  <c r="X73" i="344" s="1"/>
  <c r="Z73" i="344" s="1"/>
  <c r="BC72" i="344"/>
  <c r="BD72" i="344" s="1"/>
  <c r="Y72" i="344"/>
  <c r="AK72" i="344" s="1"/>
  <c r="V72" i="344"/>
  <c r="M72" i="344" s="1"/>
  <c r="U72" i="344"/>
  <c r="T72" i="344"/>
  <c r="R72" i="344"/>
  <c r="Q72" i="344"/>
  <c r="P72" i="344"/>
  <c r="N72" i="344"/>
  <c r="S72" i="344" s="1"/>
  <c r="I72" i="344"/>
  <c r="A72" i="344"/>
  <c r="J72" i="344" s="1"/>
  <c r="X72" i="344" s="1"/>
  <c r="Z72" i="344" s="1"/>
  <c r="BC71" i="344"/>
  <c r="Y71" i="344"/>
  <c r="AK71" i="344" s="1"/>
  <c r="U71" i="344"/>
  <c r="T71" i="344"/>
  <c r="R71" i="344"/>
  <c r="Q71" i="344"/>
  <c r="P71" i="344"/>
  <c r="N71" i="344"/>
  <c r="S71" i="344" s="1"/>
  <c r="J71" i="344"/>
  <c r="X71" i="344" s="1"/>
  <c r="Z71" i="344" s="1"/>
  <c r="I71" i="344"/>
  <c r="A71" i="344"/>
  <c r="BC70" i="344"/>
  <c r="V70" i="344" s="1"/>
  <c r="M70" i="344" s="1"/>
  <c r="Y70" i="344"/>
  <c r="AK70" i="344" s="1"/>
  <c r="U70" i="344"/>
  <c r="T70" i="344"/>
  <c r="R70" i="344"/>
  <c r="Q70" i="344"/>
  <c r="P70" i="344"/>
  <c r="N70" i="344"/>
  <c r="S70" i="344" s="1"/>
  <c r="I70" i="344"/>
  <c r="A70" i="344"/>
  <c r="J70" i="344" s="1"/>
  <c r="X70" i="344" s="1"/>
  <c r="Z70" i="344" s="1"/>
  <c r="BC69" i="344"/>
  <c r="BD69" i="344" s="1"/>
  <c r="Y69" i="344"/>
  <c r="AK69" i="344" s="1"/>
  <c r="U69" i="344"/>
  <c r="T69" i="344"/>
  <c r="R69" i="344"/>
  <c r="Q69" i="344"/>
  <c r="P69" i="344"/>
  <c r="N69" i="344"/>
  <c r="S69" i="344" s="1"/>
  <c r="J69" i="344"/>
  <c r="X69" i="344" s="1"/>
  <c r="Z69" i="344" s="1"/>
  <c r="I69" i="344"/>
  <c r="A69" i="344"/>
  <c r="BC68" i="344"/>
  <c r="BD68" i="344" s="1"/>
  <c r="Y68" i="344"/>
  <c r="AK68" i="344" s="1"/>
  <c r="V68" i="344"/>
  <c r="M68" i="344" s="1"/>
  <c r="U68" i="344"/>
  <c r="T68" i="344"/>
  <c r="R68" i="344"/>
  <c r="Q68" i="344"/>
  <c r="P68" i="344"/>
  <c r="N68" i="344"/>
  <c r="S68" i="344" s="1"/>
  <c r="I68" i="344"/>
  <c r="A68" i="344"/>
  <c r="J68" i="344" s="1"/>
  <c r="X68" i="344" s="1"/>
  <c r="Z68" i="344" s="1"/>
  <c r="BC67" i="344"/>
  <c r="Y67" i="344"/>
  <c r="AK67" i="344" s="1"/>
  <c r="U67" i="344"/>
  <c r="T67" i="344"/>
  <c r="R67" i="344"/>
  <c r="Q67" i="344"/>
  <c r="P67" i="344"/>
  <c r="N67" i="344"/>
  <c r="S67" i="344" s="1"/>
  <c r="I67" i="344"/>
  <c r="A67" i="344"/>
  <c r="J67" i="344" s="1"/>
  <c r="X67" i="344" s="1"/>
  <c r="Z67" i="344" s="1"/>
  <c r="BC66" i="344"/>
  <c r="BD66" i="344" s="1"/>
  <c r="Y66" i="344"/>
  <c r="AK66" i="344" s="1"/>
  <c r="U66" i="344"/>
  <c r="T66" i="344"/>
  <c r="R66" i="344"/>
  <c r="Q66" i="344"/>
  <c r="P66" i="344"/>
  <c r="N66" i="344"/>
  <c r="S66" i="344" s="1"/>
  <c r="I66" i="344"/>
  <c r="A66" i="344"/>
  <c r="J66" i="344" s="1"/>
  <c r="X66" i="344" s="1"/>
  <c r="Z66" i="344" s="1"/>
  <c r="BC65" i="344"/>
  <c r="BD65" i="344" s="1"/>
  <c r="Y65" i="344"/>
  <c r="AK65" i="344" s="1"/>
  <c r="U65" i="344"/>
  <c r="T65" i="344"/>
  <c r="R65" i="344"/>
  <c r="Q65" i="344"/>
  <c r="P65" i="344"/>
  <c r="N65" i="344"/>
  <c r="S65" i="344" s="1"/>
  <c r="I65" i="344"/>
  <c r="A65" i="344"/>
  <c r="J65" i="344" s="1"/>
  <c r="X65" i="344" s="1"/>
  <c r="Z65" i="344" s="1"/>
  <c r="BC64" i="344"/>
  <c r="BD64" i="344" s="1"/>
  <c r="Y64" i="344"/>
  <c r="AK64" i="344" s="1"/>
  <c r="U64" i="344"/>
  <c r="T64" i="344"/>
  <c r="R64" i="344"/>
  <c r="Q64" i="344"/>
  <c r="P64" i="344"/>
  <c r="N64" i="344"/>
  <c r="S64" i="344" s="1"/>
  <c r="I64" i="344"/>
  <c r="A64" i="344"/>
  <c r="J64" i="344" s="1"/>
  <c r="X64" i="344" s="1"/>
  <c r="Z64" i="344" s="1"/>
  <c r="BC63" i="344"/>
  <c r="BD63" i="344" s="1"/>
  <c r="Y63" i="344"/>
  <c r="AK63" i="344" s="1"/>
  <c r="U63" i="344"/>
  <c r="T63" i="344"/>
  <c r="R63" i="344"/>
  <c r="Q63" i="344"/>
  <c r="P63" i="344"/>
  <c r="N63" i="344"/>
  <c r="S63" i="344" s="1"/>
  <c r="J63" i="344"/>
  <c r="X63" i="344" s="1"/>
  <c r="Z63" i="344" s="1"/>
  <c r="I63" i="344"/>
  <c r="A63" i="344"/>
  <c r="BC62" i="344"/>
  <c r="V62" i="344" s="1"/>
  <c r="M62" i="344" s="1"/>
  <c r="Y62" i="344"/>
  <c r="AK62" i="344" s="1"/>
  <c r="U62" i="344"/>
  <c r="T62" i="344"/>
  <c r="R62" i="344"/>
  <c r="Q62" i="344"/>
  <c r="P62" i="344"/>
  <c r="N62" i="344"/>
  <c r="S62" i="344" s="1"/>
  <c r="I62" i="344"/>
  <c r="A62" i="344"/>
  <c r="J62" i="344" s="1"/>
  <c r="X62" i="344" s="1"/>
  <c r="Z62" i="344" s="1"/>
  <c r="BC61" i="344"/>
  <c r="BD61" i="344" s="1"/>
  <c r="Y61" i="344"/>
  <c r="AK61" i="344" s="1"/>
  <c r="V61" i="344"/>
  <c r="M61" i="344" s="1"/>
  <c r="U61" i="344"/>
  <c r="T61" i="344"/>
  <c r="R61" i="344"/>
  <c r="Q61" i="344"/>
  <c r="P61" i="344"/>
  <c r="N61" i="344"/>
  <c r="S61" i="344" s="1"/>
  <c r="J61" i="344"/>
  <c r="X61" i="344" s="1"/>
  <c r="Z61" i="344" s="1"/>
  <c r="I61" i="344"/>
  <c r="A61" i="344"/>
  <c r="BC60" i="344"/>
  <c r="V60" i="344" s="1"/>
  <c r="M60" i="344" s="1"/>
  <c r="Y60" i="344"/>
  <c r="AK60" i="344" s="1"/>
  <c r="U60" i="344"/>
  <c r="T60" i="344"/>
  <c r="R60" i="344"/>
  <c r="Q60" i="344"/>
  <c r="P60" i="344"/>
  <c r="N60" i="344"/>
  <c r="S60" i="344" s="1"/>
  <c r="I60" i="344"/>
  <c r="A60" i="344"/>
  <c r="J60" i="344" s="1"/>
  <c r="X60" i="344" s="1"/>
  <c r="Z60" i="344" s="1"/>
  <c r="BC59" i="344"/>
  <c r="BD59" i="344" s="1"/>
  <c r="Y59" i="344"/>
  <c r="AK59" i="344" s="1"/>
  <c r="U59" i="344"/>
  <c r="T59" i="344"/>
  <c r="R59" i="344"/>
  <c r="Q59" i="344"/>
  <c r="P59" i="344"/>
  <c r="N59" i="344"/>
  <c r="S59" i="344" s="1"/>
  <c r="I59" i="344"/>
  <c r="A59" i="344"/>
  <c r="J59" i="344" s="1"/>
  <c r="X59" i="344" s="1"/>
  <c r="Z59" i="344" s="1"/>
  <c r="BD58" i="344"/>
  <c r="BC58" i="344"/>
  <c r="V58" i="344" s="1"/>
  <c r="Y58" i="344"/>
  <c r="AK58" i="344" s="1"/>
  <c r="U58" i="344"/>
  <c r="T58" i="344"/>
  <c r="R58" i="344"/>
  <c r="Q58" i="344"/>
  <c r="P58" i="344"/>
  <c r="N58" i="344"/>
  <c r="S58" i="344" s="1"/>
  <c r="M58" i="344"/>
  <c r="I58" i="344"/>
  <c r="A58" i="344"/>
  <c r="J58" i="344" s="1"/>
  <c r="X58" i="344" s="1"/>
  <c r="Z58" i="344" s="1"/>
  <c r="BC57" i="344"/>
  <c r="BD57" i="344" s="1"/>
  <c r="Y57" i="344"/>
  <c r="AK57" i="344" s="1"/>
  <c r="U57" i="344"/>
  <c r="T57" i="344"/>
  <c r="R57" i="344"/>
  <c r="Q57" i="344"/>
  <c r="P57" i="344"/>
  <c r="N57" i="344"/>
  <c r="S57" i="344" s="1"/>
  <c r="I57" i="344"/>
  <c r="A57" i="344"/>
  <c r="J57" i="344" s="1"/>
  <c r="X57" i="344" s="1"/>
  <c r="Z57" i="344" s="1"/>
  <c r="BC56" i="344"/>
  <c r="V56" i="344" s="1"/>
  <c r="M56" i="344" s="1"/>
  <c r="Y56" i="344"/>
  <c r="AK56" i="344" s="1"/>
  <c r="U56" i="344"/>
  <c r="T56" i="344"/>
  <c r="R56" i="344"/>
  <c r="Q56" i="344"/>
  <c r="P56" i="344"/>
  <c r="N56" i="344"/>
  <c r="S56" i="344" s="1"/>
  <c r="I56" i="344"/>
  <c r="A56" i="344"/>
  <c r="J56" i="344" s="1"/>
  <c r="X56" i="344" s="1"/>
  <c r="Z56" i="344" s="1"/>
  <c r="BC55" i="344"/>
  <c r="BD55" i="344" s="1"/>
  <c r="Y55" i="344"/>
  <c r="AK55" i="344" s="1"/>
  <c r="U55" i="344"/>
  <c r="T55" i="344"/>
  <c r="R55" i="344"/>
  <c r="Q55" i="344"/>
  <c r="P55" i="344"/>
  <c r="N55" i="344"/>
  <c r="S55" i="344" s="1"/>
  <c r="I55" i="344"/>
  <c r="A55" i="344"/>
  <c r="J55" i="344" s="1"/>
  <c r="X55" i="344" s="1"/>
  <c r="Z55" i="344" s="1"/>
  <c r="BC54" i="344"/>
  <c r="V54" i="344" s="1"/>
  <c r="M54" i="344" s="1"/>
  <c r="Y54" i="344"/>
  <c r="AK54" i="344" s="1"/>
  <c r="U54" i="344"/>
  <c r="T54" i="344"/>
  <c r="R54" i="344"/>
  <c r="Q54" i="344"/>
  <c r="P54" i="344"/>
  <c r="N54" i="344"/>
  <c r="S54" i="344" s="1"/>
  <c r="I54" i="344"/>
  <c r="A54" i="344"/>
  <c r="J54" i="344" s="1"/>
  <c r="X54" i="344" s="1"/>
  <c r="Z54" i="344" s="1"/>
  <c r="BC53" i="344"/>
  <c r="BD53" i="344" s="1"/>
  <c r="Y53" i="344"/>
  <c r="AK53" i="344" s="1"/>
  <c r="U53" i="344"/>
  <c r="T53" i="344"/>
  <c r="R53" i="344"/>
  <c r="Q53" i="344"/>
  <c r="P53" i="344"/>
  <c r="N53" i="344"/>
  <c r="S53" i="344" s="1"/>
  <c r="I53" i="344"/>
  <c r="A53" i="344"/>
  <c r="J53" i="344" s="1"/>
  <c r="X53" i="344" s="1"/>
  <c r="Z53" i="344" s="1"/>
  <c r="BC52" i="344"/>
  <c r="BD52" i="344" s="1"/>
  <c r="Y52" i="344"/>
  <c r="AK52" i="344" s="1"/>
  <c r="V52" i="344"/>
  <c r="M52" i="344" s="1"/>
  <c r="U52" i="344"/>
  <c r="T52" i="344"/>
  <c r="R52" i="344"/>
  <c r="Q52" i="344"/>
  <c r="P52" i="344"/>
  <c r="N52" i="344"/>
  <c r="S52" i="344" s="1"/>
  <c r="I52" i="344"/>
  <c r="A52" i="344"/>
  <c r="J52" i="344" s="1"/>
  <c r="X52" i="344" s="1"/>
  <c r="Z52" i="344" s="1"/>
  <c r="BC51" i="344"/>
  <c r="BD51" i="344" s="1"/>
  <c r="Y51" i="344"/>
  <c r="AK51" i="344" s="1"/>
  <c r="U51" i="344"/>
  <c r="T51" i="344"/>
  <c r="R51" i="344"/>
  <c r="Q51" i="344"/>
  <c r="P51" i="344"/>
  <c r="N51" i="344"/>
  <c r="S51" i="344" s="1"/>
  <c r="I51" i="344"/>
  <c r="A51" i="344"/>
  <c r="J51" i="344" s="1"/>
  <c r="X51" i="344" s="1"/>
  <c r="Z51" i="344" s="1"/>
  <c r="BC50" i="344"/>
  <c r="BD50" i="344" s="1"/>
  <c r="Y50" i="344"/>
  <c r="AK50" i="344" s="1"/>
  <c r="U50" i="344"/>
  <c r="T50" i="344"/>
  <c r="R50" i="344"/>
  <c r="Q50" i="344"/>
  <c r="P50" i="344"/>
  <c r="N50" i="344"/>
  <c r="S50" i="344" s="1"/>
  <c r="I50" i="344"/>
  <c r="A50" i="344"/>
  <c r="J50" i="344" s="1"/>
  <c r="X50" i="344" s="1"/>
  <c r="Z50" i="344" s="1"/>
  <c r="BC49" i="344"/>
  <c r="Y49" i="344"/>
  <c r="AK49" i="344" s="1"/>
  <c r="U49" i="344"/>
  <c r="T49" i="344"/>
  <c r="R49" i="344"/>
  <c r="Q49" i="344"/>
  <c r="P49" i="344"/>
  <c r="N49" i="344"/>
  <c r="S49" i="344" s="1"/>
  <c r="I49" i="344"/>
  <c r="A49" i="344"/>
  <c r="J49" i="344" s="1"/>
  <c r="X49" i="344" s="1"/>
  <c r="Z49" i="344" s="1"/>
  <c r="BC48" i="344"/>
  <c r="BD48" i="344" s="1"/>
  <c r="Y48" i="344"/>
  <c r="AK48" i="344" s="1"/>
  <c r="V48" i="344"/>
  <c r="M48" i="344" s="1"/>
  <c r="U48" i="344"/>
  <c r="T48" i="344"/>
  <c r="R48" i="344"/>
  <c r="Q48" i="344"/>
  <c r="P48" i="344"/>
  <c r="N48" i="344"/>
  <c r="S48" i="344" s="1"/>
  <c r="I48" i="344"/>
  <c r="A48" i="344"/>
  <c r="J48" i="344" s="1"/>
  <c r="X48" i="344" s="1"/>
  <c r="Z48" i="344" s="1"/>
  <c r="BC47" i="344"/>
  <c r="BD47" i="344" s="1"/>
  <c r="AI47" i="344"/>
  <c r="AJ47" i="344" s="1"/>
  <c r="Y47" i="344"/>
  <c r="AK47" i="344" s="1"/>
  <c r="V47" i="344"/>
  <c r="M47" i="344" s="1"/>
  <c r="U47" i="344"/>
  <c r="T47" i="344"/>
  <c r="R47" i="344"/>
  <c r="Q47" i="344"/>
  <c r="P47" i="344"/>
  <c r="N47" i="344"/>
  <c r="S47" i="344" s="1"/>
  <c r="I47" i="344"/>
  <c r="A47" i="344"/>
  <c r="J47" i="344" s="1"/>
  <c r="X47" i="344" s="1"/>
  <c r="Z47" i="344" s="1"/>
  <c r="BC46" i="344"/>
  <c r="BD46" i="344" s="1"/>
  <c r="Y46" i="344"/>
  <c r="AK46" i="344" s="1"/>
  <c r="U46" i="344"/>
  <c r="T46" i="344"/>
  <c r="R46" i="344"/>
  <c r="Q46" i="344"/>
  <c r="P46" i="344"/>
  <c r="N46" i="344"/>
  <c r="S46" i="344" s="1"/>
  <c r="I46" i="344"/>
  <c r="A46" i="344"/>
  <c r="J46" i="344" s="1"/>
  <c r="X46" i="344" s="1"/>
  <c r="Z46" i="344" s="1"/>
  <c r="BC45" i="344"/>
  <c r="BD45" i="344" s="1"/>
  <c r="Y45" i="344"/>
  <c r="AK45" i="344" s="1"/>
  <c r="V45" i="344"/>
  <c r="M45" i="344" s="1"/>
  <c r="U45" i="344"/>
  <c r="T45" i="344"/>
  <c r="R45" i="344"/>
  <c r="Q45" i="344"/>
  <c r="P45" i="344"/>
  <c r="N45" i="344"/>
  <c r="S45" i="344" s="1"/>
  <c r="I45" i="344"/>
  <c r="A45" i="344"/>
  <c r="J45" i="344" s="1"/>
  <c r="X45" i="344" s="1"/>
  <c r="Z45" i="344" s="1"/>
  <c r="BC44" i="344"/>
  <c r="BD44" i="344" s="1"/>
  <c r="Y44" i="344"/>
  <c r="AK44" i="344" s="1"/>
  <c r="U44" i="344"/>
  <c r="T44" i="344"/>
  <c r="R44" i="344"/>
  <c r="Q44" i="344"/>
  <c r="P44" i="344"/>
  <c r="N44" i="344"/>
  <c r="S44" i="344" s="1"/>
  <c r="J44" i="344"/>
  <c r="X44" i="344" s="1"/>
  <c r="Z44" i="344" s="1"/>
  <c r="I44" i="344"/>
  <c r="A44" i="344"/>
  <c r="BC43" i="344"/>
  <c r="V43" i="344" s="1"/>
  <c r="M43" i="344" s="1"/>
  <c r="Y43" i="344"/>
  <c r="AK43" i="344" s="1"/>
  <c r="U43" i="344"/>
  <c r="T43" i="344"/>
  <c r="R43" i="344"/>
  <c r="Q43" i="344"/>
  <c r="P43" i="344"/>
  <c r="N43" i="344"/>
  <c r="I43" i="344"/>
  <c r="A43" i="344"/>
  <c r="J43" i="344" s="1"/>
  <c r="X43" i="344" s="1"/>
  <c r="Z43" i="344" s="1"/>
  <c r="BC42" i="344"/>
  <c r="BD42" i="344" s="1"/>
  <c r="Y42" i="344"/>
  <c r="AK42" i="344" s="1"/>
  <c r="U42" i="344"/>
  <c r="T42" i="344"/>
  <c r="R42" i="344"/>
  <c r="Q42" i="344"/>
  <c r="P42" i="344"/>
  <c r="N42" i="344"/>
  <c r="S42" i="344" s="1"/>
  <c r="I42" i="344"/>
  <c r="A42" i="344"/>
  <c r="J42" i="344" s="1"/>
  <c r="X42" i="344" s="1"/>
  <c r="Z42" i="344" s="1"/>
  <c r="BD41" i="344"/>
  <c r="BC41" i="344"/>
  <c r="V41" i="344" s="1"/>
  <c r="M41" i="344" s="1"/>
  <c r="Y41" i="344"/>
  <c r="AK41" i="344" s="1"/>
  <c r="U41" i="344"/>
  <c r="T41" i="344"/>
  <c r="R41" i="344"/>
  <c r="Q41" i="344"/>
  <c r="P41" i="344"/>
  <c r="N41" i="344"/>
  <c r="S41" i="344" s="1"/>
  <c r="I41" i="344"/>
  <c r="A41" i="344"/>
  <c r="J41" i="344" s="1"/>
  <c r="X41" i="344" s="1"/>
  <c r="Z41" i="344" s="1"/>
  <c r="BC40" i="344"/>
  <c r="BD40" i="344" s="1"/>
  <c r="Y40" i="344"/>
  <c r="AK40" i="344" s="1"/>
  <c r="U40" i="344"/>
  <c r="T40" i="344"/>
  <c r="R40" i="344"/>
  <c r="Q40" i="344"/>
  <c r="P40" i="344"/>
  <c r="N40" i="344"/>
  <c r="S40" i="344" s="1"/>
  <c r="I40" i="344"/>
  <c r="A40" i="344"/>
  <c r="J40" i="344" s="1"/>
  <c r="X40" i="344" s="1"/>
  <c r="Z40" i="344" s="1"/>
  <c r="BC39" i="344"/>
  <c r="BD39" i="344" s="1"/>
  <c r="Y39" i="344"/>
  <c r="AK39" i="344" s="1"/>
  <c r="V39" i="344"/>
  <c r="M39" i="344" s="1"/>
  <c r="U39" i="344"/>
  <c r="T39" i="344"/>
  <c r="R39" i="344"/>
  <c r="Q39" i="344"/>
  <c r="P39" i="344"/>
  <c r="N39" i="344"/>
  <c r="S39" i="344" s="1"/>
  <c r="I39" i="344"/>
  <c r="A39" i="344"/>
  <c r="J39" i="344" s="1"/>
  <c r="X39" i="344" s="1"/>
  <c r="Z39" i="344" s="1"/>
  <c r="BC38" i="344"/>
  <c r="BD38" i="344" s="1"/>
  <c r="Y38" i="344"/>
  <c r="AK38" i="344" s="1"/>
  <c r="U38" i="344"/>
  <c r="T38" i="344"/>
  <c r="R38" i="344"/>
  <c r="Q38" i="344"/>
  <c r="P38" i="344"/>
  <c r="N38" i="344"/>
  <c r="S38" i="344" s="1"/>
  <c r="I38" i="344"/>
  <c r="A38" i="344"/>
  <c r="J38" i="344" s="1"/>
  <c r="X38" i="344" s="1"/>
  <c r="Z38" i="344" s="1"/>
  <c r="BC37" i="344"/>
  <c r="BD37" i="344" s="1"/>
  <c r="Y37" i="344"/>
  <c r="AK37" i="344" s="1"/>
  <c r="U37" i="344"/>
  <c r="T37" i="344"/>
  <c r="R37" i="344"/>
  <c r="Q37" i="344"/>
  <c r="P37" i="344"/>
  <c r="N37" i="344"/>
  <c r="S37" i="344" s="1"/>
  <c r="I37" i="344"/>
  <c r="A37" i="344"/>
  <c r="J37" i="344" s="1"/>
  <c r="X37" i="344" s="1"/>
  <c r="Z37" i="344" s="1"/>
  <c r="BC36" i="344"/>
  <c r="BD36" i="344" s="1"/>
  <c r="Y36" i="344"/>
  <c r="AK36" i="344" s="1"/>
  <c r="U36" i="344"/>
  <c r="T36" i="344"/>
  <c r="R36" i="344"/>
  <c r="Q36" i="344"/>
  <c r="P36" i="344"/>
  <c r="N36" i="344"/>
  <c r="S36" i="344" s="1"/>
  <c r="I36" i="344"/>
  <c r="A36" i="344"/>
  <c r="J36" i="344" s="1"/>
  <c r="X36" i="344" s="1"/>
  <c r="Z36" i="344" s="1"/>
  <c r="BC35" i="344"/>
  <c r="V35" i="344" s="1"/>
  <c r="M35" i="344" s="1"/>
  <c r="Y35" i="344"/>
  <c r="AK35" i="344" s="1"/>
  <c r="U35" i="344"/>
  <c r="T35" i="344"/>
  <c r="R35" i="344"/>
  <c r="Q35" i="344"/>
  <c r="P35" i="344"/>
  <c r="N35" i="344"/>
  <c r="AI35" i="344" s="1"/>
  <c r="AJ35" i="344" s="1"/>
  <c r="I35" i="344"/>
  <c r="A35" i="344"/>
  <c r="J35" i="344" s="1"/>
  <c r="X35" i="344" s="1"/>
  <c r="Z35" i="344" s="1"/>
  <c r="BC34" i="344"/>
  <c r="BD34" i="344" s="1"/>
  <c r="Y34" i="344"/>
  <c r="AK34" i="344" s="1"/>
  <c r="U34" i="344"/>
  <c r="T34" i="344"/>
  <c r="R34" i="344"/>
  <c r="Q34" i="344"/>
  <c r="P34" i="344"/>
  <c r="N34" i="344"/>
  <c r="S34" i="344" s="1"/>
  <c r="I34" i="344"/>
  <c r="A34" i="344"/>
  <c r="J34" i="344" s="1"/>
  <c r="X34" i="344" s="1"/>
  <c r="Z34" i="344" s="1"/>
  <c r="BC33" i="344"/>
  <c r="V33" i="344" s="1"/>
  <c r="M33" i="344" s="1"/>
  <c r="Y33" i="344"/>
  <c r="AK33" i="344" s="1"/>
  <c r="U33" i="344"/>
  <c r="T33" i="344"/>
  <c r="R33" i="344"/>
  <c r="Q33" i="344"/>
  <c r="P33" i="344"/>
  <c r="N33" i="344"/>
  <c r="S33" i="344" s="1"/>
  <c r="I33" i="344"/>
  <c r="A33" i="344"/>
  <c r="J33" i="344" s="1"/>
  <c r="X33" i="344" s="1"/>
  <c r="Z33" i="344" s="1"/>
  <c r="BC32" i="344"/>
  <c r="BD32" i="344" s="1"/>
  <c r="Y32" i="344"/>
  <c r="AK32" i="344" s="1"/>
  <c r="U32" i="344"/>
  <c r="T32" i="344"/>
  <c r="R32" i="344"/>
  <c r="Q32" i="344"/>
  <c r="P32" i="344"/>
  <c r="N32" i="344"/>
  <c r="S32" i="344" s="1"/>
  <c r="I32" i="344"/>
  <c r="A32" i="344"/>
  <c r="J32" i="344" s="1"/>
  <c r="X32" i="344" s="1"/>
  <c r="Z32" i="344" s="1"/>
  <c r="BD31" i="344"/>
  <c r="BC31" i="344"/>
  <c r="V31" i="344" s="1"/>
  <c r="M31" i="344" s="1"/>
  <c r="Y31" i="344"/>
  <c r="AK31" i="344" s="1"/>
  <c r="U31" i="344"/>
  <c r="T31" i="344"/>
  <c r="R31" i="344"/>
  <c r="Q31" i="344"/>
  <c r="P31" i="344"/>
  <c r="N31" i="344"/>
  <c r="S31" i="344" s="1"/>
  <c r="I31" i="344"/>
  <c r="A31" i="344"/>
  <c r="J31" i="344" s="1"/>
  <c r="X31" i="344" s="1"/>
  <c r="Z31" i="344" s="1"/>
  <c r="BC30" i="344"/>
  <c r="BD30" i="344" s="1"/>
  <c r="Y30" i="344"/>
  <c r="AK30" i="344" s="1"/>
  <c r="U30" i="344"/>
  <c r="T30" i="344"/>
  <c r="R30" i="344"/>
  <c r="Q30" i="344"/>
  <c r="P30" i="344"/>
  <c r="N30" i="344"/>
  <c r="S30" i="344" s="1"/>
  <c r="I30" i="344"/>
  <c r="A30" i="344"/>
  <c r="J30" i="344" s="1"/>
  <c r="X30" i="344" s="1"/>
  <c r="Z30" i="344" s="1"/>
  <c r="BC29" i="344"/>
  <c r="BD29" i="344" s="1"/>
  <c r="Y29" i="344"/>
  <c r="AK29" i="344" s="1"/>
  <c r="V29" i="344"/>
  <c r="U29" i="344"/>
  <c r="T29" i="344"/>
  <c r="R29" i="344"/>
  <c r="Q29" i="344"/>
  <c r="P29" i="344"/>
  <c r="N29" i="344"/>
  <c r="S29" i="344" s="1"/>
  <c r="M29" i="344"/>
  <c r="I29" i="344"/>
  <c r="A29" i="344"/>
  <c r="J29" i="344" s="1"/>
  <c r="X29" i="344" s="1"/>
  <c r="Z29" i="344" s="1"/>
  <c r="BC28" i="344"/>
  <c r="V28" i="344" s="1"/>
  <c r="M28" i="344" s="1"/>
  <c r="Y28" i="344"/>
  <c r="AK28" i="344" s="1"/>
  <c r="U28" i="344"/>
  <c r="T28" i="344"/>
  <c r="R28" i="344"/>
  <c r="Q28" i="344"/>
  <c r="P28" i="344"/>
  <c r="N28" i="344"/>
  <c r="S28" i="344" s="1"/>
  <c r="J28" i="344"/>
  <c r="X28" i="344" s="1"/>
  <c r="Z28" i="344" s="1"/>
  <c r="I28" i="344"/>
  <c r="A28" i="344"/>
  <c r="BC27" i="344"/>
  <c r="V27" i="344" s="1"/>
  <c r="M27" i="344" s="1"/>
  <c r="Y27" i="344"/>
  <c r="AK27" i="344" s="1"/>
  <c r="U27" i="344"/>
  <c r="T27" i="344"/>
  <c r="R27" i="344"/>
  <c r="Q27" i="344"/>
  <c r="P27" i="344"/>
  <c r="N27" i="344"/>
  <c r="S27" i="344" s="1"/>
  <c r="I27" i="344"/>
  <c r="A27" i="344"/>
  <c r="J27" i="344" s="1"/>
  <c r="X27" i="344" s="1"/>
  <c r="Z27" i="344" s="1"/>
  <c r="BC26" i="344"/>
  <c r="BD26" i="344" s="1"/>
  <c r="Y26" i="344"/>
  <c r="AK26" i="344" s="1"/>
  <c r="U26" i="344"/>
  <c r="T26" i="344"/>
  <c r="R26" i="344"/>
  <c r="Q26" i="344"/>
  <c r="P26" i="344"/>
  <c r="N26" i="344"/>
  <c r="S26" i="344" s="1"/>
  <c r="I26" i="344"/>
  <c r="A26" i="344"/>
  <c r="J26" i="344" s="1"/>
  <c r="X26" i="344" s="1"/>
  <c r="Z26" i="344" s="1"/>
  <c r="BC25" i="344"/>
  <c r="V25" i="344" s="1"/>
  <c r="M25" i="344" s="1"/>
  <c r="Y25" i="344"/>
  <c r="AK25" i="344" s="1"/>
  <c r="U25" i="344"/>
  <c r="T25" i="344"/>
  <c r="R25" i="344"/>
  <c r="Q25" i="344"/>
  <c r="P25" i="344"/>
  <c r="N25" i="344"/>
  <c r="S25" i="344" s="1"/>
  <c r="I25" i="344"/>
  <c r="A25" i="344"/>
  <c r="J25" i="344" s="1"/>
  <c r="X25" i="344" s="1"/>
  <c r="Z25" i="344" s="1"/>
  <c r="BC24" i="344"/>
  <c r="BD24" i="344" s="1"/>
  <c r="Y24" i="344"/>
  <c r="AK24" i="344" s="1"/>
  <c r="U24" i="344"/>
  <c r="T24" i="344"/>
  <c r="R24" i="344"/>
  <c r="Q24" i="344"/>
  <c r="P24" i="344"/>
  <c r="N24" i="344"/>
  <c r="AI24" i="344" s="1"/>
  <c r="AJ24" i="344" s="1"/>
  <c r="I24" i="344"/>
  <c r="A24" i="344"/>
  <c r="J24" i="344" s="1"/>
  <c r="X24" i="344" s="1"/>
  <c r="Z24" i="344" s="1"/>
  <c r="BC23" i="344"/>
  <c r="V23" i="344" s="1"/>
  <c r="M23" i="344" s="1"/>
  <c r="Y23" i="344"/>
  <c r="AK23" i="344" s="1"/>
  <c r="U23" i="344"/>
  <c r="T23" i="344"/>
  <c r="R23" i="344"/>
  <c r="Q23" i="344"/>
  <c r="P23" i="344"/>
  <c r="N23" i="344"/>
  <c r="AE23" i="344" s="1"/>
  <c r="AF23" i="344" s="1"/>
  <c r="I23" i="344"/>
  <c r="BC22" i="344"/>
  <c r="Y22" i="344"/>
  <c r="AK22" i="344" s="1"/>
  <c r="U22" i="344"/>
  <c r="T22" i="344"/>
  <c r="R22" i="344"/>
  <c r="Q22" i="344"/>
  <c r="P22" i="344"/>
  <c r="N22" i="344"/>
  <c r="I22" i="344"/>
  <c r="BD21" i="344"/>
  <c r="BC21" i="344"/>
  <c r="V21" i="344" s="1"/>
  <c r="AQ21" i="344"/>
  <c r="Y21" i="344"/>
  <c r="AK21" i="344" s="1"/>
  <c r="U21" i="344"/>
  <c r="T21" i="344"/>
  <c r="R21" i="344"/>
  <c r="Q21" i="344"/>
  <c r="P21" i="344"/>
  <c r="N21" i="344"/>
  <c r="S21" i="344" s="1"/>
  <c r="M21" i="344"/>
  <c r="I21" i="344"/>
  <c r="BC20" i="344"/>
  <c r="BD20" i="344" s="1"/>
  <c r="Y20" i="344"/>
  <c r="AK20" i="344" s="1"/>
  <c r="U20" i="344"/>
  <c r="T20" i="344"/>
  <c r="R20" i="344"/>
  <c r="Q20" i="344"/>
  <c r="P20" i="344"/>
  <c r="N20" i="344"/>
  <c r="AI20" i="344" s="1"/>
  <c r="AJ20" i="344" s="1"/>
  <c r="I20" i="344"/>
  <c r="BC19" i="344"/>
  <c r="BD19" i="344" s="1"/>
  <c r="AW19" i="344"/>
  <c r="Y19" i="344"/>
  <c r="AK19" i="344" s="1"/>
  <c r="U19" i="344"/>
  <c r="AQ19" i="344" s="1"/>
  <c r="T19" i="344"/>
  <c r="R19" i="344"/>
  <c r="Q19" i="344"/>
  <c r="P19" i="344"/>
  <c r="N19" i="344"/>
  <c r="AE19" i="344" s="1"/>
  <c r="AF19" i="344" s="1"/>
  <c r="I19" i="344"/>
  <c r="BC18" i="344"/>
  <c r="BD18" i="344" s="1"/>
  <c r="Y18" i="344"/>
  <c r="AK18" i="344" s="1"/>
  <c r="V18" i="344"/>
  <c r="M18" i="344" s="1"/>
  <c r="U18" i="344"/>
  <c r="T18" i="344"/>
  <c r="R18" i="344"/>
  <c r="Q18" i="344"/>
  <c r="P18" i="344"/>
  <c r="N18" i="344"/>
  <c r="S18" i="344" s="1"/>
  <c r="I18" i="344"/>
  <c r="BC17" i="344"/>
  <c r="V17" i="344" s="1"/>
  <c r="M17" i="344" s="1"/>
  <c r="Y17" i="344"/>
  <c r="AK17" i="344" s="1"/>
  <c r="U17" i="344"/>
  <c r="T17" i="344"/>
  <c r="R17" i="344"/>
  <c r="Q17" i="344"/>
  <c r="P17" i="344"/>
  <c r="N17" i="344"/>
  <c r="I17" i="344"/>
  <c r="BC16" i="344"/>
  <c r="Y16" i="344"/>
  <c r="AK16" i="344" s="1"/>
  <c r="U16" i="344"/>
  <c r="T16" i="344"/>
  <c r="R16" i="344"/>
  <c r="Q16" i="344"/>
  <c r="P16" i="344"/>
  <c r="N16" i="344"/>
  <c r="AE16" i="344" s="1"/>
  <c r="AF16" i="344" s="1"/>
  <c r="I16" i="344"/>
  <c r="BC15" i="344"/>
  <c r="BD15" i="344" s="1"/>
  <c r="Y15" i="344"/>
  <c r="AK15" i="344" s="1"/>
  <c r="U15" i="344"/>
  <c r="AQ15" i="344" s="1"/>
  <c r="T15" i="344"/>
  <c r="R15" i="344"/>
  <c r="Q15" i="344"/>
  <c r="P15" i="344"/>
  <c r="N15" i="344"/>
  <c r="I15" i="344"/>
  <c r="BC14" i="344"/>
  <c r="BD14" i="344" s="1"/>
  <c r="Y14" i="344"/>
  <c r="AK14" i="344" s="1"/>
  <c r="U14" i="344"/>
  <c r="AP14" i="344" s="1"/>
  <c r="T14" i="344"/>
  <c r="R14" i="344"/>
  <c r="Q14" i="344"/>
  <c r="P14" i="344"/>
  <c r="N14" i="344"/>
  <c r="I14" i="344"/>
  <c r="BC13" i="344"/>
  <c r="V13" i="344" s="1"/>
  <c r="M13" i="344" s="1"/>
  <c r="Y13" i="344"/>
  <c r="AK13" i="344" s="1"/>
  <c r="U13" i="344"/>
  <c r="T13" i="344"/>
  <c r="R13" i="344"/>
  <c r="Q13" i="344"/>
  <c r="P13" i="344"/>
  <c r="N13" i="344"/>
  <c r="I13" i="344"/>
  <c r="BC12" i="344"/>
  <c r="BD12" i="344" s="1"/>
  <c r="Y12" i="344"/>
  <c r="AK12" i="344" s="1"/>
  <c r="U12" i="344"/>
  <c r="T12" i="344"/>
  <c r="R12" i="344"/>
  <c r="Q12" i="344"/>
  <c r="P12" i="344"/>
  <c r="N12" i="344"/>
  <c r="AE12" i="344" s="1"/>
  <c r="AF12" i="344" s="1"/>
  <c r="I12" i="344"/>
  <c r="BC11" i="344"/>
  <c r="BD11" i="344" s="1"/>
  <c r="Y11" i="344"/>
  <c r="AK11" i="344" s="1"/>
  <c r="V11" i="344"/>
  <c r="M11" i="344" s="1"/>
  <c r="U11" i="344"/>
  <c r="AQ11" i="344" s="1"/>
  <c r="T11" i="344"/>
  <c r="R11" i="344"/>
  <c r="Q11" i="344"/>
  <c r="P11" i="344"/>
  <c r="N11" i="344"/>
  <c r="S11" i="344" s="1"/>
  <c r="I11" i="344"/>
  <c r="BC10" i="344"/>
  <c r="BD10" i="344" s="1"/>
  <c r="Y10" i="344"/>
  <c r="AK10" i="344" s="1"/>
  <c r="V10" i="344"/>
  <c r="M10" i="344" s="1"/>
  <c r="U10" i="344"/>
  <c r="AP10" i="344" s="1"/>
  <c r="T10" i="344"/>
  <c r="R10" i="344"/>
  <c r="Q10" i="344"/>
  <c r="P10" i="344"/>
  <c r="N10" i="344"/>
  <c r="S10" i="344" s="1"/>
  <c r="I10" i="344"/>
  <c r="BC9" i="344"/>
  <c r="BD9" i="344" s="1"/>
  <c r="AG9" i="344"/>
  <c r="AH9" i="344" s="1"/>
  <c r="AE9" i="344"/>
  <c r="AF9" i="344" s="1"/>
  <c r="Y9" i="344"/>
  <c r="AK9" i="344" s="1"/>
  <c r="V9" i="344"/>
  <c r="M9" i="344" s="1"/>
  <c r="U9" i="344"/>
  <c r="T9" i="344"/>
  <c r="R9" i="344"/>
  <c r="Q9" i="344"/>
  <c r="P9" i="344"/>
  <c r="N9" i="344"/>
  <c r="S9" i="344" s="1"/>
  <c r="I9" i="344"/>
  <c r="A9" i="344"/>
  <c r="AZ8" i="344"/>
  <c r="AZ22" i="344" s="1"/>
  <c r="AY8" i="344"/>
  <c r="AY58" i="344" s="1"/>
  <c r="AX8" i="344"/>
  <c r="AX27" i="344" s="1"/>
  <c r="AW8" i="344"/>
  <c r="AR8" i="344"/>
  <c r="AR26" i="344" s="1"/>
  <c r="AQ8" i="344"/>
  <c r="AP8" i="344"/>
  <c r="AP61" i="344" s="1"/>
  <c r="AN8" i="344"/>
  <c r="AI8" i="344"/>
  <c r="AI11" i="344" s="1"/>
  <c r="AJ11" i="344" s="1"/>
  <c r="AG8" i="344"/>
  <c r="AE8" i="344"/>
  <c r="AE11" i="344" s="1"/>
  <c r="AF11" i="344" s="1"/>
  <c r="AC8" i="344"/>
  <c r="AC25" i="344" s="1"/>
  <c r="AD25" i="344" s="1"/>
  <c r="AA8" i="344"/>
  <c r="R8" i="344"/>
  <c r="Q8" i="344"/>
  <c r="AA7" i="344"/>
  <c r="V7" i="344"/>
  <c r="P7" i="344"/>
  <c r="M7" i="344"/>
  <c r="I6" i="344"/>
  <c r="H6" i="344"/>
  <c r="G6" i="344"/>
  <c r="C6" i="344"/>
  <c r="I5" i="344"/>
  <c r="H5" i="344"/>
  <c r="G5" i="344"/>
  <c r="A5" i="344"/>
  <c r="H4" i="344"/>
  <c r="G4" i="344"/>
  <c r="H3" i="344"/>
  <c r="G3" i="344"/>
  <c r="H2" i="344"/>
  <c r="M1" i="344"/>
  <c r="H1" i="344"/>
  <c r="AU101" i="343"/>
  <c r="AS101" i="343"/>
  <c r="AV101" i="343" s="1"/>
  <c r="R101" i="343"/>
  <c r="BC100" i="343"/>
  <c r="BD100" i="343" s="1"/>
  <c r="Y100" i="343"/>
  <c r="AK100" i="343" s="1"/>
  <c r="V100" i="343"/>
  <c r="M100" i="343" s="1"/>
  <c r="U100" i="343"/>
  <c r="T100" i="343"/>
  <c r="R100" i="343"/>
  <c r="Q100" i="343"/>
  <c r="P100" i="343"/>
  <c r="N100" i="343"/>
  <c r="S100" i="343" s="1"/>
  <c r="I100" i="343"/>
  <c r="A100" i="343"/>
  <c r="J100" i="343" s="1"/>
  <c r="X100" i="343" s="1"/>
  <c r="Z100" i="343" s="1"/>
  <c r="BC99" i="343"/>
  <c r="BD99" i="343" s="1"/>
  <c r="Y99" i="343"/>
  <c r="AK99" i="343" s="1"/>
  <c r="V99" i="343"/>
  <c r="M99" i="343" s="1"/>
  <c r="U99" i="343"/>
  <c r="T99" i="343"/>
  <c r="R99" i="343"/>
  <c r="Q99" i="343"/>
  <c r="P99" i="343"/>
  <c r="N99" i="343"/>
  <c r="S99" i="343" s="1"/>
  <c r="I99" i="343"/>
  <c r="A99" i="343"/>
  <c r="J99" i="343" s="1"/>
  <c r="X99" i="343" s="1"/>
  <c r="Z99" i="343" s="1"/>
  <c r="BC98" i="343"/>
  <c r="V98" i="343" s="1"/>
  <c r="M98" i="343" s="1"/>
  <c r="Y98" i="343"/>
  <c r="AK98" i="343" s="1"/>
  <c r="U98" i="343"/>
  <c r="T98" i="343"/>
  <c r="R98" i="343"/>
  <c r="Q98" i="343"/>
  <c r="P98" i="343"/>
  <c r="N98" i="343"/>
  <c r="S98" i="343" s="1"/>
  <c r="I98" i="343"/>
  <c r="A98" i="343"/>
  <c r="J98" i="343" s="1"/>
  <c r="X98" i="343" s="1"/>
  <c r="Z98" i="343" s="1"/>
  <c r="BC97" i="343"/>
  <c r="BD97" i="343" s="1"/>
  <c r="Y97" i="343"/>
  <c r="AK97" i="343" s="1"/>
  <c r="U97" i="343"/>
  <c r="T97" i="343"/>
  <c r="R97" i="343"/>
  <c r="Q97" i="343"/>
  <c r="P97" i="343"/>
  <c r="N97" i="343"/>
  <c r="S97" i="343" s="1"/>
  <c r="I97" i="343"/>
  <c r="A97" i="343"/>
  <c r="J97" i="343" s="1"/>
  <c r="X97" i="343" s="1"/>
  <c r="Z97" i="343" s="1"/>
  <c r="BC96" i="343"/>
  <c r="V96" i="343" s="1"/>
  <c r="M96" i="343" s="1"/>
  <c r="Y96" i="343"/>
  <c r="AK96" i="343" s="1"/>
  <c r="U96" i="343"/>
  <c r="T96" i="343"/>
  <c r="R96" i="343"/>
  <c r="Q96" i="343"/>
  <c r="P96" i="343"/>
  <c r="N96" i="343"/>
  <c r="S96" i="343" s="1"/>
  <c r="I96" i="343"/>
  <c r="A96" i="343"/>
  <c r="J96" i="343" s="1"/>
  <c r="X96" i="343" s="1"/>
  <c r="Z96" i="343" s="1"/>
  <c r="BC95" i="343"/>
  <c r="V95" i="343" s="1"/>
  <c r="M95" i="343" s="1"/>
  <c r="Y95" i="343"/>
  <c r="AK95" i="343" s="1"/>
  <c r="U95" i="343"/>
  <c r="T95" i="343"/>
  <c r="R95" i="343"/>
  <c r="Q95" i="343"/>
  <c r="P95" i="343"/>
  <c r="N95" i="343"/>
  <c r="S95" i="343" s="1"/>
  <c r="I95" i="343"/>
  <c r="A95" i="343"/>
  <c r="J95" i="343" s="1"/>
  <c r="X95" i="343" s="1"/>
  <c r="Z95" i="343" s="1"/>
  <c r="BC94" i="343"/>
  <c r="V94" i="343" s="1"/>
  <c r="M94" i="343" s="1"/>
  <c r="Y94" i="343"/>
  <c r="AK94" i="343" s="1"/>
  <c r="U94" i="343"/>
  <c r="T94" i="343"/>
  <c r="R94" i="343"/>
  <c r="Q94" i="343"/>
  <c r="P94" i="343"/>
  <c r="N94" i="343"/>
  <c r="S94" i="343" s="1"/>
  <c r="I94" i="343"/>
  <c r="A94" i="343"/>
  <c r="J94" i="343" s="1"/>
  <c r="X94" i="343" s="1"/>
  <c r="Z94" i="343" s="1"/>
  <c r="BC93" i="343"/>
  <c r="BD93" i="343" s="1"/>
  <c r="Y93" i="343"/>
  <c r="AK93" i="343" s="1"/>
  <c r="U93" i="343"/>
  <c r="T93" i="343"/>
  <c r="R93" i="343"/>
  <c r="Q93" i="343"/>
  <c r="P93" i="343"/>
  <c r="N93" i="343"/>
  <c r="S93" i="343" s="1"/>
  <c r="I93" i="343"/>
  <c r="A93" i="343"/>
  <c r="J93" i="343" s="1"/>
  <c r="X93" i="343" s="1"/>
  <c r="Z93" i="343" s="1"/>
  <c r="BC92" i="343"/>
  <c r="V92" i="343" s="1"/>
  <c r="M92" i="343" s="1"/>
  <c r="Y92" i="343"/>
  <c r="AK92" i="343" s="1"/>
  <c r="U92" i="343"/>
  <c r="T92" i="343"/>
  <c r="R92" i="343"/>
  <c r="Q92" i="343"/>
  <c r="P92" i="343"/>
  <c r="N92" i="343"/>
  <c r="S92" i="343" s="1"/>
  <c r="I92" i="343"/>
  <c r="A92" i="343"/>
  <c r="J92" i="343" s="1"/>
  <c r="X92" i="343" s="1"/>
  <c r="Z92" i="343" s="1"/>
  <c r="BD91" i="343"/>
  <c r="BC91" i="343"/>
  <c r="Y91" i="343"/>
  <c r="AK91" i="343" s="1"/>
  <c r="V91" i="343"/>
  <c r="M91" i="343" s="1"/>
  <c r="U91" i="343"/>
  <c r="T91" i="343"/>
  <c r="R91" i="343"/>
  <c r="Q91" i="343"/>
  <c r="P91" i="343"/>
  <c r="N91" i="343"/>
  <c r="S91" i="343" s="1"/>
  <c r="I91" i="343"/>
  <c r="A91" i="343"/>
  <c r="J91" i="343" s="1"/>
  <c r="X91" i="343" s="1"/>
  <c r="Z91" i="343" s="1"/>
  <c r="BC90" i="343"/>
  <c r="BD90" i="343" s="1"/>
  <c r="Y90" i="343"/>
  <c r="AK90" i="343" s="1"/>
  <c r="V90" i="343"/>
  <c r="M90" i="343" s="1"/>
  <c r="U90" i="343"/>
  <c r="T90" i="343"/>
  <c r="R90" i="343"/>
  <c r="Q90" i="343"/>
  <c r="P90" i="343"/>
  <c r="N90" i="343"/>
  <c r="S90" i="343" s="1"/>
  <c r="I90" i="343"/>
  <c r="A90" i="343"/>
  <c r="J90" i="343" s="1"/>
  <c r="X90" i="343" s="1"/>
  <c r="Z90" i="343" s="1"/>
  <c r="BC89" i="343"/>
  <c r="BD89" i="343" s="1"/>
  <c r="Y89" i="343"/>
  <c r="AK89" i="343" s="1"/>
  <c r="U89" i="343"/>
  <c r="T89" i="343"/>
  <c r="R89" i="343"/>
  <c r="Q89" i="343"/>
  <c r="P89" i="343"/>
  <c r="N89" i="343"/>
  <c r="S89" i="343" s="1"/>
  <c r="I89" i="343"/>
  <c r="A89" i="343"/>
  <c r="J89" i="343" s="1"/>
  <c r="X89" i="343" s="1"/>
  <c r="Z89" i="343" s="1"/>
  <c r="BC88" i="343"/>
  <c r="V88" i="343" s="1"/>
  <c r="M88" i="343" s="1"/>
  <c r="Y88" i="343"/>
  <c r="AK88" i="343" s="1"/>
  <c r="U88" i="343"/>
  <c r="T88" i="343"/>
  <c r="R88" i="343"/>
  <c r="Q88" i="343"/>
  <c r="P88" i="343"/>
  <c r="N88" i="343"/>
  <c r="S88" i="343" s="1"/>
  <c r="I88" i="343"/>
  <c r="A88" i="343"/>
  <c r="J88" i="343" s="1"/>
  <c r="X88" i="343" s="1"/>
  <c r="Z88" i="343" s="1"/>
  <c r="BD87" i="343"/>
  <c r="BC87" i="343"/>
  <c r="Y87" i="343"/>
  <c r="AK87" i="343" s="1"/>
  <c r="V87" i="343"/>
  <c r="M87" i="343" s="1"/>
  <c r="U87" i="343"/>
  <c r="T87" i="343"/>
  <c r="R87" i="343"/>
  <c r="Q87" i="343"/>
  <c r="P87" i="343"/>
  <c r="N87" i="343"/>
  <c r="S87" i="343" s="1"/>
  <c r="I87" i="343"/>
  <c r="A87" i="343"/>
  <c r="J87" i="343" s="1"/>
  <c r="X87" i="343" s="1"/>
  <c r="Z87" i="343" s="1"/>
  <c r="BD86" i="343"/>
  <c r="BC86" i="343"/>
  <c r="Y86" i="343"/>
  <c r="AK86" i="343" s="1"/>
  <c r="V86" i="343"/>
  <c r="M86" i="343" s="1"/>
  <c r="U86" i="343"/>
  <c r="T86" i="343"/>
  <c r="R86" i="343"/>
  <c r="Q86" i="343"/>
  <c r="P86" i="343"/>
  <c r="N86" i="343"/>
  <c r="S86" i="343" s="1"/>
  <c r="I86" i="343"/>
  <c r="A86" i="343"/>
  <c r="J86" i="343" s="1"/>
  <c r="X86" i="343" s="1"/>
  <c r="Z86" i="343" s="1"/>
  <c r="BC85" i="343"/>
  <c r="BD85" i="343" s="1"/>
  <c r="Y85" i="343"/>
  <c r="AK85" i="343" s="1"/>
  <c r="U85" i="343"/>
  <c r="T85" i="343"/>
  <c r="R85" i="343"/>
  <c r="Q85" i="343"/>
  <c r="P85" i="343"/>
  <c r="N85" i="343"/>
  <c r="S85" i="343" s="1"/>
  <c r="I85" i="343"/>
  <c r="A85" i="343"/>
  <c r="J85" i="343" s="1"/>
  <c r="X85" i="343" s="1"/>
  <c r="Z85" i="343" s="1"/>
  <c r="BC84" i="343"/>
  <c r="BD84" i="343" s="1"/>
  <c r="Y84" i="343"/>
  <c r="AK84" i="343" s="1"/>
  <c r="U84" i="343"/>
  <c r="T84" i="343"/>
  <c r="R84" i="343"/>
  <c r="Q84" i="343"/>
  <c r="P84" i="343"/>
  <c r="N84" i="343"/>
  <c r="S84" i="343" s="1"/>
  <c r="I84" i="343"/>
  <c r="A84" i="343"/>
  <c r="J84" i="343" s="1"/>
  <c r="X84" i="343" s="1"/>
  <c r="Z84" i="343" s="1"/>
  <c r="BC83" i="343"/>
  <c r="V83" i="343" s="1"/>
  <c r="M83" i="343" s="1"/>
  <c r="Y83" i="343"/>
  <c r="AK83" i="343" s="1"/>
  <c r="U83" i="343"/>
  <c r="T83" i="343"/>
  <c r="R83" i="343"/>
  <c r="Q83" i="343"/>
  <c r="P83" i="343"/>
  <c r="N83" i="343"/>
  <c r="S83" i="343" s="1"/>
  <c r="I83" i="343"/>
  <c r="A83" i="343"/>
  <c r="J83" i="343" s="1"/>
  <c r="X83" i="343" s="1"/>
  <c r="Z83" i="343" s="1"/>
  <c r="BC82" i="343"/>
  <c r="V82" i="343" s="1"/>
  <c r="M82" i="343" s="1"/>
  <c r="Y82" i="343"/>
  <c r="AK82" i="343" s="1"/>
  <c r="U82" i="343"/>
  <c r="T82" i="343"/>
  <c r="R82" i="343"/>
  <c r="Q82" i="343"/>
  <c r="P82" i="343"/>
  <c r="N82" i="343"/>
  <c r="S82" i="343" s="1"/>
  <c r="I82" i="343"/>
  <c r="A82" i="343"/>
  <c r="J82" i="343" s="1"/>
  <c r="X82" i="343" s="1"/>
  <c r="Z82" i="343" s="1"/>
  <c r="BC81" i="343"/>
  <c r="BD81" i="343" s="1"/>
  <c r="Y81" i="343"/>
  <c r="AK81" i="343" s="1"/>
  <c r="U81" i="343"/>
  <c r="T81" i="343"/>
  <c r="R81" i="343"/>
  <c r="Q81" i="343"/>
  <c r="P81" i="343"/>
  <c r="N81" i="343"/>
  <c r="S81" i="343" s="1"/>
  <c r="I81" i="343"/>
  <c r="A81" i="343"/>
  <c r="J81" i="343" s="1"/>
  <c r="X81" i="343" s="1"/>
  <c r="Z81" i="343" s="1"/>
  <c r="BC80" i="343"/>
  <c r="BD80" i="343" s="1"/>
  <c r="Y80" i="343"/>
  <c r="AK80" i="343" s="1"/>
  <c r="V80" i="343"/>
  <c r="M80" i="343" s="1"/>
  <c r="U80" i="343"/>
  <c r="T80" i="343"/>
  <c r="R80" i="343"/>
  <c r="Q80" i="343"/>
  <c r="P80" i="343"/>
  <c r="N80" i="343"/>
  <c r="S80" i="343" s="1"/>
  <c r="I80" i="343"/>
  <c r="A80" i="343"/>
  <c r="J80" i="343" s="1"/>
  <c r="X80" i="343" s="1"/>
  <c r="Z80" i="343" s="1"/>
  <c r="BC79" i="343"/>
  <c r="V79" i="343" s="1"/>
  <c r="M79" i="343" s="1"/>
  <c r="Y79" i="343"/>
  <c r="AK79" i="343" s="1"/>
  <c r="U79" i="343"/>
  <c r="T79" i="343"/>
  <c r="R79" i="343"/>
  <c r="Q79" i="343"/>
  <c r="P79" i="343"/>
  <c r="N79" i="343"/>
  <c r="S79" i="343" s="1"/>
  <c r="I79" i="343"/>
  <c r="A79" i="343"/>
  <c r="J79" i="343" s="1"/>
  <c r="X79" i="343" s="1"/>
  <c r="Z79" i="343" s="1"/>
  <c r="BC78" i="343"/>
  <c r="V78" i="343" s="1"/>
  <c r="M78" i="343" s="1"/>
  <c r="Y78" i="343"/>
  <c r="AK78" i="343" s="1"/>
  <c r="U78" i="343"/>
  <c r="T78" i="343"/>
  <c r="R78" i="343"/>
  <c r="Q78" i="343"/>
  <c r="P78" i="343"/>
  <c r="N78" i="343"/>
  <c r="S78" i="343" s="1"/>
  <c r="I78" i="343"/>
  <c r="A78" i="343"/>
  <c r="J78" i="343" s="1"/>
  <c r="X78" i="343" s="1"/>
  <c r="Z78" i="343" s="1"/>
  <c r="BC77" i="343"/>
  <c r="BD77" i="343" s="1"/>
  <c r="Y77" i="343"/>
  <c r="AK77" i="343" s="1"/>
  <c r="U77" i="343"/>
  <c r="T77" i="343"/>
  <c r="R77" i="343"/>
  <c r="Q77" i="343"/>
  <c r="P77" i="343"/>
  <c r="N77" i="343"/>
  <c r="S77" i="343" s="1"/>
  <c r="I77" i="343"/>
  <c r="A77" i="343"/>
  <c r="J77" i="343" s="1"/>
  <c r="X77" i="343" s="1"/>
  <c r="Z77" i="343" s="1"/>
  <c r="BC76" i="343"/>
  <c r="V76" i="343" s="1"/>
  <c r="M76" i="343" s="1"/>
  <c r="Y76" i="343"/>
  <c r="AK76" i="343" s="1"/>
  <c r="U76" i="343"/>
  <c r="T76" i="343"/>
  <c r="R76" i="343"/>
  <c r="Q76" i="343"/>
  <c r="P76" i="343"/>
  <c r="N76" i="343"/>
  <c r="S76" i="343" s="1"/>
  <c r="I76" i="343"/>
  <c r="A76" i="343"/>
  <c r="J76" i="343" s="1"/>
  <c r="X76" i="343" s="1"/>
  <c r="Z76" i="343" s="1"/>
  <c r="BC75" i="343"/>
  <c r="V75" i="343" s="1"/>
  <c r="M75" i="343" s="1"/>
  <c r="Y75" i="343"/>
  <c r="AK75" i="343" s="1"/>
  <c r="U75" i="343"/>
  <c r="T75" i="343"/>
  <c r="R75" i="343"/>
  <c r="Q75" i="343"/>
  <c r="P75" i="343"/>
  <c r="N75" i="343"/>
  <c r="S75" i="343" s="1"/>
  <c r="I75" i="343"/>
  <c r="A75" i="343"/>
  <c r="J75" i="343" s="1"/>
  <c r="X75" i="343" s="1"/>
  <c r="Z75" i="343" s="1"/>
  <c r="BC74" i="343"/>
  <c r="V74" i="343" s="1"/>
  <c r="M74" i="343" s="1"/>
  <c r="Y74" i="343"/>
  <c r="AK74" i="343" s="1"/>
  <c r="U74" i="343"/>
  <c r="T74" i="343"/>
  <c r="R74" i="343"/>
  <c r="Q74" i="343"/>
  <c r="P74" i="343"/>
  <c r="N74" i="343"/>
  <c r="S74" i="343" s="1"/>
  <c r="I74" i="343"/>
  <c r="A74" i="343"/>
  <c r="J74" i="343" s="1"/>
  <c r="X74" i="343" s="1"/>
  <c r="Z74" i="343" s="1"/>
  <c r="BC73" i="343"/>
  <c r="BD73" i="343" s="1"/>
  <c r="Y73" i="343"/>
  <c r="AK73" i="343" s="1"/>
  <c r="U73" i="343"/>
  <c r="T73" i="343"/>
  <c r="R73" i="343"/>
  <c r="Q73" i="343"/>
  <c r="P73" i="343"/>
  <c r="N73" i="343"/>
  <c r="S73" i="343" s="1"/>
  <c r="I73" i="343"/>
  <c r="A73" i="343"/>
  <c r="J73" i="343" s="1"/>
  <c r="X73" i="343" s="1"/>
  <c r="Z73" i="343" s="1"/>
  <c r="BC72" i="343"/>
  <c r="BD72" i="343" s="1"/>
  <c r="Y72" i="343"/>
  <c r="AK72" i="343" s="1"/>
  <c r="U72" i="343"/>
  <c r="T72" i="343"/>
  <c r="R72" i="343"/>
  <c r="Q72" i="343"/>
  <c r="P72" i="343"/>
  <c r="N72" i="343"/>
  <c r="S72" i="343" s="1"/>
  <c r="I72" i="343"/>
  <c r="A72" i="343"/>
  <c r="J72" i="343" s="1"/>
  <c r="X72" i="343" s="1"/>
  <c r="Z72" i="343" s="1"/>
  <c r="BC71" i="343"/>
  <c r="V71" i="343" s="1"/>
  <c r="M71" i="343" s="1"/>
  <c r="Y71" i="343"/>
  <c r="AK71" i="343" s="1"/>
  <c r="U71" i="343"/>
  <c r="T71" i="343"/>
  <c r="R71" i="343"/>
  <c r="Q71" i="343"/>
  <c r="P71" i="343"/>
  <c r="N71" i="343"/>
  <c r="S71" i="343" s="1"/>
  <c r="I71" i="343"/>
  <c r="A71" i="343"/>
  <c r="J71" i="343" s="1"/>
  <c r="X71" i="343" s="1"/>
  <c r="Z71" i="343" s="1"/>
  <c r="BC70" i="343"/>
  <c r="V70" i="343" s="1"/>
  <c r="M70" i="343" s="1"/>
  <c r="Y70" i="343"/>
  <c r="AK70" i="343" s="1"/>
  <c r="U70" i="343"/>
  <c r="T70" i="343"/>
  <c r="R70" i="343"/>
  <c r="Q70" i="343"/>
  <c r="P70" i="343"/>
  <c r="N70" i="343"/>
  <c r="S70" i="343" s="1"/>
  <c r="I70" i="343"/>
  <c r="A70" i="343"/>
  <c r="J70" i="343" s="1"/>
  <c r="X70" i="343" s="1"/>
  <c r="Z70" i="343" s="1"/>
  <c r="BC69" i="343"/>
  <c r="BD69" i="343" s="1"/>
  <c r="Y69" i="343"/>
  <c r="AK69" i="343" s="1"/>
  <c r="V69" i="343"/>
  <c r="M69" i="343" s="1"/>
  <c r="U69" i="343"/>
  <c r="T69" i="343"/>
  <c r="R69" i="343"/>
  <c r="Q69" i="343"/>
  <c r="P69" i="343"/>
  <c r="N69" i="343"/>
  <c r="S69" i="343" s="1"/>
  <c r="I69" i="343"/>
  <c r="A69" i="343"/>
  <c r="J69" i="343" s="1"/>
  <c r="X69" i="343" s="1"/>
  <c r="Z69" i="343" s="1"/>
  <c r="BC68" i="343"/>
  <c r="BD68" i="343" s="1"/>
  <c r="Y68" i="343"/>
  <c r="AK68" i="343" s="1"/>
  <c r="V68" i="343"/>
  <c r="M68" i="343" s="1"/>
  <c r="U68" i="343"/>
  <c r="T68" i="343"/>
  <c r="R68" i="343"/>
  <c r="Q68" i="343"/>
  <c r="P68" i="343"/>
  <c r="N68" i="343"/>
  <c r="S68" i="343" s="1"/>
  <c r="I68" i="343"/>
  <c r="A68" i="343"/>
  <c r="J68" i="343" s="1"/>
  <c r="X68" i="343" s="1"/>
  <c r="Z68" i="343" s="1"/>
  <c r="BC67" i="343"/>
  <c r="BD67" i="343" s="1"/>
  <c r="Y67" i="343"/>
  <c r="AK67" i="343" s="1"/>
  <c r="U67" i="343"/>
  <c r="T67" i="343"/>
  <c r="R67" i="343"/>
  <c r="Q67" i="343"/>
  <c r="P67" i="343"/>
  <c r="N67" i="343"/>
  <c r="S67" i="343" s="1"/>
  <c r="I67" i="343"/>
  <c r="A67" i="343"/>
  <c r="J67" i="343" s="1"/>
  <c r="X67" i="343" s="1"/>
  <c r="Z67" i="343" s="1"/>
  <c r="BC66" i="343"/>
  <c r="V66" i="343" s="1"/>
  <c r="M66" i="343" s="1"/>
  <c r="Y66" i="343"/>
  <c r="AK66" i="343" s="1"/>
  <c r="U66" i="343"/>
  <c r="T66" i="343"/>
  <c r="R66" i="343"/>
  <c r="Q66" i="343"/>
  <c r="P66" i="343"/>
  <c r="N66" i="343"/>
  <c r="S66" i="343" s="1"/>
  <c r="I66" i="343"/>
  <c r="A66" i="343"/>
  <c r="J66" i="343" s="1"/>
  <c r="X66" i="343" s="1"/>
  <c r="Z66" i="343" s="1"/>
  <c r="BC65" i="343"/>
  <c r="BD65" i="343" s="1"/>
  <c r="Y65" i="343"/>
  <c r="AK65" i="343" s="1"/>
  <c r="V65" i="343"/>
  <c r="M65" i="343" s="1"/>
  <c r="U65" i="343"/>
  <c r="T65" i="343"/>
  <c r="R65" i="343"/>
  <c r="Q65" i="343"/>
  <c r="P65" i="343"/>
  <c r="N65" i="343"/>
  <c r="S65" i="343" s="1"/>
  <c r="I65" i="343"/>
  <c r="A65" i="343"/>
  <c r="J65" i="343" s="1"/>
  <c r="X65" i="343" s="1"/>
  <c r="Z65" i="343" s="1"/>
  <c r="BC64" i="343"/>
  <c r="V64" i="343" s="1"/>
  <c r="M64" i="343" s="1"/>
  <c r="Y64" i="343"/>
  <c r="AK64" i="343" s="1"/>
  <c r="U64" i="343"/>
  <c r="T64" i="343"/>
  <c r="R64" i="343"/>
  <c r="Q64" i="343"/>
  <c r="P64" i="343"/>
  <c r="N64" i="343"/>
  <c r="S64" i="343" s="1"/>
  <c r="I64" i="343"/>
  <c r="A64" i="343"/>
  <c r="J64" i="343" s="1"/>
  <c r="X64" i="343" s="1"/>
  <c r="Z64" i="343" s="1"/>
  <c r="BC63" i="343"/>
  <c r="V63" i="343" s="1"/>
  <c r="M63" i="343" s="1"/>
  <c r="Y63" i="343"/>
  <c r="AK63" i="343" s="1"/>
  <c r="U63" i="343"/>
  <c r="T63" i="343"/>
  <c r="R63" i="343"/>
  <c r="Q63" i="343"/>
  <c r="P63" i="343"/>
  <c r="N63" i="343"/>
  <c r="S63" i="343" s="1"/>
  <c r="I63" i="343"/>
  <c r="A63" i="343"/>
  <c r="J63" i="343" s="1"/>
  <c r="X63" i="343" s="1"/>
  <c r="Z63" i="343" s="1"/>
  <c r="BC62" i="343"/>
  <c r="BD62" i="343" s="1"/>
  <c r="Y62" i="343"/>
  <c r="AK62" i="343" s="1"/>
  <c r="U62" i="343"/>
  <c r="T62" i="343"/>
  <c r="R62" i="343"/>
  <c r="Q62" i="343"/>
  <c r="P62" i="343"/>
  <c r="N62" i="343"/>
  <c r="S62" i="343" s="1"/>
  <c r="I62" i="343"/>
  <c r="A62" i="343"/>
  <c r="J62" i="343" s="1"/>
  <c r="X62" i="343" s="1"/>
  <c r="Z62" i="343" s="1"/>
  <c r="BC61" i="343"/>
  <c r="V61" i="343" s="1"/>
  <c r="M61" i="343" s="1"/>
  <c r="Y61" i="343"/>
  <c r="AK61" i="343" s="1"/>
  <c r="U61" i="343"/>
  <c r="T61" i="343"/>
  <c r="R61" i="343"/>
  <c r="Q61" i="343"/>
  <c r="P61" i="343"/>
  <c r="N61" i="343"/>
  <c r="S61" i="343" s="1"/>
  <c r="I61" i="343"/>
  <c r="A61" i="343"/>
  <c r="J61" i="343" s="1"/>
  <c r="X61" i="343" s="1"/>
  <c r="Z61" i="343" s="1"/>
  <c r="BC60" i="343"/>
  <c r="BD60" i="343" s="1"/>
  <c r="Y60" i="343"/>
  <c r="AK60" i="343" s="1"/>
  <c r="V60" i="343"/>
  <c r="M60" i="343" s="1"/>
  <c r="U60" i="343"/>
  <c r="T60" i="343"/>
  <c r="R60" i="343"/>
  <c r="Q60" i="343"/>
  <c r="P60" i="343"/>
  <c r="N60" i="343"/>
  <c r="S60" i="343" s="1"/>
  <c r="I60" i="343"/>
  <c r="A60" i="343"/>
  <c r="J60" i="343" s="1"/>
  <c r="X60" i="343" s="1"/>
  <c r="Z60" i="343" s="1"/>
  <c r="BC59" i="343"/>
  <c r="BD59" i="343" s="1"/>
  <c r="Y59" i="343"/>
  <c r="AK59" i="343" s="1"/>
  <c r="V59" i="343"/>
  <c r="M59" i="343" s="1"/>
  <c r="U59" i="343"/>
  <c r="T59" i="343"/>
  <c r="R59" i="343"/>
  <c r="Q59" i="343"/>
  <c r="P59" i="343"/>
  <c r="N59" i="343"/>
  <c r="S59" i="343" s="1"/>
  <c r="I59" i="343"/>
  <c r="A59" i="343"/>
  <c r="J59" i="343" s="1"/>
  <c r="X59" i="343" s="1"/>
  <c r="Z59" i="343" s="1"/>
  <c r="BC58" i="343"/>
  <c r="BD58" i="343" s="1"/>
  <c r="Y58" i="343"/>
  <c r="AK58" i="343" s="1"/>
  <c r="V58" i="343"/>
  <c r="M58" i="343" s="1"/>
  <c r="U58" i="343"/>
  <c r="T58" i="343"/>
  <c r="R58" i="343"/>
  <c r="Q58" i="343"/>
  <c r="P58" i="343"/>
  <c r="N58" i="343"/>
  <c r="S58" i="343" s="1"/>
  <c r="I58" i="343"/>
  <c r="A58" i="343"/>
  <c r="J58" i="343" s="1"/>
  <c r="X58" i="343" s="1"/>
  <c r="Z58" i="343" s="1"/>
  <c r="BD57" i="343"/>
  <c r="BC57" i="343"/>
  <c r="Y57" i="343"/>
  <c r="AK57" i="343" s="1"/>
  <c r="V57" i="343"/>
  <c r="M57" i="343" s="1"/>
  <c r="U57" i="343"/>
  <c r="T57" i="343"/>
  <c r="R57" i="343"/>
  <c r="Q57" i="343"/>
  <c r="P57" i="343"/>
  <c r="N57" i="343"/>
  <c r="S57" i="343" s="1"/>
  <c r="I57" i="343"/>
  <c r="A57" i="343"/>
  <c r="J57" i="343" s="1"/>
  <c r="X57" i="343" s="1"/>
  <c r="Z57" i="343" s="1"/>
  <c r="BC56" i="343"/>
  <c r="V56" i="343" s="1"/>
  <c r="M56" i="343" s="1"/>
  <c r="Y56" i="343"/>
  <c r="AK56" i="343" s="1"/>
  <c r="U56" i="343"/>
  <c r="T56" i="343"/>
  <c r="R56" i="343"/>
  <c r="Q56" i="343"/>
  <c r="P56" i="343"/>
  <c r="N56" i="343"/>
  <c r="S56" i="343" s="1"/>
  <c r="I56" i="343"/>
  <c r="A56" i="343"/>
  <c r="J56" i="343" s="1"/>
  <c r="X56" i="343" s="1"/>
  <c r="Z56" i="343" s="1"/>
  <c r="BC55" i="343"/>
  <c r="V55" i="343" s="1"/>
  <c r="M55" i="343" s="1"/>
  <c r="Y55" i="343"/>
  <c r="AK55" i="343" s="1"/>
  <c r="U55" i="343"/>
  <c r="T55" i="343"/>
  <c r="R55" i="343"/>
  <c r="Q55" i="343"/>
  <c r="P55" i="343"/>
  <c r="N55" i="343"/>
  <c r="S55" i="343" s="1"/>
  <c r="I55" i="343"/>
  <c r="A55" i="343"/>
  <c r="J55" i="343" s="1"/>
  <c r="X55" i="343" s="1"/>
  <c r="Z55" i="343" s="1"/>
  <c r="BC54" i="343"/>
  <c r="BD54" i="343" s="1"/>
  <c r="Y54" i="343"/>
  <c r="AK54" i="343" s="1"/>
  <c r="U54" i="343"/>
  <c r="T54" i="343"/>
  <c r="R54" i="343"/>
  <c r="Q54" i="343"/>
  <c r="P54" i="343"/>
  <c r="N54" i="343"/>
  <c r="S54" i="343" s="1"/>
  <c r="I54" i="343"/>
  <c r="A54" i="343"/>
  <c r="J54" i="343" s="1"/>
  <c r="X54" i="343" s="1"/>
  <c r="Z54" i="343" s="1"/>
  <c r="BC53" i="343"/>
  <c r="V53" i="343" s="1"/>
  <c r="M53" i="343" s="1"/>
  <c r="Y53" i="343"/>
  <c r="AK53" i="343" s="1"/>
  <c r="U53" i="343"/>
  <c r="T53" i="343"/>
  <c r="R53" i="343"/>
  <c r="Q53" i="343"/>
  <c r="P53" i="343"/>
  <c r="N53" i="343"/>
  <c r="S53" i="343" s="1"/>
  <c r="I53" i="343"/>
  <c r="A53" i="343"/>
  <c r="J53" i="343" s="1"/>
  <c r="X53" i="343" s="1"/>
  <c r="Z53" i="343" s="1"/>
  <c r="BC52" i="343"/>
  <c r="BD52" i="343" s="1"/>
  <c r="Y52" i="343"/>
  <c r="AK52" i="343" s="1"/>
  <c r="V52" i="343"/>
  <c r="M52" i="343" s="1"/>
  <c r="U52" i="343"/>
  <c r="T52" i="343"/>
  <c r="R52" i="343"/>
  <c r="Q52" i="343"/>
  <c r="P52" i="343"/>
  <c r="N52" i="343"/>
  <c r="S52" i="343" s="1"/>
  <c r="I52" i="343"/>
  <c r="A52" i="343"/>
  <c r="J52" i="343" s="1"/>
  <c r="X52" i="343" s="1"/>
  <c r="Z52" i="343" s="1"/>
  <c r="BC51" i="343"/>
  <c r="BD51" i="343" s="1"/>
  <c r="Y51" i="343"/>
  <c r="AK51" i="343" s="1"/>
  <c r="V51" i="343"/>
  <c r="M51" i="343" s="1"/>
  <c r="U51" i="343"/>
  <c r="T51" i="343"/>
  <c r="R51" i="343"/>
  <c r="Q51" i="343"/>
  <c r="P51" i="343"/>
  <c r="N51" i="343"/>
  <c r="S51" i="343" s="1"/>
  <c r="I51" i="343"/>
  <c r="A51" i="343"/>
  <c r="J51" i="343" s="1"/>
  <c r="X51" i="343" s="1"/>
  <c r="Z51" i="343" s="1"/>
  <c r="BC50" i="343"/>
  <c r="BD50" i="343" s="1"/>
  <c r="Y50" i="343"/>
  <c r="AK50" i="343" s="1"/>
  <c r="V50" i="343"/>
  <c r="M50" i="343" s="1"/>
  <c r="U50" i="343"/>
  <c r="T50" i="343"/>
  <c r="R50" i="343"/>
  <c r="Q50" i="343"/>
  <c r="P50" i="343"/>
  <c r="N50" i="343"/>
  <c r="S50" i="343" s="1"/>
  <c r="I50" i="343"/>
  <c r="A50" i="343"/>
  <c r="J50" i="343" s="1"/>
  <c r="X50" i="343" s="1"/>
  <c r="Z50" i="343" s="1"/>
  <c r="BC49" i="343"/>
  <c r="BD49" i="343" s="1"/>
  <c r="Y49" i="343"/>
  <c r="AK49" i="343" s="1"/>
  <c r="V49" i="343"/>
  <c r="M49" i="343" s="1"/>
  <c r="U49" i="343"/>
  <c r="T49" i="343"/>
  <c r="R49" i="343"/>
  <c r="Q49" i="343"/>
  <c r="P49" i="343"/>
  <c r="N49" i="343"/>
  <c r="S49" i="343" s="1"/>
  <c r="I49" i="343"/>
  <c r="A49" i="343"/>
  <c r="J49" i="343" s="1"/>
  <c r="X49" i="343" s="1"/>
  <c r="Z49" i="343" s="1"/>
  <c r="BC48" i="343"/>
  <c r="BD48" i="343" s="1"/>
  <c r="Y48" i="343"/>
  <c r="AK48" i="343" s="1"/>
  <c r="V48" i="343"/>
  <c r="M48" i="343" s="1"/>
  <c r="U48" i="343"/>
  <c r="T48" i="343"/>
  <c r="R48" i="343"/>
  <c r="Q48" i="343"/>
  <c r="P48" i="343"/>
  <c r="N48" i="343"/>
  <c r="S48" i="343" s="1"/>
  <c r="I48" i="343"/>
  <c r="A48" i="343"/>
  <c r="J48" i="343" s="1"/>
  <c r="X48" i="343" s="1"/>
  <c r="Z48" i="343" s="1"/>
  <c r="BC47" i="343"/>
  <c r="BD47" i="343" s="1"/>
  <c r="Y47" i="343"/>
  <c r="AK47" i="343" s="1"/>
  <c r="V47" i="343"/>
  <c r="M47" i="343" s="1"/>
  <c r="U47" i="343"/>
  <c r="T47" i="343"/>
  <c r="R47" i="343"/>
  <c r="Q47" i="343"/>
  <c r="P47" i="343"/>
  <c r="N47" i="343"/>
  <c r="S47" i="343" s="1"/>
  <c r="I47" i="343"/>
  <c r="A47" i="343"/>
  <c r="J47" i="343" s="1"/>
  <c r="X47" i="343" s="1"/>
  <c r="Z47" i="343" s="1"/>
  <c r="BC46" i="343"/>
  <c r="V46" i="343" s="1"/>
  <c r="M46" i="343" s="1"/>
  <c r="Y46" i="343"/>
  <c r="AK46" i="343" s="1"/>
  <c r="U46" i="343"/>
  <c r="T46" i="343"/>
  <c r="R46" i="343"/>
  <c r="Q46" i="343"/>
  <c r="P46" i="343"/>
  <c r="N46" i="343"/>
  <c r="S46" i="343" s="1"/>
  <c r="I46" i="343"/>
  <c r="A46" i="343"/>
  <c r="J46" i="343" s="1"/>
  <c r="X46" i="343" s="1"/>
  <c r="Z46" i="343" s="1"/>
  <c r="BC45" i="343"/>
  <c r="BD45" i="343" s="1"/>
  <c r="Y45" i="343"/>
  <c r="AK45" i="343" s="1"/>
  <c r="U45" i="343"/>
  <c r="T45" i="343"/>
  <c r="R45" i="343"/>
  <c r="Q45" i="343"/>
  <c r="P45" i="343"/>
  <c r="N45" i="343"/>
  <c r="S45" i="343" s="1"/>
  <c r="I45" i="343"/>
  <c r="A45" i="343"/>
  <c r="J45" i="343" s="1"/>
  <c r="X45" i="343" s="1"/>
  <c r="Z45" i="343" s="1"/>
  <c r="BC44" i="343"/>
  <c r="BD44" i="343" s="1"/>
  <c r="Y44" i="343"/>
  <c r="AK44" i="343" s="1"/>
  <c r="V44" i="343"/>
  <c r="M44" i="343" s="1"/>
  <c r="U44" i="343"/>
  <c r="T44" i="343"/>
  <c r="R44" i="343"/>
  <c r="Q44" i="343"/>
  <c r="P44" i="343"/>
  <c r="N44" i="343"/>
  <c r="S44" i="343" s="1"/>
  <c r="I44" i="343"/>
  <c r="A44" i="343"/>
  <c r="J44" i="343" s="1"/>
  <c r="X44" i="343" s="1"/>
  <c r="Z44" i="343" s="1"/>
  <c r="BC43" i="343"/>
  <c r="BD43" i="343" s="1"/>
  <c r="Y43" i="343"/>
  <c r="AK43" i="343" s="1"/>
  <c r="V43" i="343"/>
  <c r="M43" i="343" s="1"/>
  <c r="U43" i="343"/>
  <c r="T43" i="343"/>
  <c r="R43" i="343"/>
  <c r="Q43" i="343"/>
  <c r="P43" i="343"/>
  <c r="N43" i="343"/>
  <c r="S43" i="343" s="1"/>
  <c r="I43" i="343"/>
  <c r="A43" i="343"/>
  <c r="J43" i="343" s="1"/>
  <c r="X43" i="343" s="1"/>
  <c r="Z43" i="343" s="1"/>
  <c r="BC42" i="343"/>
  <c r="V42" i="343" s="1"/>
  <c r="M42" i="343" s="1"/>
  <c r="Y42" i="343"/>
  <c r="AK42" i="343" s="1"/>
  <c r="U42" i="343"/>
  <c r="T42" i="343"/>
  <c r="R42" i="343"/>
  <c r="Q42" i="343"/>
  <c r="P42" i="343"/>
  <c r="N42" i="343"/>
  <c r="S42" i="343" s="1"/>
  <c r="I42" i="343"/>
  <c r="A42" i="343"/>
  <c r="J42" i="343" s="1"/>
  <c r="X42" i="343" s="1"/>
  <c r="Z42" i="343" s="1"/>
  <c r="BC41" i="343"/>
  <c r="BD41" i="343" s="1"/>
  <c r="Y41" i="343"/>
  <c r="AK41" i="343" s="1"/>
  <c r="U41" i="343"/>
  <c r="T41" i="343"/>
  <c r="R41" i="343"/>
  <c r="Q41" i="343"/>
  <c r="P41" i="343"/>
  <c r="N41" i="343"/>
  <c r="S41" i="343" s="1"/>
  <c r="I41" i="343"/>
  <c r="A41" i="343"/>
  <c r="J41" i="343" s="1"/>
  <c r="X41" i="343" s="1"/>
  <c r="Z41" i="343" s="1"/>
  <c r="BC40" i="343"/>
  <c r="BD40" i="343" s="1"/>
  <c r="Y40" i="343"/>
  <c r="AK40" i="343" s="1"/>
  <c r="V40" i="343"/>
  <c r="M40" i="343" s="1"/>
  <c r="U40" i="343"/>
  <c r="T40" i="343"/>
  <c r="R40" i="343"/>
  <c r="Q40" i="343"/>
  <c r="P40" i="343"/>
  <c r="N40" i="343"/>
  <c r="S40" i="343" s="1"/>
  <c r="I40" i="343"/>
  <c r="A40" i="343"/>
  <c r="J40" i="343" s="1"/>
  <c r="X40" i="343" s="1"/>
  <c r="Z40" i="343" s="1"/>
  <c r="BC39" i="343"/>
  <c r="BD39" i="343" s="1"/>
  <c r="Y39" i="343"/>
  <c r="AK39" i="343" s="1"/>
  <c r="V39" i="343"/>
  <c r="M39" i="343" s="1"/>
  <c r="U39" i="343"/>
  <c r="T39" i="343"/>
  <c r="R39" i="343"/>
  <c r="Q39" i="343"/>
  <c r="P39" i="343"/>
  <c r="N39" i="343"/>
  <c r="S39" i="343" s="1"/>
  <c r="I39" i="343"/>
  <c r="A39" i="343"/>
  <c r="J39" i="343" s="1"/>
  <c r="X39" i="343" s="1"/>
  <c r="Z39" i="343" s="1"/>
  <c r="BC38" i="343"/>
  <c r="V38" i="343" s="1"/>
  <c r="M38" i="343" s="1"/>
  <c r="Y38" i="343"/>
  <c r="AK38" i="343" s="1"/>
  <c r="U38" i="343"/>
  <c r="T38" i="343"/>
  <c r="R38" i="343"/>
  <c r="Q38" i="343"/>
  <c r="P38" i="343"/>
  <c r="N38" i="343"/>
  <c r="S38" i="343" s="1"/>
  <c r="I38" i="343"/>
  <c r="A38" i="343"/>
  <c r="J38" i="343" s="1"/>
  <c r="X38" i="343" s="1"/>
  <c r="Z38" i="343" s="1"/>
  <c r="BC37" i="343"/>
  <c r="BD37" i="343" s="1"/>
  <c r="Y37" i="343"/>
  <c r="AK37" i="343" s="1"/>
  <c r="U37" i="343"/>
  <c r="T37" i="343"/>
  <c r="R37" i="343"/>
  <c r="Q37" i="343"/>
  <c r="P37" i="343"/>
  <c r="N37" i="343"/>
  <c r="S37" i="343" s="1"/>
  <c r="I37" i="343"/>
  <c r="A37" i="343"/>
  <c r="J37" i="343" s="1"/>
  <c r="X37" i="343" s="1"/>
  <c r="Z37" i="343" s="1"/>
  <c r="BC36" i="343"/>
  <c r="BD36" i="343" s="1"/>
  <c r="Y36" i="343"/>
  <c r="AK36" i="343" s="1"/>
  <c r="V36" i="343"/>
  <c r="M36" i="343" s="1"/>
  <c r="U36" i="343"/>
  <c r="T36" i="343"/>
  <c r="R36" i="343"/>
  <c r="Q36" i="343"/>
  <c r="P36" i="343"/>
  <c r="N36" i="343"/>
  <c r="S36" i="343" s="1"/>
  <c r="I36" i="343"/>
  <c r="A36" i="343"/>
  <c r="J36" i="343" s="1"/>
  <c r="X36" i="343" s="1"/>
  <c r="Z36" i="343" s="1"/>
  <c r="BC35" i="343"/>
  <c r="BD35" i="343" s="1"/>
  <c r="Y35" i="343"/>
  <c r="AK35" i="343" s="1"/>
  <c r="V35" i="343"/>
  <c r="M35" i="343" s="1"/>
  <c r="U35" i="343"/>
  <c r="T35" i="343"/>
  <c r="R35" i="343"/>
  <c r="Q35" i="343"/>
  <c r="P35" i="343"/>
  <c r="N35" i="343"/>
  <c r="S35" i="343" s="1"/>
  <c r="I35" i="343"/>
  <c r="A35" i="343"/>
  <c r="J35" i="343" s="1"/>
  <c r="X35" i="343" s="1"/>
  <c r="Z35" i="343" s="1"/>
  <c r="BC34" i="343"/>
  <c r="V34" i="343" s="1"/>
  <c r="M34" i="343" s="1"/>
  <c r="Y34" i="343"/>
  <c r="AK34" i="343" s="1"/>
  <c r="U34" i="343"/>
  <c r="T34" i="343"/>
  <c r="R34" i="343"/>
  <c r="Q34" i="343"/>
  <c r="P34" i="343"/>
  <c r="N34" i="343"/>
  <c r="S34" i="343" s="1"/>
  <c r="I34" i="343"/>
  <c r="A34" i="343"/>
  <c r="J34" i="343" s="1"/>
  <c r="X34" i="343" s="1"/>
  <c r="Z34" i="343" s="1"/>
  <c r="BC33" i="343"/>
  <c r="BD33" i="343" s="1"/>
  <c r="Y33" i="343"/>
  <c r="AK33" i="343" s="1"/>
  <c r="U33" i="343"/>
  <c r="T33" i="343"/>
  <c r="R33" i="343"/>
  <c r="Q33" i="343"/>
  <c r="P33" i="343"/>
  <c r="N33" i="343"/>
  <c r="S33" i="343" s="1"/>
  <c r="I33" i="343"/>
  <c r="A33" i="343"/>
  <c r="J33" i="343" s="1"/>
  <c r="X33" i="343" s="1"/>
  <c r="Z33" i="343" s="1"/>
  <c r="BC32" i="343"/>
  <c r="BD32" i="343" s="1"/>
  <c r="Y32" i="343"/>
  <c r="AK32" i="343" s="1"/>
  <c r="V32" i="343"/>
  <c r="M32" i="343" s="1"/>
  <c r="U32" i="343"/>
  <c r="T32" i="343"/>
  <c r="R32" i="343"/>
  <c r="Q32" i="343"/>
  <c r="P32" i="343"/>
  <c r="N32" i="343"/>
  <c r="S32" i="343" s="1"/>
  <c r="I32" i="343"/>
  <c r="A32" i="343"/>
  <c r="J32" i="343" s="1"/>
  <c r="X32" i="343" s="1"/>
  <c r="Z32" i="343" s="1"/>
  <c r="BC31" i="343"/>
  <c r="BD31" i="343" s="1"/>
  <c r="Y31" i="343"/>
  <c r="AK31" i="343" s="1"/>
  <c r="U31" i="343"/>
  <c r="T31" i="343"/>
  <c r="R31" i="343"/>
  <c r="Q31" i="343"/>
  <c r="P31" i="343"/>
  <c r="N31" i="343"/>
  <c r="S31" i="343" s="1"/>
  <c r="I31" i="343"/>
  <c r="A31" i="343"/>
  <c r="J31" i="343" s="1"/>
  <c r="X31" i="343" s="1"/>
  <c r="Z31" i="343" s="1"/>
  <c r="BC30" i="343"/>
  <c r="BD30" i="343" s="1"/>
  <c r="Y30" i="343"/>
  <c r="AK30" i="343" s="1"/>
  <c r="V30" i="343"/>
  <c r="M30" i="343" s="1"/>
  <c r="U30" i="343"/>
  <c r="T30" i="343"/>
  <c r="R30" i="343"/>
  <c r="Q30" i="343"/>
  <c r="P30" i="343"/>
  <c r="N30" i="343"/>
  <c r="S30" i="343" s="1"/>
  <c r="I30" i="343"/>
  <c r="A30" i="343"/>
  <c r="J30" i="343" s="1"/>
  <c r="X30" i="343" s="1"/>
  <c r="Z30" i="343" s="1"/>
  <c r="BC29" i="343"/>
  <c r="BD29" i="343" s="1"/>
  <c r="Y29" i="343"/>
  <c r="AK29" i="343" s="1"/>
  <c r="U29" i="343"/>
  <c r="T29" i="343"/>
  <c r="R29" i="343"/>
  <c r="Q29" i="343"/>
  <c r="P29" i="343"/>
  <c r="N29" i="343"/>
  <c r="S29" i="343" s="1"/>
  <c r="I29" i="343"/>
  <c r="A29" i="343"/>
  <c r="J29" i="343" s="1"/>
  <c r="X29" i="343" s="1"/>
  <c r="Z29" i="343" s="1"/>
  <c r="BC28" i="343"/>
  <c r="BD28" i="343" s="1"/>
  <c r="Y28" i="343"/>
  <c r="AK28" i="343" s="1"/>
  <c r="U28" i="343"/>
  <c r="T28" i="343"/>
  <c r="R28" i="343"/>
  <c r="Q28" i="343"/>
  <c r="P28" i="343"/>
  <c r="N28" i="343"/>
  <c r="S28" i="343" s="1"/>
  <c r="I28" i="343"/>
  <c r="A28" i="343"/>
  <c r="J28" i="343" s="1"/>
  <c r="X28" i="343" s="1"/>
  <c r="Z28" i="343" s="1"/>
  <c r="BC27" i="343"/>
  <c r="BD27" i="343" s="1"/>
  <c r="Y27" i="343"/>
  <c r="AK27" i="343" s="1"/>
  <c r="V27" i="343"/>
  <c r="M27" i="343" s="1"/>
  <c r="U27" i="343"/>
  <c r="T27" i="343"/>
  <c r="R27" i="343"/>
  <c r="Q27" i="343"/>
  <c r="P27" i="343"/>
  <c r="N27" i="343"/>
  <c r="S27" i="343" s="1"/>
  <c r="I27" i="343"/>
  <c r="A27" i="343"/>
  <c r="J27" i="343" s="1"/>
  <c r="X27" i="343" s="1"/>
  <c r="Z27" i="343" s="1"/>
  <c r="BC26" i="343"/>
  <c r="BD26" i="343" s="1"/>
  <c r="Y26" i="343"/>
  <c r="AK26" i="343" s="1"/>
  <c r="V26" i="343"/>
  <c r="M26" i="343" s="1"/>
  <c r="U26" i="343"/>
  <c r="T26" i="343"/>
  <c r="R26" i="343"/>
  <c r="Q26" i="343"/>
  <c r="P26" i="343"/>
  <c r="N26" i="343"/>
  <c r="S26" i="343" s="1"/>
  <c r="I26" i="343"/>
  <c r="A26" i="343"/>
  <c r="J26" i="343" s="1"/>
  <c r="X26" i="343" s="1"/>
  <c r="Z26" i="343" s="1"/>
  <c r="BC25" i="343"/>
  <c r="Y25" i="343"/>
  <c r="AK25" i="343" s="1"/>
  <c r="U25" i="343"/>
  <c r="T25" i="343"/>
  <c r="R25" i="343"/>
  <c r="Q25" i="343"/>
  <c r="P25" i="343"/>
  <c r="N25" i="343"/>
  <c r="S25" i="343" s="1"/>
  <c r="I25" i="343"/>
  <c r="A25" i="343"/>
  <c r="J25" i="343" s="1"/>
  <c r="X25" i="343" s="1"/>
  <c r="Z25" i="343" s="1"/>
  <c r="BC24" i="343"/>
  <c r="Y24" i="343"/>
  <c r="AK24" i="343" s="1"/>
  <c r="U24" i="343"/>
  <c r="T24" i="343"/>
  <c r="R24" i="343"/>
  <c r="Q24" i="343"/>
  <c r="P24" i="343"/>
  <c r="N24" i="343"/>
  <c r="S24" i="343" s="1"/>
  <c r="I24" i="343"/>
  <c r="A24" i="343"/>
  <c r="J24" i="343" s="1"/>
  <c r="X24" i="343" s="1"/>
  <c r="Z24" i="343" s="1"/>
  <c r="BC23" i="343"/>
  <c r="V23" i="343" s="1"/>
  <c r="M23" i="343" s="1"/>
  <c r="Y23" i="343"/>
  <c r="AK23" i="343" s="1"/>
  <c r="U23" i="343"/>
  <c r="T23" i="343"/>
  <c r="R23" i="343"/>
  <c r="Q23" i="343"/>
  <c r="P23" i="343"/>
  <c r="N23" i="343"/>
  <c r="S23" i="343" s="1"/>
  <c r="I23" i="343"/>
  <c r="BC22" i="343"/>
  <c r="BD22" i="343" s="1"/>
  <c r="Y22" i="343"/>
  <c r="AK22" i="343" s="1"/>
  <c r="U22" i="343"/>
  <c r="T22" i="343"/>
  <c r="R22" i="343"/>
  <c r="Q22" i="343"/>
  <c r="P22" i="343"/>
  <c r="N22" i="343"/>
  <c r="S22" i="343" s="1"/>
  <c r="I22" i="343"/>
  <c r="BC21" i="343"/>
  <c r="BD21" i="343" s="1"/>
  <c r="Y21" i="343"/>
  <c r="AK21" i="343" s="1"/>
  <c r="V21" i="343"/>
  <c r="M21" i="343" s="1"/>
  <c r="U21" i="343"/>
  <c r="T21" i="343"/>
  <c r="R21" i="343"/>
  <c r="Q21" i="343"/>
  <c r="P21" i="343"/>
  <c r="N21" i="343"/>
  <c r="I21" i="343"/>
  <c r="BD20" i="343"/>
  <c r="BC20" i="343"/>
  <c r="V20" i="343" s="1"/>
  <c r="M20" i="343" s="1"/>
  <c r="Y20" i="343"/>
  <c r="AK20" i="343" s="1"/>
  <c r="U20" i="343"/>
  <c r="T20" i="343"/>
  <c r="R20" i="343"/>
  <c r="Q20" i="343"/>
  <c r="P20" i="343"/>
  <c r="N20" i="343"/>
  <c r="I20" i="343"/>
  <c r="BC19" i="343"/>
  <c r="V19" i="343" s="1"/>
  <c r="M19" i="343" s="1"/>
  <c r="Y19" i="343"/>
  <c r="AK19" i="343" s="1"/>
  <c r="U19" i="343"/>
  <c r="T19" i="343"/>
  <c r="R19" i="343"/>
  <c r="Q19" i="343"/>
  <c r="P19" i="343"/>
  <c r="N19" i="343"/>
  <c r="I19" i="343"/>
  <c r="BC18" i="343"/>
  <c r="BD18" i="343" s="1"/>
  <c r="Y18" i="343"/>
  <c r="AK18" i="343" s="1"/>
  <c r="U18" i="343"/>
  <c r="T18" i="343"/>
  <c r="R18" i="343"/>
  <c r="Q18" i="343"/>
  <c r="P18" i="343"/>
  <c r="N18" i="343"/>
  <c r="I18" i="343"/>
  <c r="BC17" i="343"/>
  <c r="BD17" i="343" s="1"/>
  <c r="Y17" i="343"/>
  <c r="AK17" i="343" s="1"/>
  <c r="U17" i="343"/>
  <c r="T17" i="343"/>
  <c r="R17" i="343"/>
  <c r="Q17" i="343"/>
  <c r="P17" i="343"/>
  <c r="N17" i="343"/>
  <c r="S17" i="343" s="1"/>
  <c r="I17" i="343"/>
  <c r="BC16" i="343"/>
  <c r="V16" i="343" s="1"/>
  <c r="M16" i="343" s="1"/>
  <c r="Y16" i="343"/>
  <c r="AK16" i="343" s="1"/>
  <c r="U16" i="343"/>
  <c r="T16" i="343"/>
  <c r="R16" i="343"/>
  <c r="Q16" i="343"/>
  <c r="P16" i="343"/>
  <c r="N16" i="343"/>
  <c r="I16" i="343"/>
  <c r="BC15" i="343"/>
  <c r="BD15" i="343" s="1"/>
  <c r="AY15" i="343"/>
  <c r="Y15" i="343"/>
  <c r="AK15" i="343" s="1"/>
  <c r="U15" i="343"/>
  <c r="T15" i="343"/>
  <c r="R15" i="343"/>
  <c r="Q15" i="343"/>
  <c r="P15" i="343"/>
  <c r="N15" i="343"/>
  <c r="S15" i="343" s="1"/>
  <c r="I15" i="343"/>
  <c r="BC14" i="343"/>
  <c r="BD14" i="343" s="1"/>
  <c r="Y14" i="343"/>
  <c r="AK14" i="343" s="1"/>
  <c r="U14" i="343"/>
  <c r="T14" i="343"/>
  <c r="R14" i="343"/>
  <c r="Q14" i="343"/>
  <c r="P14" i="343"/>
  <c r="N14" i="343"/>
  <c r="S14" i="343" s="1"/>
  <c r="I14" i="343"/>
  <c r="BC13" i="343"/>
  <c r="BD13" i="343" s="1"/>
  <c r="Y13" i="343"/>
  <c r="AK13" i="343" s="1"/>
  <c r="U13" i="343"/>
  <c r="T13" i="343"/>
  <c r="R13" i="343"/>
  <c r="Q13" i="343"/>
  <c r="P13" i="343"/>
  <c r="N13" i="343"/>
  <c r="S13" i="343" s="1"/>
  <c r="I13" i="343"/>
  <c r="BC12" i="343"/>
  <c r="BD12" i="343" s="1"/>
  <c r="Y12" i="343"/>
  <c r="AK12" i="343" s="1"/>
  <c r="U12" i="343"/>
  <c r="T12" i="343"/>
  <c r="R12" i="343"/>
  <c r="Q12" i="343"/>
  <c r="P12" i="343"/>
  <c r="N12" i="343"/>
  <c r="S12" i="343" s="1"/>
  <c r="I12" i="343"/>
  <c r="BC11" i="343"/>
  <c r="BD11" i="343" s="1"/>
  <c r="AY11" i="343"/>
  <c r="Y11" i="343"/>
  <c r="AK11" i="343" s="1"/>
  <c r="U11" i="343"/>
  <c r="T11" i="343"/>
  <c r="R11" i="343"/>
  <c r="Q11" i="343"/>
  <c r="P11" i="343"/>
  <c r="N11" i="343"/>
  <c r="I11" i="343"/>
  <c r="BC10" i="343"/>
  <c r="BD10" i="343" s="1"/>
  <c r="AY10" i="343"/>
  <c r="Y10" i="343"/>
  <c r="AK10" i="343" s="1"/>
  <c r="U10" i="343"/>
  <c r="T10" i="343"/>
  <c r="R10" i="343"/>
  <c r="Q10" i="343"/>
  <c r="P10" i="343"/>
  <c r="N10" i="343"/>
  <c r="I10" i="343"/>
  <c r="A10" i="343"/>
  <c r="J10" i="343" s="1"/>
  <c r="X10" i="343" s="1"/>
  <c r="Z10" i="343" s="1"/>
  <c r="BC9" i="343"/>
  <c r="BD9" i="343" s="1"/>
  <c r="Y9" i="343"/>
  <c r="AK9" i="343" s="1"/>
  <c r="U9" i="343"/>
  <c r="AR9" i="343" s="1"/>
  <c r="T9" i="343"/>
  <c r="R9" i="343"/>
  <c r="Q9" i="343"/>
  <c r="P9" i="343"/>
  <c r="N9" i="343"/>
  <c r="I9" i="343"/>
  <c r="A9" i="343"/>
  <c r="J9" i="343" s="1"/>
  <c r="X9" i="343" s="1"/>
  <c r="Z9" i="343" s="1"/>
  <c r="AZ8" i="343"/>
  <c r="AZ9" i="343" s="1"/>
  <c r="AY8" i="343"/>
  <c r="AX8" i="343"/>
  <c r="BA8" i="343" s="1"/>
  <c r="AW8" i="343"/>
  <c r="AW9" i="343" s="1"/>
  <c r="AR8" i="343"/>
  <c r="AQ8" i="343"/>
  <c r="AP8" i="343"/>
  <c r="AN8" i="343"/>
  <c r="AI8" i="343"/>
  <c r="AG8" i="343"/>
  <c r="AE8" i="343"/>
  <c r="AC8" i="343"/>
  <c r="AA8" i="343"/>
  <c r="R8" i="343"/>
  <c r="Q8" i="343"/>
  <c r="AA7" i="343"/>
  <c r="V7" i="343"/>
  <c r="P7" i="343"/>
  <c r="M7" i="343"/>
  <c r="I6" i="343"/>
  <c r="H6" i="343"/>
  <c r="G6" i="343"/>
  <c r="C6" i="343"/>
  <c r="I5" i="343"/>
  <c r="H5" i="343"/>
  <c r="G5" i="343"/>
  <c r="A5" i="343"/>
  <c r="H4" i="343"/>
  <c r="G4" i="343"/>
  <c r="H3" i="343"/>
  <c r="G3" i="343"/>
  <c r="H2" i="343"/>
  <c r="M1" i="343"/>
  <c r="H1" i="343"/>
  <c r="BD11" i="346" l="1"/>
  <c r="V11" i="346"/>
  <c r="M11" i="346" s="1"/>
  <c r="V27" i="359"/>
  <c r="M27" i="359" s="1"/>
  <c r="BD27" i="359"/>
  <c r="BD54" i="344"/>
  <c r="BD9" i="346"/>
  <c r="BD22" i="349"/>
  <c r="BD17" i="352"/>
  <c r="V17" i="352"/>
  <c r="M17" i="352" s="1"/>
  <c r="BD62" i="352"/>
  <c r="V62" i="352"/>
  <c r="M62" i="352" s="1"/>
  <c r="BD71" i="343"/>
  <c r="BD30" i="345"/>
  <c r="V30" i="345"/>
  <c r="M30" i="345" s="1"/>
  <c r="BD40" i="351"/>
  <c r="V40" i="351"/>
  <c r="M40" i="351" s="1"/>
  <c r="AY25" i="361"/>
  <c r="AY12" i="361"/>
  <c r="AY11" i="361"/>
  <c r="AY15" i="361"/>
  <c r="BD18" i="348"/>
  <c r="BD49" i="348"/>
  <c r="V49" i="348"/>
  <c r="M49" i="348" s="1"/>
  <c r="BD55" i="352"/>
  <c r="V55" i="352"/>
  <c r="M55" i="352" s="1"/>
  <c r="BD69" i="361"/>
  <c r="V69" i="361"/>
  <c r="M69" i="361" s="1"/>
  <c r="V65" i="362"/>
  <c r="M65" i="362" s="1"/>
  <c r="BD65" i="362"/>
  <c r="BD100" i="347"/>
  <c r="V100" i="347"/>
  <c r="M100" i="347" s="1"/>
  <c r="BD89" i="351"/>
  <c r="V89" i="351"/>
  <c r="M89" i="351" s="1"/>
  <c r="BD54" i="352"/>
  <c r="V54" i="352"/>
  <c r="M54" i="352" s="1"/>
  <c r="BD23" i="343"/>
  <c r="BD94" i="343"/>
  <c r="BD10" i="345"/>
  <c r="V10" i="345"/>
  <c r="M10" i="345" s="1"/>
  <c r="BD11" i="345"/>
  <c r="V11" i="345"/>
  <c r="M11" i="345" s="1"/>
  <c r="BD16" i="348"/>
  <c r="V16" i="348"/>
  <c r="M16" i="348" s="1"/>
  <c r="BD48" i="348"/>
  <c r="V97" i="348"/>
  <c r="M97" i="348" s="1"/>
  <c r="BD51" i="349"/>
  <c r="V51" i="349"/>
  <c r="M51" i="349" s="1"/>
  <c r="V60" i="349"/>
  <c r="M60" i="349" s="1"/>
  <c r="V86" i="349"/>
  <c r="M86" i="349" s="1"/>
  <c r="V98" i="349"/>
  <c r="M98" i="349" s="1"/>
  <c r="BD44" i="350"/>
  <c r="V44" i="350"/>
  <c r="M44" i="350" s="1"/>
  <c r="V67" i="350"/>
  <c r="M67" i="350" s="1"/>
  <c r="V84" i="351"/>
  <c r="M84" i="351" s="1"/>
  <c r="BD48" i="360"/>
  <c r="V48" i="360"/>
  <c r="M48" i="360" s="1"/>
  <c r="V55" i="362"/>
  <c r="M55" i="362" s="1"/>
  <c r="BD55" i="362"/>
  <c r="AA47" i="344"/>
  <c r="AB47" i="344" s="1"/>
  <c r="AA21" i="344"/>
  <c r="AB21" i="344" s="1"/>
  <c r="AA25" i="344"/>
  <c r="AB25" i="344" s="1"/>
  <c r="AA28" i="344"/>
  <c r="AB28" i="344" s="1"/>
  <c r="BD17" i="344"/>
  <c r="BD25" i="343"/>
  <c r="V25" i="343"/>
  <c r="M25" i="343" s="1"/>
  <c r="BD22" i="344"/>
  <c r="V22" i="344"/>
  <c r="M22" i="344" s="1"/>
  <c r="BD88" i="351"/>
  <c r="V88" i="351"/>
  <c r="M88" i="351" s="1"/>
  <c r="BD73" i="357"/>
  <c r="V73" i="357"/>
  <c r="M73" i="357" s="1"/>
  <c r="BD10" i="346"/>
  <c r="V10" i="346"/>
  <c r="M10" i="346" s="1"/>
  <c r="BD21" i="357"/>
  <c r="V21" i="357"/>
  <c r="M21" i="357" s="1"/>
  <c r="BD57" i="358"/>
  <c r="V57" i="358"/>
  <c r="M57" i="358" s="1"/>
  <c r="BD58" i="348"/>
  <c r="V58" i="348"/>
  <c r="M58" i="348" s="1"/>
  <c r="BD36" i="350"/>
  <c r="BD94" i="350"/>
  <c r="V94" i="350"/>
  <c r="M94" i="350" s="1"/>
  <c r="BD42" i="351"/>
  <c r="V42" i="351"/>
  <c r="M42" i="351" s="1"/>
  <c r="BD49" i="359"/>
  <c r="V49" i="359"/>
  <c r="M49" i="359" s="1"/>
  <c r="BD88" i="359"/>
  <c r="V88" i="359"/>
  <c r="M88" i="359" s="1"/>
  <c r="BD32" i="345"/>
  <c r="V26" i="359"/>
  <c r="M26" i="359" s="1"/>
  <c r="BD26" i="359"/>
  <c r="BD9" i="361"/>
  <c r="V9" i="361"/>
  <c r="M9" i="361" s="1"/>
  <c r="BD24" i="343"/>
  <c r="V24" i="343"/>
  <c r="M24" i="343" s="1"/>
  <c r="BD9" i="347"/>
  <c r="V9" i="347"/>
  <c r="M9" i="347" s="1"/>
  <c r="BD89" i="349"/>
  <c r="V89" i="349"/>
  <c r="M89" i="349" s="1"/>
  <c r="BD87" i="359"/>
  <c r="V87" i="359"/>
  <c r="M87" i="359" s="1"/>
  <c r="BD17" i="348"/>
  <c r="BD20" i="350"/>
  <c r="V20" i="350"/>
  <c r="M20" i="350" s="1"/>
  <c r="AY21" i="344"/>
  <c r="AY31" i="344"/>
  <c r="A12" i="345"/>
  <c r="J12" i="345" s="1"/>
  <c r="X12" i="345" s="1"/>
  <c r="Z12" i="345" s="1"/>
  <c r="V12" i="343"/>
  <c r="M12" i="343" s="1"/>
  <c r="V81" i="343"/>
  <c r="M81" i="343" s="1"/>
  <c r="V86" i="344"/>
  <c r="M86" i="344" s="1"/>
  <c r="J10" i="345"/>
  <c r="X10" i="345" s="1"/>
  <c r="Z10" i="345" s="1"/>
  <c r="V41" i="345"/>
  <c r="M41" i="345" s="1"/>
  <c r="V16" i="346"/>
  <c r="M16" i="346" s="1"/>
  <c r="V56" i="346"/>
  <c r="M56" i="346" s="1"/>
  <c r="BD14" i="348"/>
  <c r="BD15" i="348"/>
  <c r="BD46" i="348"/>
  <c r="V46" i="348"/>
  <c r="M46" i="348" s="1"/>
  <c r="BD50" i="349"/>
  <c r="V50" i="349"/>
  <c r="M50" i="349" s="1"/>
  <c r="BD43" i="350"/>
  <c r="V43" i="350"/>
  <c r="M43" i="350" s="1"/>
  <c r="BD25" i="351"/>
  <c r="V25" i="351"/>
  <c r="M25" i="351" s="1"/>
  <c r="BD37" i="351"/>
  <c r="BD36" i="352"/>
  <c r="V36" i="352"/>
  <c r="M36" i="352" s="1"/>
  <c r="J9" i="360"/>
  <c r="X9" i="360" s="1"/>
  <c r="Z9" i="360" s="1"/>
  <c r="A10" i="360"/>
  <c r="J10" i="360" s="1"/>
  <c r="X10" i="360" s="1"/>
  <c r="Z10" i="360" s="1"/>
  <c r="BD39" i="360"/>
  <c r="V39" i="360"/>
  <c r="M39" i="360" s="1"/>
  <c r="BD47" i="360"/>
  <c r="V47" i="360"/>
  <c r="M47" i="360" s="1"/>
  <c r="BD95" i="360"/>
  <c r="V95" i="360"/>
  <c r="M95" i="360" s="1"/>
  <c r="BD96" i="360"/>
  <c r="BD96" i="344"/>
  <c r="AY28" i="344"/>
  <c r="BD55" i="357"/>
  <c r="V55" i="357"/>
  <c r="M55" i="357" s="1"/>
  <c r="BD81" i="357"/>
  <c r="V81" i="357"/>
  <c r="M81" i="357" s="1"/>
  <c r="V76" i="358"/>
  <c r="M76" i="358" s="1"/>
  <c r="AZ28" i="344"/>
  <c r="AZ26" i="344"/>
  <c r="AZ12" i="344"/>
  <c r="BD29" i="345"/>
  <c r="BD74" i="343"/>
  <c r="AY16" i="344"/>
  <c r="AY19" i="344"/>
  <c r="AY47" i="344"/>
  <c r="BD12" i="348"/>
  <c r="V12" i="348"/>
  <c r="M12" i="348" s="1"/>
  <c r="J9" i="349"/>
  <c r="X9" i="349" s="1"/>
  <c r="Z9" i="349" s="1"/>
  <c r="A11" i="349"/>
  <c r="J11" i="349" s="1"/>
  <c r="X11" i="349" s="1"/>
  <c r="Z11" i="349" s="1"/>
  <c r="A10" i="349"/>
  <c r="J10" i="349" s="1"/>
  <c r="X10" i="349" s="1"/>
  <c r="Z10" i="349" s="1"/>
  <c r="V39" i="350"/>
  <c r="M39" i="350" s="1"/>
  <c r="BD23" i="351"/>
  <c r="V23" i="351"/>
  <c r="M23" i="351" s="1"/>
  <c r="BD19" i="352"/>
  <c r="V19" i="352"/>
  <c r="M19" i="352" s="1"/>
  <c r="BD84" i="352"/>
  <c r="V84" i="352"/>
  <c r="M84" i="352" s="1"/>
  <c r="BD68" i="358"/>
  <c r="V68" i="358"/>
  <c r="M68" i="358" s="1"/>
  <c r="BD20" i="348"/>
  <c r="V20" i="348"/>
  <c r="M20" i="348" s="1"/>
  <c r="BD56" i="344"/>
  <c r="BD39" i="351"/>
  <c r="V39" i="351"/>
  <c r="M39" i="351" s="1"/>
  <c r="AS8" i="343"/>
  <c r="AT8" i="343" s="1"/>
  <c r="AW60" i="344"/>
  <c r="AW64" i="344"/>
  <c r="AW13" i="344"/>
  <c r="AW9" i="344"/>
  <c r="AA11" i="344"/>
  <c r="AB11" i="344" s="1"/>
  <c r="AZ16" i="344"/>
  <c r="AY17" i="344"/>
  <c r="BD28" i="344"/>
  <c r="V44" i="344"/>
  <c r="M44" i="344" s="1"/>
  <c r="V38" i="345"/>
  <c r="M38" i="345" s="1"/>
  <c r="V50" i="345"/>
  <c r="M50" i="345" s="1"/>
  <c r="BD15" i="346"/>
  <c r="A11" i="348"/>
  <c r="BD11" i="348"/>
  <c r="V23" i="349"/>
  <c r="M23" i="349" s="1"/>
  <c r="V37" i="350"/>
  <c r="M37" i="350" s="1"/>
  <c r="V21" i="351"/>
  <c r="M21" i="351" s="1"/>
  <c r="BD71" i="352"/>
  <c r="V71" i="352"/>
  <c r="M71" i="352" s="1"/>
  <c r="BD34" i="358"/>
  <c r="V34" i="358"/>
  <c r="M34" i="358" s="1"/>
  <c r="BD58" i="358"/>
  <c r="V58" i="358"/>
  <c r="M58" i="358" s="1"/>
  <c r="BD67" i="358"/>
  <c r="AY20" i="344"/>
  <c r="AY24" i="344"/>
  <c r="AY11" i="344"/>
  <c r="AY39" i="344"/>
  <c r="AY35" i="344"/>
  <c r="AY13" i="344"/>
  <c r="AY12" i="344"/>
  <c r="AY9" i="344"/>
  <c r="BD50" i="348"/>
  <c r="V50" i="348"/>
  <c r="M50" i="348" s="1"/>
  <c r="BD12" i="352"/>
  <c r="BD70" i="343"/>
  <c r="BD95" i="344"/>
  <c r="V95" i="344"/>
  <c r="M95" i="344" s="1"/>
  <c r="BD31" i="345"/>
  <c r="BD19" i="348"/>
  <c r="BD70" i="350"/>
  <c r="V70" i="350"/>
  <c r="M70" i="350" s="1"/>
  <c r="AZ13" i="361"/>
  <c r="AZ9" i="361"/>
  <c r="AZ16" i="361"/>
  <c r="AZ12" i="361"/>
  <c r="AY15" i="344"/>
  <c r="BD16" i="344"/>
  <c r="V16" i="344"/>
  <c r="M16" i="344" s="1"/>
  <c r="AZ17" i="344"/>
  <c r="AY43" i="344"/>
  <c r="AW56" i="344"/>
  <c r="V37" i="345"/>
  <c r="M37" i="345" s="1"/>
  <c r="V49" i="345"/>
  <c r="M49" i="345" s="1"/>
  <c r="BD12" i="346"/>
  <c r="V12" i="346"/>
  <c r="M12" i="346" s="1"/>
  <c r="V21" i="349"/>
  <c r="M21" i="349" s="1"/>
  <c r="V20" i="351"/>
  <c r="M20" i="351" s="1"/>
  <c r="AR11" i="352"/>
  <c r="BD13" i="352"/>
  <c r="V13" i="352"/>
  <c r="M13" i="352" s="1"/>
  <c r="BD25" i="352"/>
  <c r="V25" i="352"/>
  <c r="M25" i="352" s="1"/>
  <c r="BD63" i="352"/>
  <c r="V63" i="352"/>
  <c r="M63" i="352" s="1"/>
  <c r="BD64" i="352"/>
  <c r="BD50" i="359"/>
  <c r="V50" i="359"/>
  <c r="M50" i="359" s="1"/>
  <c r="BD90" i="359"/>
  <c r="V90" i="359"/>
  <c r="M90" i="359" s="1"/>
  <c r="BD95" i="359"/>
  <c r="V95" i="359"/>
  <c r="M95" i="359" s="1"/>
  <c r="V77" i="343"/>
  <c r="M77" i="343" s="1"/>
  <c r="V87" i="346"/>
  <c r="M87" i="346" s="1"/>
  <c r="BD57" i="348"/>
  <c r="V57" i="348"/>
  <c r="M57" i="348" s="1"/>
  <c r="BD83" i="348"/>
  <c r="V83" i="348"/>
  <c r="M83" i="348" s="1"/>
  <c r="BD84" i="348"/>
  <c r="BD35" i="349"/>
  <c r="AR9" i="350"/>
  <c r="BD50" i="350"/>
  <c r="V50" i="350"/>
  <c r="M50" i="350" s="1"/>
  <c r="BD90" i="350"/>
  <c r="V90" i="350"/>
  <c r="M90" i="350" s="1"/>
  <c r="BD53" i="352"/>
  <c r="BD94" i="352"/>
  <c r="BD20" i="357"/>
  <c r="V20" i="357"/>
  <c r="M20" i="357" s="1"/>
  <c r="V60" i="357"/>
  <c r="M60" i="357" s="1"/>
  <c r="BD60" i="357"/>
  <c r="BD13" i="358"/>
  <c r="V13" i="358"/>
  <c r="M13" i="358" s="1"/>
  <c r="V74" i="358"/>
  <c r="M74" i="358" s="1"/>
  <c r="BD74" i="358"/>
  <c r="BD27" i="360"/>
  <c r="V27" i="360"/>
  <c r="M27" i="360" s="1"/>
  <c r="BD46" i="360"/>
  <c r="BD68" i="360"/>
  <c r="V68" i="360"/>
  <c r="M68" i="360" s="1"/>
  <c r="J9" i="365"/>
  <c r="X9" i="365" s="1"/>
  <c r="Z9" i="365" s="1"/>
  <c r="A10" i="365"/>
  <c r="J10" i="365" s="1"/>
  <c r="X10" i="365" s="1"/>
  <c r="Z10" i="365" s="1"/>
  <c r="BD91" i="350"/>
  <c r="V91" i="350"/>
  <c r="M91" i="350" s="1"/>
  <c r="BD43" i="352"/>
  <c r="V43" i="352"/>
  <c r="M43" i="352" s="1"/>
  <c r="BD64" i="358"/>
  <c r="V64" i="358"/>
  <c r="M64" i="358" s="1"/>
  <c r="BD33" i="359"/>
  <c r="V33" i="359"/>
  <c r="M33" i="359" s="1"/>
  <c r="V15" i="343"/>
  <c r="M15" i="343" s="1"/>
  <c r="V29" i="343"/>
  <c r="M29" i="343" s="1"/>
  <c r="AE17" i="344"/>
  <c r="AF17" i="344" s="1"/>
  <c r="V36" i="344"/>
  <c r="M36" i="344" s="1"/>
  <c r="AI39" i="344"/>
  <c r="AJ39" i="344" s="1"/>
  <c r="V40" i="344"/>
  <c r="M40" i="344" s="1"/>
  <c r="V64" i="344"/>
  <c r="M64" i="344" s="1"/>
  <c r="V66" i="344"/>
  <c r="M66" i="344" s="1"/>
  <c r="V21" i="345"/>
  <c r="M21" i="345" s="1"/>
  <c r="V22" i="345"/>
  <c r="M22" i="345" s="1"/>
  <c r="V23" i="345"/>
  <c r="M23" i="345" s="1"/>
  <c r="V95" i="345"/>
  <c r="M95" i="345" s="1"/>
  <c r="V28" i="343"/>
  <c r="M28" i="343" s="1"/>
  <c r="V84" i="343"/>
  <c r="M84" i="343" s="1"/>
  <c r="BD98" i="343"/>
  <c r="AG60" i="344"/>
  <c r="AH60" i="344" s="1"/>
  <c r="AQ25" i="344"/>
  <c r="AQ28" i="344"/>
  <c r="V37" i="344"/>
  <c r="M37" i="344" s="1"/>
  <c r="AR9" i="345"/>
  <c r="V24" i="345"/>
  <c r="M24" i="345" s="1"/>
  <c r="V96" i="345"/>
  <c r="M96" i="345" s="1"/>
  <c r="V97" i="345"/>
  <c r="M97" i="345" s="1"/>
  <c r="V74" i="346"/>
  <c r="M74" i="346" s="1"/>
  <c r="V75" i="346"/>
  <c r="M75" i="346" s="1"/>
  <c r="V76" i="346"/>
  <c r="M76" i="346" s="1"/>
  <c r="V77" i="346"/>
  <c r="M77" i="346" s="1"/>
  <c r="V78" i="346"/>
  <c r="M78" i="346" s="1"/>
  <c r="V11" i="347"/>
  <c r="M11" i="347" s="1"/>
  <c r="BD56" i="348"/>
  <c r="BD82" i="348"/>
  <c r="V82" i="348"/>
  <c r="M82" i="348" s="1"/>
  <c r="V10" i="349"/>
  <c r="M10" i="349" s="1"/>
  <c r="V11" i="349"/>
  <c r="M11" i="349" s="1"/>
  <c r="BD31" i="349"/>
  <c r="BD32" i="349"/>
  <c r="V54" i="349"/>
  <c r="M54" i="349" s="1"/>
  <c r="BD13" i="350"/>
  <c r="V26" i="350"/>
  <c r="M26" i="350" s="1"/>
  <c r="V74" i="350"/>
  <c r="M74" i="350" s="1"/>
  <c r="BD98" i="350"/>
  <c r="V98" i="350"/>
  <c r="M98" i="350" s="1"/>
  <c r="AP10" i="351"/>
  <c r="V16" i="351"/>
  <c r="M16" i="351" s="1"/>
  <c r="BD16" i="351"/>
  <c r="V29" i="351"/>
  <c r="M29" i="351" s="1"/>
  <c r="BD49" i="351"/>
  <c r="V49" i="351"/>
  <c r="M49" i="351" s="1"/>
  <c r="V58" i="351"/>
  <c r="M58" i="351" s="1"/>
  <c r="V62" i="351"/>
  <c r="M62" i="351" s="1"/>
  <c r="V63" i="351"/>
  <c r="M63" i="351" s="1"/>
  <c r="BD65" i="351"/>
  <c r="V65" i="351"/>
  <c r="M65" i="351" s="1"/>
  <c r="BD40" i="352"/>
  <c r="V40" i="352"/>
  <c r="M40" i="352" s="1"/>
  <c r="V91" i="352"/>
  <c r="M91" i="352" s="1"/>
  <c r="BD19" i="357"/>
  <c r="V19" i="357"/>
  <c r="M19" i="357" s="1"/>
  <c r="AR9" i="358"/>
  <c r="BD63" i="358"/>
  <c r="BD25" i="360"/>
  <c r="BD18" i="361"/>
  <c r="V18" i="361"/>
  <c r="M18" i="361" s="1"/>
  <c r="V46" i="361"/>
  <c r="M46" i="361" s="1"/>
  <c r="BD46" i="361"/>
  <c r="V52" i="362"/>
  <c r="M52" i="362" s="1"/>
  <c r="BD54" i="348"/>
  <c r="V54" i="348"/>
  <c r="M54" i="348" s="1"/>
  <c r="BD78" i="348"/>
  <c r="V78" i="348"/>
  <c r="M78" i="348" s="1"/>
  <c r="BD30" i="349"/>
  <c r="V30" i="349"/>
  <c r="M30" i="349" s="1"/>
  <c r="AY12" i="350"/>
  <c r="AY11" i="350"/>
  <c r="AY9" i="350"/>
  <c r="A13" i="350"/>
  <c r="J13" i="350" s="1"/>
  <c r="X13" i="350" s="1"/>
  <c r="Z13" i="350" s="1"/>
  <c r="BD49" i="350"/>
  <c r="V49" i="350"/>
  <c r="M49" i="350" s="1"/>
  <c r="BD76" i="350"/>
  <c r="V76" i="350"/>
  <c r="M76" i="350" s="1"/>
  <c r="BD97" i="350"/>
  <c r="V97" i="350"/>
  <c r="M97" i="350" s="1"/>
  <c r="BD47" i="351"/>
  <c r="V47" i="351"/>
  <c r="M47" i="351" s="1"/>
  <c r="BD29" i="352"/>
  <c r="V29" i="352"/>
  <c r="M29" i="352" s="1"/>
  <c r="BD39" i="352"/>
  <c r="V39" i="352"/>
  <c r="M39" i="352" s="1"/>
  <c r="V92" i="352"/>
  <c r="M92" i="352" s="1"/>
  <c r="BD92" i="352"/>
  <c r="BD11" i="358"/>
  <c r="V11" i="358"/>
  <c r="M11" i="358" s="1"/>
  <c r="BD12" i="358"/>
  <c r="V12" i="358"/>
  <c r="M12" i="358" s="1"/>
  <c r="BD62" i="358"/>
  <c r="V62" i="358"/>
  <c r="M62" i="358" s="1"/>
  <c r="BD36" i="360"/>
  <c r="V36" i="360"/>
  <c r="M36" i="360" s="1"/>
  <c r="BD44" i="360"/>
  <c r="V44" i="360"/>
  <c r="M44" i="360" s="1"/>
  <c r="V72" i="361"/>
  <c r="M72" i="361" s="1"/>
  <c r="BD72" i="361"/>
  <c r="V45" i="362"/>
  <c r="M45" i="362" s="1"/>
  <c r="BD45" i="362"/>
  <c r="AP14" i="343"/>
  <c r="BD62" i="344"/>
  <c r="AR10" i="345"/>
  <c r="BD86" i="346"/>
  <c r="AQ13" i="348"/>
  <c r="AN14" i="348"/>
  <c r="AO14" i="348" s="1"/>
  <c r="BD9" i="350"/>
  <c r="V9" i="350"/>
  <c r="M9" i="350" s="1"/>
  <c r="BD60" i="351"/>
  <c r="V60" i="351"/>
  <c r="M60" i="351" s="1"/>
  <c r="BD21" i="352"/>
  <c r="V21" i="352"/>
  <c r="M21" i="352" s="1"/>
  <c r="BD92" i="357"/>
  <c r="V92" i="357"/>
  <c r="M92" i="357" s="1"/>
  <c r="BD82" i="358"/>
  <c r="V82" i="358"/>
  <c r="M82" i="358" s="1"/>
  <c r="BD100" i="359"/>
  <c r="V100" i="359"/>
  <c r="M100" i="359" s="1"/>
  <c r="BD56" i="361"/>
  <c r="V56" i="361"/>
  <c r="M56" i="361" s="1"/>
  <c r="AI25" i="344"/>
  <c r="AJ25" i="344" s="1"/>
  <c r="BD53" i="348"/>
  <c r="V53" i="348"/>
  <c r="M53" i="348" s="1"/>
  <c r="BD28" i="349"/>
  <c r="BD29" i="349"/>
  <c r="V91" i="349"/>
  <c r="M91" i="349" s="1"/>
  <c r="BD91" i="349"/>
  <c r="BA8" i="350"/>
  <c r="BD73" i="350"/>
  <c r="V73" i="350"/>
  <c r="M73" i="350" s="1"/>
  <c r="BD96" i="350"/>
  <c r="V96" i="350"/>
  <c r="M96" i="350" s="1"/>
  <c r="AY29" i="351"/>
  <c r="AY13" i="351"/>
  <c r="AY11" i="351"/>
  <c r="AY9" i="351"/>
  <c r="AY12" i="351"/>
  <c r="AY16" i="351"/>
  <c r="BD93" i="351"/>
  <c r="V93" i="351"/>
  <c r="M93" i="351" s="1"/>
  <c r="BD14" i="352"/>
  <c r="V14" i="352"/>
  <c r="M14" i="352" s="1"/>
  <c r="BD28" i="352"/>
  <c r="V28" i="352"/>
  <c r="M28" i="352" s="1"/>
  <c r="BD50" i="352"/>
  <c r="V50" i="352"/>
  <c r="M50" i="352" s="1"/>
  <c r="BD66" i="352"/>
  <c r="J10" i="357"/>
  <c r="X10" i="357" s="1"/>
  <c r="Z10" i="357" s="1"/>
  <c r="A12" i="357"/>
  <c r="J12" i="357" s="1"/>
  <c r="X12" i="357" s="1"/>
  <c r="Z12" i="357" s="1"/>
  <c r="A11" i="357"/>
  <c r="J11" i="357" s="1"/>
  <c r="X11" i="357" s="1"/>
  <c r="Z11" i="357" s="1"/>
  <c r="A13" i="357"/>
  <c r="J13" i="357" s="1"/>
  <c r="X13" i="357" s="1"/>
  <c r="Z13" i="357" s="1"/>
  <c r="V51" i="359"/>
  <c r="M51" i="359" s="1"/>
  <c r="BD51" i="359"/>
  <c r="BD64" i="359"/>
  <c r="V64" i="359"/>
  <c r="M64" i="359" s="1"/>
  <c r="BD97" i="359"/>
  <c r="V97" i="359"/>
  <c r="M97" i="359" s="1"/>
  <c r="BD98" i="359"/>
  <c r="BD99" i="359"/>
  <c r="V21" i="360"/>
  <c r="M21" i="360" s="1"/>
  <c r="BD21" i="360"/>
  <c r="BD34" i="360"/>
  <c r="V34" i="360"/>
  <c r="M34" i="360" s="1"/>
  <c r="BD10" i="361"/>
  <c r="V10" i="361"/>
  <c r="M10" i="361" s="1"/>
  <c r="BD23" i="361"/>
  <c r="V23" i="361"/>
  <c r="M23" i="361" s="1"/>
  <c r="AR10" i="350"/>
  <c r="BD61" i="352"/>
  <c r="V61" i="352"/>
  <c r="M61" i="352" s="1"/>
  <c r="V54" i="357"/>
  <c r="M54" i="357" s="1"/>
  <c r="BD54" i="357"/>
  <c r="BD65" i="358"/>
  <c r="V65" i="358"/>
  <c r="M65" i="358" s="1"/>
  <c r="AI43" i="344"/>
  <c r="AJ43" i="344" s="1"/>
  <c r="BD96" i="343"/>
  <c r="AQ47" i="344"/>
  <c r="BD25" i="344"/>
  <c r="AI28" i="344"/>
  <c r="AJ28" i="344" s="1"/>
  <c r="AI31" i="344"/>
  <c r="AJ31" i="344" s="1"/>
  <c r="BD33" i="344"/>
  <c r="BD9" i="348"/>
  <c r="BD52" i="348"/>
  <c r="J9" i="350"/>
  <c r="X9" i="350" s="1"/>
  <c r="Z9" i="350" s="1"/>
  <c r="A14" i="350"/>
  <c r="J14" i="350" s="1"/>
  <c r="X14" i="350" s="1"/>
  <c r="Z14" i="350" s="1"/>
  <c r="BD95" i="350"/>
  <c r="V95" i="350"/>
  <c r="M95" i="350" s="1"/>
  <c r="BD20" i="352"/>
  <c r="V20" i="352"/>
  <c r="M20" i="352" s="1"/>
  <c r="BD27" i="352"/>
  <c r="V27" i="352"/>
  <c r="M27" i="352" s="1"/>
  <c r="BD65" i="352"/>
  <c r="V65" i="352"/>
  <c r="M65" i="352" s="1"/>
  <c r="BD77" i="357"/>
  <c r="V77" i="357"/>
  <c r="M77" i="357" s="1"/>
  <c r="BD89" i="357"/>
  <c r="V89" i="357"/>
  <c r="M89" i="357" s="1"/>
  <c r="BD81" i="358"/>
  <c r="V81" i="358"/>
  <c r="M81" i="358" s="1"/>
  <c r="BD40" i="359"/>
  <c r="V40" i="359"/>
  <c r="M40" i="359" s="1"/>
  <c r="V70" i="361"/>
  <c r="M70" i="361" s="1"/>
  <c r="BD70" i="361"/>
  <c r="BD14" i="364"/>
  <c r="V14" i="364"/>
  <c r="M14" i="364" s="1"/>
  <c r="BA8" i="351"/>
  <c r="A11" i="352"/>
  <c r="A12" i="352" s="1"/>
  <c r="J12" i="352" s="1"/>
  <c r="X12" i="352" s="1"/>
  <c r="Z12" i="352" s="1"/>
  <c r="BD18" i="352"/>
  <c r="V18" i="352"/>
  <c r="M18" i="352" s="1"/>
  <c r="BD26" i="352"/>
  <c r="V26" i="352"/>
  <c r="M26" i="352" s="1"/>
  <c r="BD51" i="352"/>
  <c r="V51" i="352"/>
  <c r="M51" i="352" s="1"/>
  <c r="BD60" i="352"/>
  <c r="V60" i="352"/>
  <c r="M60" i="352" s="1"/>
  <c r="BD86" i="357"/>
  <c r="V86" i="357"/>
  <c r="M86" i="357" s="1"/>
  <c r="BD96" i="359"/>
  <c r="V96" i="359"/>
  <c r="M96" i="359" s="1"/>
  <c r="BD9" i="360"/>
  <c r="V9" i="360"/>
  <c r="M9" i="360" s="1"/>
  <c r="V20" i="360"/>
  <c r="M20" i="360" s="1"/>
  <c r="BD20" i="360"/>
  <c r="BD53" i="361"/>
  <c r="V53" i="361"/>
  <c r="M53" i="361" s="1"/>
  <c r="V27" i="362"/>
  <c r="M27" i="362" s="1"/>
  <c r="BD27" i="362"/>
  <c r="V51" i="362"/>
  <c r="M51" i="362" s="1"/>
  <c r="BD51" i="362"/>
  <c r="AZ57" i="365"/>
  <c r="AZ12" i="365"/>
  <c r="AZ43" i="365"/>
  <c r="AZ51" i="365"/>
  <c r="AZ16" i="365"/>
  <c r="BD89" i="365"/>
  <c r="V89" i="365"/>
  <c r="M89" i="365" s="1"/>
  <c r="V97" i="347"/>
  <c r="M97" i="347" s="1"/>
  <c r="AQ9" i="348"/>
  <c r="V31" i="348"/>
  <c r="M31" i="348" s="1"/>
  <c r="V35" i="348"/>
  <c r="M35" i="348" s="1"/>
  <c r="V39" i="348"/>
  <c r="M39" i="348" s="1"/>
  <c r="V43" i="348"/>
  <c r="M43" i="348" s="1"/>
  <c r="V61" i="348"/>
  <c r="M61" i="348" s="1"/>
  <c r="V64" i="348"/>
  <c r="M64" i="348" s="1"/>
  <c r="V68" i="348"/>
  <c r="M68" i="348" s="1"/>
  <c r="V72" i="348"/>
  <c r="M72" i="348" s="1"/>
  <c r="V76" i="348"/>
  <c r="M76" i="348" s="1"/>
  <c r="V74" i="349"/>
  <c r="M74" i="349" s="1"/>
  <c r="V76" i="349"/>
  <c r="M76" i="349" s="1"/>
  <c r="V79" i="349"/>
  <c r="M79" i="349" s="1"/>
  <c r="V18" i="350"/>
  <c r="M18" i="350" s="1"/>
  <c r="V54" i="350"/>
  <c r="M54" i="350" s="1"/>
  <c r="V55" i="350"/>
  <c r="M55" i="350" s="1"/>
  <c r="V83" i="350"/>
  <c r="M83" i="350" s="1"/>
  <c r="V14" i="351"/>
  <c r="M14" i="351" s="1"/>
  <c r="J9" i="352"/>
  <c r="X9" i="352" s="1"/>
  <c r="Z9" i="352" s="1"/>
  <c r="BD35" i="352"/>
  <c r="V35" i="352"/>
  <c r="M35" i="352" s="1"/>
  <c r="BD59" i="352"/>
  <c r="V59" i="352"/>
  <c r="M59" i="352" s="1"/>
  <c r="BD69" i="352"/>
  <c r="V69" i="352"/>
  <c r="M69" i="352" s="1"/>
  <c r="V81" i="352"/>
  <c r="M81" i="352" s="1"/>
  <c r="BD50" i="357"/>
  <c r="V50" i="357"/>
  <c r="M50" i="357" s="1"/>
  <c r="BD59" i="357"/>
  <c r="V59" i="357"/>
  <c r="M59" i="357" s="1"/>
  <c r="BD80" i="357"/>
  <c r="V80" i="357"/>
  <c r="M80" i="357" s="1"/>
  <c r="AZ11" i="359"/>
  <c r="AZ9" i="359"/>
  <c r="BD46" i="359"/>
  <c r="V46" i="359"/>
  <c r="M46" i="359" s="1"/>
  <c r="V91" i="360"/>
  <c r="M91" i="360" s="1"/>
  <c r="BD29" i="361"/>
  <c r="V29" i="361"/>
  <c r="M29" i="361" s="1"/>
  <c r="V41" i="361"/>
  <c r="M41" i="361" s="1"/>
  <c r="V42" i="361"/>
  <c r="M42" i="361" s="1"/>
  <c r="V43" i="361"/>
  <c r="M43" i="361" s="1"/>
  <c r="BD98" i="361"/>
  <c r="V98" i="361"/>
  <c r="M98" i="361" s="1"/>
  <c r="BD92" i="363"/>
  <c r="V92" i="363"/>
  <c r="M92" i="363" s="1"/>
  <c r="BD93" i="363"/>
  <c r="V93" i="363"/>
  <c r="M93" i="363" s="1"/>
  <c r="BD68" i="365"/>
  <c r="V68" i="365"/>
  <c r="M68" i="365" s="1"/>
  <c r="V15" i="347"/>
  <c r="M15" i="347" s="1"/>
  <c r="V17" i="347"/>
  <c r="M17" i="347" s="1"/>
  <c r="V19" i="347"/>
  <c r="M19" i="347" s="1"/>
  <c r="V21" i="347"/>
  <c r="M21" i="347" s="1"/>
  <c r="V23" i="347"/>
  <c r="M23" i="347" s="1"/>
  <c r="V25" i="347"/>
  <c r="M25" i="347" s="1"/>
  <c r="V27" i="347"/>
  <c r="M27" i="347" s="1"/>
  <c r="V29" i="347"/>
  <c r="M29" i="347" s="1"/>
  <c r="V31" i="347"/>
  <c r="M31" i="347" s="1"/>
  <c r="V33" i="347"/>
  <c r="M33" i="347" s="1"/>
  <c r="V35" i="347"/>
  <c r="M35" i="347" s="1"/>
  <c r="V37" i="347"/>
  <c r="M37" i="347" s="1"/>
  <c r="V39" i="347"/>
  <c r="M39" i="347" s="1"/>
  <c r="V41" i="347"/>
  <c r="M41" i="347" s="1"/>
  <c r="V43" i="347"/>
  <c r="M43" i="347" s="1"/>
  <c r="V45" i="347"/>
  <c r="M45" i="347" s="1"/>
  <c r="V96" i="347"/>
  <c r="M96" i="347" s="1"/>
  <c r="V45" i="348"/>
  <c r="M45" i="348" s="1"/>
  <c r="V59" i="348"/>
  <c r="M59" i="348" s="1"/>
  <c r="V60" i="348"/>
  <c r="M60" i="348" s="1"/>
  <c r="V63" i="348"/>
  <c r="M63" i="348" s="1"/>
  <c r="V67" i="348"/>
  <c r="M67" i="348" s="1"/>
  <c r="V71" i="348"/>
  <c r="M71" i="348" s="1"/>
  <c r="V75" i="348"/>
  <c r="M75" i="348" s="1"/>
  <c r="BD12" i="351"/>
  <c r="V12" i="351"/>
  <c r="M12" i="351" s="1"/>
  <c r="BD55" i="351"/>
  <c r="V55" i="351"/>
  <c r="M55" i="351" s="1"/>
  <c r="BD99" i="351"/>
  <c r="V99" i="351"/>
  <c r="M99" i="351" s="1"/>
  <c r="BD16" i="352"/>
  <c r="V16" i="352"/>
  <c r="M16" i="352" s="1"/>
  <c r="BD24" i="352"/>
  <c r="V24" i="352"/>
  <c r="M24" i="352" s="1"/>
  <c r="BD48" i="352"/>
  <c r="V48" i="352"/>
  <c r="M48" i="352" s="1"/>
  <c r="BD49" i="352"/>
  <c r="V49" i="352"/>
  <c r="M49" i="352" s="1"/>
  <c r="BD58" i="352"/>
  <c r="V58" i="352"/>
  <c r="M58" i="352" s="1"/>
  <c r="BD12" i="357"/>
  <c r="V12" i="357"/>
  <c r="M12" i="357" s="1"/>
  <c r="BD19" i="358"/>
  <c r="V19" i="358"/>
  <c r="M19" i="358" s="1"/>
  <c r="BD54" i="359"/>
  <c r="V54" i="359"/>
  <c r="M54" i="359" s="1"/>
  <c r="BD70" i="359"/>
  <c r="V70" i="359"/>
  <c r="M70" i="359" s="1"/>
  <c r="BD65" i="360"/>
  <c r="V65" i="360"/>
  <c r="M65" i="360" s="1"/>
  <c r="BD54" i="363"/>
  <c r="V54" i="363"/>
  <c r="M54" i="363" s="1"/>
  <c r="AX9" i="347"/>
  <c r="AX11" i="347"/>
  <c r="AN9" i="349"/>
  <c r="BD84" i="350"/>
  <c r="V84" i="350"/>
  <c r="M84" i="350" s="1"/>
  <c r="BD85" i="350"/>
  <c r="V85" i="350"/>
  <c r="M85" i="350" s="1"/>
  <c r="BD69" i="351"/>
  <c r="V69" i="351"/>
  <c r="M69" i="351" s="1"/>
  <c r="BD23" i="352"/>
  <c r="V23" i="352"/>
  <c r="M23" i="352" s="1"/>
  <c r="BD31" i="352"/>
  <c r="V31" i="352"/>
  <c r="M31" i="352" s="1"/>
  <c r="BD47" i="352"/>
  <c r="V47" i="352"/>
  <c r="M47" i="352" s="1"/>
  <c r="BD68" i="352"/>
  <c r="V68" i="352"/>
  <c r="M68" i="352" s="1"/>
  <c r="AQ9" i="357"/>
  <c r="BD25" i="357"/>
  <c r="V25" i="357"/>
  <c r="M25" i="357" s="1"/>
  <c r="BD57" i="357"/>
  <c r="V57" i="357"/>
  <c r="M57" i="357" s="1"/>
  <c r="BD58" i="357"/>
  <c r="BD79" i="357"/>
  <c r="V79" i="357"/>
  <c r="M79" i="357" s="1"/>
  <c r="BD18" i="358"/>
  <c r="V18" i="358"/>
  <c r="M18" i="358" s="1"/>
  <c r="BD38" i="358"/>
  <c r="V38" i="358"/>
  <c r="M38" i="358" s="1"/>
  <c r="BD53" i="358"/>
  <c r="V53" i="358"/>
  <c r="M53" i="358" s="1"/>
  <c r="BD72" i="358"/>
  <c r="V72" i="358"/>
  <c r="M72" i="358" s="1"/>
  <c r="BD31" i="359"/>
  <c r="V31" i="359"/>
  <c r="M31" i="359" s="1"/>
  <c r="BD74" i="360"/>
  <c r="V74" i="360"/>
  <c r="M74" i="360" s="1"/>
  <c r="BD100" i="363"/>
  <c r="V100" i="363"/>
  <c r="M100" i="363" s="1"/>
  <c r="BD48" i="364"/>
  <c r="V48" i="364"/>
  <c r="M48" i="364" s="1"/>
  <c r="BD75" i="364"/>
  <c r="V75" i="364"/>
  <c r="M75" i="364" s="1"/>
  <c r="AZ9" i="347"/>
  <c r="AZ11" i="347"/>
  <c r="AZ13" i="347"/>
  <c r="BD10" i="351"/>
  <c r="V10" i="351"/>
  <c r="M10" i="351" s="1"/>
  <c r="BD52" i="351"/>
  <c r="BD68" i="351"/>
  <c r="V68" i="351"/>
  <c r="M68" i="351" s="1"/>
  <c r="BD97" i="351"/>
  <c r="V97" i="351"/>
  <c r="M97" i="351" s="1"/>
  <c r="BD98" i="351"/>
  <c r="BD15" i="352"/>
  <c r="V15" i="352"/>
  <c r="M15" i="352" s="1"/>
  <c r="BD57" i="352"/>
  <c r="V57" i="352"/>
  <c r="M57" i="352" s="1"/>
  <c r="BD11" i="357"/>
  <c r="V11" i="357"/>
  <c r="M11" i="357" s="1"/>
  <c r="BD45" i="357"/>
  <c r="V45" i="357"/>
  <c r="M45" i="357" s="1"/>
  <c r="BD78" i="357"/>
  <c r="V78" i="357"/>
  <c r="M78" i="357" s="1"/>
  <c r="BD52" i="359"/>
  <c r="V52" i="359"/>
  <c r="M52" i="359" s="1"/>
  <c r="BD69" i="359"/>
  <c r="V69" i="359"/>
  <c r="M69" i="359" s="1"/>
  <c r="BD31" i="360"/>
  <c r="V31" i="360"/>
  <c r="M31" i="360" s="1"/>
  <c r="BD57" i="362"/>
  <c r="V57" i="362"/>
  <c r="M57" i="362" s="1"/>
  <c r="BD53" i="363"/>
  <c r="V53" i="363"/>
  <c r="M53" i="363" s="1"/>
  <c r="A11" i="351"/>
  <c r="BD66" i="351"/>
  <c r="V66" i="351"/>
  <c r="M66" i="351" s="1"/>
  <c r="BD22" i="352"/>
  <c r="V22" i="352"/>
  <c r="M22" i="352" s="1"/>
  <c r="BD30" i="352"/>
  <c r="V30" i="352"/>
  <c r="M30" i="352" s="1"/>
  <c r="BD44" i="352"/>
  <c r="V44" i="352"/>
  <c r="M44" i="352" s="1"/>
  <c r="BD56" i="352"/>
  <c r="V56" i="352"/>
  <c r="M56" i="352" s="1"/>
  <c r="BD22" i="357"/>
  <c r="V22" i="357"/>
  <c r="M22" i="357" s="1"/>
  <c r="BD56" i="357"/>
  <c r="BD37" i="358"/>
  <c r="V37" i="358"/>
  <c r="M37" i="358" s="1"/>
  <c r="BD71" i="358"/>
  <c r="BD86" i="358"/>
  <c r="V86" i="358"/>
  <c r="M86" i="358" s="1"/>
  <c r="BD90" i="362"/>
  <c r="V90" i="362"/>
  <c r="M90" i="362" s="1"/>
  <c r="BD23" i="363"/>
  <c r="V23" i="363"/>
  <c r="M23" i="363" s="1"/>
  <c r="BD30" i="363"/>
  <c r="V30" i="363"/>
  <c r="M30" i="363" s="1"/>
  <c r="BD42" i="363"/>
  <c r="V42" i="363"/>
  <c r="M42" i="363" s="1"/>
  <c r="BD70" i="363"/>
  <c r="V70" i="363"/>
  <c r="M70" i="363" s="1"/>
  <c r="BD99" i="363"/>
  <c r="V74" i="364"/>
  <c r="M74" i="364" s="1"/>
  <c r="BD74" i="364"/>
  <c r="AY18" i="365"/>
  <c r="AY26" i="365"/>
  <c r="AY14" i="365"/>
  <c r="AY10" i="365"/>
  <c r="AY11" i="365"/>
  <c r="V95" i="365"/>
  <c r="M95" i="365" s="1"/>
  <c r="BD95" i="365"/>
  <c r="AN11" i="357"/>
  <c r="V17" i="357"/>
  <c r="M17" i="357" s="1"/>
  <c r="V46" i="357"/>
  <c r="M46" i="357" s="1"/>
  <c r="BD53" i="357"/>
  <c r="V53" i="357"/>
  <c r="M53" i="357" s="1"/>
  <c r="V76" i="357"/>
  <c r="M76" i="357" s="1"/>
  <c r="V93" i="357"/>
  <c r="M93" i="357" s="1"/>
  <c r="V97" i="357"/>
  <c r="M97" i="357" s="1"/>
  <c r="V98" i="357"/>
  <c r="M98" i="357" s="1"/>
  <c r="BA8" i="358"/>
  <c r="AP11" i="358"/>
  <c r="V20" i="358"/>
  <c r="M20" i="358" s="1"/>
  <c r="V30" i="358"/>
  <c r="M30" i="358" s="1"/>
  <c r="V39" i="358"/>
  <c r="M39" i="358" s="1"/>
  <c r="V42" i="358"/>
  <c r="M42" i="358" s="1"/>
  <c r="V45" i="358"/>
  <c r="M45" i="358" s="1"/>
  <c r="V83" i="358"/>
  <c r="M83" i="358" s="1"/>
  <c r="AP11" i="359"/>
  <c r="V32" i="359"/>
  <c r="M32" i="359" s="1"/>
  <c r="V42" i="359"/>
  <c r="M42" i="359" s="1"/>
  <c r="V55" i="359"/>
  <c r="M55" i="359" s="1"/>
  <c r="V82" i="359"/>
  <c r="M82" i="359" s="1"/>
  <c r="V40" i="360"/>
  <c r="M40" i="360" s="1"/>
  <c r="V70" i="360"/>
  <c r="M70" i="360" s="1"/>
  <c r="BD73" i="360"/>
  <c r="V73" i="360"/>
  <c r="M73" i="360" s="1"/>
  <c r="V25" i="361"/>
  <c r="M25" i="361" s="1"/>
  <c r="V95" i="361"/>
  <c r="M95" i="361" s="1"/>
  <c r="J10" i="363"/>
  <c r="X10" i="363" s="1"/>
  <c r="Z10" i="363" s="1"/>
  <c r="A11" i="363"/>
  <c r="J11" i="363" s="1"/>
  <c r="X11" i="363" s="1"/>
  <c r="Z11" i="363" s="1"/>
  <c r="BD22" i="363"/>
  <c r="V22" i="363"/>
  <c r="M22" i="363" s="1"/>
  <c r="V29" i="363"/>
  <c r="M29" i="363" s="1"/>
  <c r="BD29" i="363"/>
  <c r="BD39" i="365"/>
  <c r="V39" i="365"/>
  <c r="M39" i="365" s="1"/>
  <c r="BD81" i="365"/>
  <c r="V81" i="365"/>
  <c r="M81" i="365" s="1"/>
  <c r="AZ10" i="358"/>
  <c r="AN13" i="358"/>
  <c r="AO13" i="358" s="1"/>
  <c r="AN14" i="358"/>
  <c r="BD27" i="358"/>
  <c r="V27" i="358"/>
  <c r="M27" i="358" s="1"/>
  <c r="BD74" i="361"/>
  <c r="V74" i="361"/>
  <c r="M74" i="361" s="1"/>
  <c r="J9" i="362"/>
  <c r="X9" i="362" s="1"/>
  <c r="Z9" i="362" s="1"/>
  <c r="A10" i="362"/>
  <c r="J10" i="362" s="1"/>
  <c r="X10" i="362" s="1"/>
  <c r="Z10" i="362" s="1"/>
  <c r="BD94" i="362"/>
  <c r="V94" i="362"/>
  <c r="M94" i="362" s="1"/>
  <c r="BD66" i="364"/>
  <c r="V66" i="364"/>
  <c r="M66" i="364" s="1"/>
  <c r="V73" i="364"/>
  <c r="M73" i="364" s="1"/>
  <c r="BD73" i="364"/>
  <c r="AE9" i="357"/>
  <c r="AF9" i="357" s="1"/>
  <c r="BD15" i="357"/>
  <c r="V15" i="357"/>
  <c r="M15" i="357" s="1"/>
  <c r="BD51" i="357"/>
  <c r="V51" i="357"/>
  <c r="M51" i="357" s="1"/>
  <c r="BD74" i="357"/>
  <c r="V74" i="357"/>
  <c r="M74" i="357" s="1"/>
  <c r="J9" i="358"/>
  <c r="X9" i="358" s="1"/>
  <c r="Z9" i="358" s="1"/>
  <c r="A10" i="358"/>
  <c r="BD23" i="358"/>
  <c r="V23" i="358"/>
  <c r="M23" i="358" s="1"/>
  <c r="BD48" i="358"/>
  <c r="V48" i="358"/>
  <c r="M48" i="358" s="1"/>
  <c r="BD28" i="359"/>
  <c r="V28" i="359"/>
  <c r="M28" i="359" s="1"/>
  <c r="BD29" i="359"/>
  <c r="BD37" i="360"/>
  <c r="BD87" i="360"/>
  <c r="BD38" i="365"/>
  <c r="BD70" i="362"/>
  <c r="V70" i="362"/>
  <c r="M70" i="362" s="1"/>
  <c r="BD20" i="363"/>
  <c r="AP11" i="351"/>
  <c r="BD61" i="357"/>
  <c r="V61" i="357"/>
  <c r="M61" i="357" s="1"/>
  <c r="AX11" i="359"/>
  <c r="BA8" i="359"/>
  <c r="BD56" i="362"/>
  <c r="V56" i="362"/>
  <c r="M56" i="362" s="1"/>
  <c r="BD32" i="364"/>
  <c r="V32" i="364"/>
  <c r="M32" i="364" s="1"/>
  <c r="V15" i="358"/>
  <c r="M15" i="358" s="1"/>
  <c r="V16" i="358"/>
  <c r="M16" i="358" s="1"/>
  <c r="V49" i="358"/>
  <c r="M49" i="358" s="1"/>
  <c r="V93" i="358"/>
  <c r="M93" i="358" s="1"/>
  <c r="V94" i="358"/>
  <c r="M94" i="358" s="1"/>
  <c r="V97" i="358"/>
  <c r="M97" i="358" s="1"/>
  <c r="V98" i="358"/>
  <c r="M98" i="358" s="1"/>
  <c r="V10" i="359"/>
  <c r="M10" i="359" s="1"/>
  <c r="V11" i="359"/>
  <c r="M11" i="359" s="1"/>
  <c r="V14" i="359"/>
  <c r="M14" i="359" s="1"/>
  <c r="V18" i="359"/>
  <c r="M18" i="359" s="1"/>
  <c r="V19" i="359"/>
  <c r="M19" i="359" s="1"/>
  <c r="V20" i="359"/>
  <c r="M20" i="359" s="1"/>
  <c r="V21" i="359"/>
  <c r="M21" i="359" s="1"/>
  <c r="V58" i="359"/>
  <c r="M58" i="359" s="1"/>
  <c r="V59" i="359"/>
  <c r="M59" i="359" s="1"/>
  <c r="V60" i="359"/>
  <c r="M60" i="359" s="1"/>
  <c r="AZ18" i="360"/>
  <c r="V51" i="360"/>
  <c r="M51" i="360" s="1"/>
  <c r="BD63" i="360"/>
  <c r="V63" i="360"/>
  <c r="M63" i="360" s="1"/>
  <c r="V78" i="360"/>
  <c r="M78" i="360" s="1"/>
  <c r="J11" i="361"/>
  <c r="X11" i="361" s="1"/>
  <c r="Z11" i="361" s="1"/>
  <c r="A12" i="361"/>
  <c r="V32" i="361"/>
  <c r="M32" i="361" s="1"/>
  <c r="BD63" i="361"/>
  <c r="V63" i="361"/>
  <c r="M63" i="361" s="1"/>
  <c r="BD80" i="361"/>
  <c r="V80" i="361"/>
  <c r="M80" i="361" s="1"/>
  <c r="BD43" i="362"/>
  <c r="V43" i="362"/>
  <c r="M43" i="362" s="1"/>
  <c r="V57" i="363"/>
  <c r="M57" i="363" s="1"/>
  <c r="V58" i="363"/>
  <c r="M58" i="363" s="1"/>
  <c r="BD98" i="363"/>
  <c r="V98" i="363"/>
  <c r="M98" i="363" s="1"/>
  <c r="V70" i="364"/>
  <c r="M70" i="364" s="1"/>
  <c r="V71" i="364"/>
  <c r="M71" i="364" s="1"/>
  <c r="BD72" i="364"/>
  <c r="V72" i="364"/>
  <c r="M72" i="364" s="1"/>
  <c r="BD81" i="364"/>
  <c r="V81" i="364"/>
  <c r="M81" i="364" s="1"/>
  <c r="AR18" i="358"/>
  <c r="AE17" i="359"/>
  <c r="AF17" i="359" s="1"/>
  <c r="BD15" i="360"/>
  <c r="V15" i="360"/>
  <c r="M15" i="360" s="1"/>
  <c r="BD19" i="360"/>
  <c r="V19" i="360"/>
  <c r="M19" i="360" s="1"/>
  <c r="BD60" i="360"/>
  <c r="V60" i="360"/>
  <c r="M60" i="360" s="1"/>
  <c r="V21" i="361"/>
  <c r="M21" i="361" s="1"/>
  <c r="BD21" i="361"/>
  <c r="BD65" i="361"/>
  <c r="V65" i="361"/>
  <c r="M65" i="361" s="1"/>
  <c r="BD78" i="361"/>
  <c r="V78" i="361"/>
  <c r="M78" i="361" s="1"/>
  <c r="BD42" i="362"/>
  <c r="V42" i="362"/>
  <c r="M42" i="362" s="1"/>
  <c r="BD50" i="362"/>
  <c r="V50" i="362"/>
  <c r="M50" i="362" s="1"/>
  <c r="BD97" i="362"/>
  <c r="V97" i="362"/>
  <c r="M97" i="362" s="1"/>
  <c r="BD37" i="364"/>
  <c r="V37" i="364"/>
  <c r="M37" i="364" s="1"/>
  <c r="BD25" i="365"/>
  <c r="V25" i="365"/>
  <c r="M25" i="365" s="1"/>
  <c r="BD35" i="365"/>
  <c r="V35" i="365"/>
  <c r="M35" i="365" s="1"/>
  <c r="BD52" i="360"/>
  <c r="V52" i="360"/>
  <c r="M52" i="360" s="1"/>
  <c r="AW9" i="363"/>
  <c r="AW11" i="363"/>
  <c r="BD36" i="364"/>
  <c r="V36" i="364"/>
  <c r="M36" i="364" s="1"/>
  <c r="BD79" i="364"/>
  <c r="V79" i="364"/>
  <c r="M79" i="364" s="1"/>
  <c r="J9" i="359"/>
  <c r="X9" i="359" s="1"/>
  <c r="Z9" i="359" s="1"/>
  <c r="A10" i="359"/>
  <c r="BD22" i="359"/>
  <c r="BD14" i="360"/>
  <c r="BD50" i="360"/>
  <c r="BD77" i="360"/>
  <c r="V77" i="360"/>
  <c r="M77" i="360" s="1"/>
  <c r="BD20" i="361"/>
  <c r="V20" i="361"/>
  <c r="M20" i="361" s="1"/>
  <c r="BD59" i="361"/>
  <c r="V59" i="361"/>
  <c r="M59" i="361" s="1"/>
  <c r="BD77" i="361"/>
  <c r="BD41" i="362"/>
  <c r="BD96" i="362"/>
  <c r="V96" i="362"/>
  <c r="M96" i="362" s="1"/>
  <c r="BD16" i="363"/>
  <c r="BD69" i="364"/>
  <c r="BD34" i="365"/>
  <c r="BD11" i="360"/>
  <c r="BD49" i="360"/>
  <c r="BD33" i="364"/>
  <c r="V33" i="364"/>
  <c r="M33" i="364" s="1"/>
  <c r="BD43" i="364"/>
  <c r="V43" i="364"/>
  <c r="M43" i="364" s="1"/>
  <c r="BD19" i="365"/>
  <c r="A13" i="361"/>
  <c r="J13" i="361" s="1"/>
  <c r="X13" i="361" s="1"/>
  <c r="Z13" i="361" s="1"/>
  <c r="V28" i="361"/>
  <c r="M28" i="361" s="1"/>
  <c r="V85" i="361"/>
  <c r="M85" i="361" s="1"/>
  <c r="V13" i="362"/>
  <c r="M13" i="362" s="1"/>
  <c r="V80" i="362"/>
  <c r="M80" i="362" s="1"/>
  <c r="V84" i="362"/>
  <c r="M84" i="362" s="1"/>
  <c r="V27" i="363"/>
  <c r="M27" i="363" s="1"/>
  <c r="V73" i="363"/>
  <c r="M73" i="363" s="1"/>
  <c r="BD13" i="364"/>
  <c r="V13" i="364"/>
  <c r="M13" i="364" s="1"/>
  <c r="BD29" i="364"/>
  <c r="V29" i="364"/>
  <c r="M29" i="364" s="1"/>
  <c r="V42" i="364"/>
  <c r="M42" i="364" s="1"/>
  <c r="BD42" i="364"/>
  <c r="BD89" i="364"/>
  <c r="V89" i="364"/>
  <c r="M89" i="364" s="1"/>
  <c r="AW39" i="362"/>
  <c r="AW30" i="362"/>
  <c r="AW24" i="362"/>
  <c r="AW25" i="362"/>
  <c r="AW21" i="362"/>
  <c r="AW11" i="362"/>
  <c r="AW9" i="362"/>
  <c r="AW17" i="362"/>
  <c r="BD48" i="362"/>
  <c r="V48" i="362"/>
  <c r="M48" i="362" s="1"/>
  <c r="V49" i="362"/>
  <c r="M49" i="362" s="1"/>
  <c r="BD49" i="362"/>
  <c r="V41" i="363"/>
  <c r="M41" i="363" s="1"/>
  <c r="BD41" i="363"/>
  <c r="BD97" i="363"/>
  <c r="V97" i="363"/>
  <c r="M97" i="363" s="1"/>
  <c r="BD77" i="365"/>
  <c r="V77" i="365"/>
  <c r="M77" i="365" s="1"/>
  <c r="BD11" i="362"/>
  <c r="BD12" i="362"/>
  <c r="V12" i="362"/>
  <c r="M12" i="362" s="1"/>
  <c r="AW13" i="362"/>
  <c r="BD25" i="362"/>
  <c r="V25" i="362"/>
  <c r="M25" i="362" s="1"/>
  <c r="BD37" i="362"/>
  <c r="BD12" i="364"/>
  <c r="V12" i="364"/>
  <c r="M12" i="364" s="1"/>
  <c r="BD28" i="364"/>
  <c r="V28" i="364"/>
  <c r="M28" i="364" s="1"/>
  <c r="BD77" i="364"/>
  <c r="AW35" i="362"/>
  <c r="AW78" i="362"/>
  <c r="V12" i="363"/>
  <c r="M12" i="363" s="1"/>
  <c r="BD12" i="363"/>
  <c r="J9" i="364"/>
  <c r="X9" i="364" s="1"/>
  <c r="Z9" i="364" s="1"/>
  <c r="A10" i="364"/>
  <c r="BD61" i="364"/>
  <c r="V61" i="364"/>
  <c r="M61" i="364" s="1"/>
  <c r="BD76" i="364"/>
  <c r="V76" i="364"/>
  <c r="M76" i="364" s="1"/>
  <c r="AW52" i="365"/>
  <c r="AW17" i="365"/>
  <c r="AW36" i="365"/>
  <c r="AW32" i="365"/>
  <c r="AW28" i="365"/>
  <c r="AW25" i="365"/>
  <c r="AW15" i="365"/>
  <c r="AW24" i="365"/>
  <c r="AW13" i="365"/>
  <c r="AW21" i="365"/>
  <c r="AW12" i="365"/>
  <c r="AW16" i="365"/>
  <c r="AW48" i="365"/>
  <c r="AP11" i="360"/>
  <c r="AW16" i="362"/>
  <c r="AW20" i="362"/>
  <c r="BD35" i="362"/>
  <c r="V35" i="362"/>
  <c r="M35" i="362" s="1"/>
  <c r="BD24" i="363"/>
  <c r="BD60" i="363"/>
  <c r="V60" i="363"/>
  <c r="M60" i="363" s="1"/>
  <c r="BD51" i="364"/>
  <c r="V51" i="364"/>
  <c r="M51" i="364" s="1"/>
  <c r="AW9" i="365"/>
  <c r="AW11" i="365"/>
  <c r="AP15" i="361"/>
  <c r="AY19" i="362"/>
  <c r="V23" i="362"/>
  <c r="M23" i="362" s="1"/>
  <c r="BD31" i="362"/>
  <c r="V31" i="362"/>
  <c r="M31" i="362" s="1"/>
  <c r="BD10" i="363"/>
  <c r="V10" i="363"/>
  <c r="M10" i="363" s="1"/>
  <c r="BD11" i="363"/>
  <c r="V11" i="363"/>
  <c r="M11" i="363" s="1"/>
  <c r="BD38" i="363"/>
  <c r="V38" i="363"/>
  <c r="M38" i="363" s="1"/>
  <c r="BD96" i="363"/>
  <c r="V96" i="363"/>
  <c r="M96" i="363" s="1"/>
  <c r="V55" i="364"/>
  <c r="M55" i="364" s="1"/>
  <c r="V56" i="364"/>
  <c r="M56" i="364" s="1"/>
  <c r="BD56" i="364"/>
  <c r="V99" i="364"/>
  <c r="M99" i="364" s="1"/>
  <c r="BD31" i="365"/>
  <c r="V31" i="365"/>
  <c r="M31" i="365" s="1"/>
  <c r="V48" i="365"/>
  <c r="M48" i="365" s="1"/>
  <c r="V49" i="365"/>
  <c r="M49" i="365" s="1"/>
  <c r="V53" i="365"/>
  <c r="M53" i="365" s="1"/>
  <c r="BD76" i="365"/>
  <c r="V76" i="365"/>
  <c r="M76" i="365" s="1"/>
  <c r="AZ48" i="362"/>
  <c r="AZ24" i="362"/>
  <c r="BD46" i="362"/>
  <c r="V46" i="362"/>
  <c r="M46" i="362" s="1"/>
  <c r="V49" i="363"/>
  <c r="M49" i="363" s="1"/>
  <c r="V63" i="363"/>
  <c r="M63" i="363" s="1"/>
  <c r="BD28" i="365"/>
  <c r="V28" i="365"/>
  <c r="M28" i="365" s="1"/>
  <c r="BD40" i="364"/>
  <c r="V40" i="364"/>
  <c r="M40" i="364" s="1"/>
  <c r="BD100" i="364"/>
  <c r="V100" i="364"/>
  <c r="M100" i="364" s="1"/>
  <c r="AZ20" i="362"/>
  <c r="BD26" i="362"/>
  <c r="V26" i="362"/>
  <c r="M26" i="362" s="1"/>
  <c r="BD91" i="363"/>
  <c r="V91" i="363"/>
  <c r="M91" i="363" s="1"/>
  <c r="BD9" i="364"/>
  <c r="V9" i="364"/>
  <c r="M9" i="364" s="1"/>
  <c r="BD39" i="364"/>
  <c r="BD53" i="364"/>
  <c r="V53" i="364"/>
  <c r="M53" i="364" s="1"/>
  <c r="BD27" i="365"/>
  <c r="V27" i="365"/>
  <c r="M27" i="365" s="1"/>
  <c r="BD42" i="365"/>
  <c r="V42" i="365"/>
  <c r="M42" i="365" s="1"/>
  <c r="BD99" i="365"/>
  <c r="AQ10" i="360"/>
  <c r="AP13" i="360"/>
  <c r="AP15" i="360"/>
  <c r="AP19" i="360"/>
  <c r="AP20" i="360"/>
  <c r="AG60" i="362"/>
  <c r="AH60" i="362" s="1"/>
  <c r="AY11" i="362"/>
  <c r="BD32" i="363"/>
  <c r="BD33" i="363"/>
  <c r="BD52" i="364"/>
  <c r="V52" i="364"/>
  <c r="M52" i="364" s="1"/>
  <c r="BD97" i="364"/>
  <c r="V97" i="364"/>
  <c r="M97" i="364" s="1"/>
  <c r="BD26" i="365"/>
  <c r="V26" i="365"/>
  <c r="M26" i="365" s="1"/>
  <c r="BD41" i="365"/>
  <c r="V41" i="365"/>
  <c r="M41" i="365" s="1"/>
  <c r="BD46" i="365"/>
  <c r="AN10" i="363"/>
  <c r="BD45" i="363"/>
  <c r="AQ32" i="365"/>
  <c r="AQ36" i="365"/>
  <c r="AP26" i="362"/>
  <c r="AQ37" i="362"/>
  <c r="AP9" i="364"/>
  <c r="V16" i="365"/>
  <c r="M16" i="365" s="1"/>
  <c r="AQ41" i="365"/>
  <c r="BD70" i="365"/>
  <c r="AQ43" i="362"/>
  <c r="AN13" i="363"/>
  <c r="AO13" i="363" s="1"/>
  <c r="AP15" i="363"/>
  <c r="AQ10" i="364"/>
  <c r="AQ17" i="365"/>
  <c r="V40" i="365"/>
  <c r="M40" i="365" s="1"/>
  <c r="AP11" i="361"/>
  <c r="AP10" i="361"/>
  <c r="AP18" i="361"/>
  <c r="AQ60" i="365"/>
  <c r="AA62" i="365"/>
  <c r="AB62" i="365" s="1"/>
  <c r="AI53" i="365"/>
  <c r="AJ53" i="365" s="1"/>
  <c r="AP22" i="365"/>
  <c r="AG36" i="365"/>
  <c r="AH36" i="365" s="1"/>
  <c r="AC13" i="365"/>
  <c r="AD13" i="365" s="1"/>
  <c r="AE9" i="365"/>
  <c r="AF9" i="365" s="1"/>
  <c r="AG20" i="365"/>
  <c r="AH20" i="365" s="1"/>
  <c r="AE22" i="365"/>
  <c r="AF22" i="365" s="1"/>
  <c r="AI13" i="365"/>
  <c r="AJ13" i="365" s="1"/>
  <c r="AI14" i="365"/>
  <c r="AJ14" i="365" s="1"/>
  <c r="AI15" i="365"/>
  <c r="AJ15" i="365" s="1"/>
  <c r="AI23" i="365"/>
  <c r="AJ23" i="365" s="1"/>
  <c r="AI17" i="365"/>
  <c r="AJ17" i="365" s="1"/>
  <c r="AI18" i="365"/>
  <c r="AJ18" i="365" s="1"/>
  <c r="AI19" i="365"/>
  <c r="AJ19" i="365" s="1"/>
  <c r="AI55" i="365"/>
  <c r="AJ55" i="365" s="1"/>
  <c r="AI10" i="365"/>
  <c r="AJ10" i="365" s="1"/>
  <c r="AI11" i="365"/>
  <c r="AJ11" i="365" s="1"/>
  <c r="AA9" i="365"/>
  <c r="AB9" i="365" s="1"/>
  <c r="AA13" i="365"/>
  <c r="AA58" i="365"/>
  <c r="AB58" i="365" s="1"/>
  <c r="AA60" i="365"/>
  <c r="AB60" i="365" s="1"/>
  <c r="AA18" i="365"/>
  <c r="AB18" i="365" s="1"/>
  <c r="AA10" i="365"/>
  <c r="AB10" i="365" s="1"/>
  <c r="AA14" i="365"/>
  <c r="AA19" i="365"/>
  <c r="AB19" i="365" s="1"/>
  <c r="AA23" i="365"/>
  <c r="AB23" i="365" s="1"/>
  <c r="AA11" i="365"/>
  <c r="AB11" i="365" s="1"/>
  <c r="AA15" i="365"/>
  <c r="AA17" i="365"/>
  <c r="AR99" i="365"/>
  <c r="AR95" i="365"/>
  <c r="AR100" i="365"/>
  <c r="AR96" i="365"/>
  <c r="AR92" i="365"/>
  <c r="AR97" i="365"/>
  <c r="AR93" i="365"/>
  <c r="AR89" i="365"/>
  <c r="AR90" i="365"/>
  <c r="AR86" i="365"/>
  <c r="AR91" i="365"/>
  <c r="AR87" i="365"/>
  <c r="AR98" i="365"/>
  <c r="AR85" i="365"/>
  <c r="AR82" i="365"/>
  <c r="AR94" i="365"/>
  <c r="AR81" i="365"/>
  <c r="AR77" i="365"/>
  <c r="AR73" i="365"/>
  <c r="AR69" i="365"/>
  <c r="AR84" i="365"/>
  <c r="AR80" i="365"/>
  <c r="AR78" i="365"/>
  <c r="AR74" i="365"/>
  <c r="AR70" i="365"/>
  <c r="AR88" i="365"/>
  <c r="AR75" i="365"/>
  <c r="AR68" i="365"/>
  <c r="AR65" i="365"/>
  <c r="AR83" i="365"/>
  <c r="AR79" i="365"/>
  <c r="AR72" i="365"/>
  <c r="AR71" i="365"/>
  <c r="AR67" i="365"/>
  <c r="AR62" i="365"/>
  <c r="AR58" i="365"/>
  <c r="AR54" i="365"/>
  <c r="AR66" i="365"/>
  <c r="AR63" i="365"/>
  <c r="AR61" i="365"/>
  <c r="AR57" i="365"/>
  <c r="AR52" i="365"/>
  <c r="AR48" i="365"/>
  <c r="AR44" i="365"/>
  <c r="AR40" i="365"/>
  <c r="AR36" i="365"/>
  <c r="AR32" i="365"/>
  <c r="AR28" i="365"/>
  <c r="AR60" i="365"/>
  <c r="AR56" i="365"/>
  <c r="AR53" i="365"/>
  <c r="AR49" i="365"/>
  <c r="AR45" i="365"/>
  <c r="AR41" i="365"/>
  <c r="AR76" i="365"/>
  <c r="AR55" i="365"/>
  <c r="AR35" i="365"/>
  <c r="AR31" i="365"/>
  <c r="AR27" i="365"/>
  <c r="AR25" i="365"/>
  <c r="AR21" i="365"/>
  <c r="AR17" i="365"/>
  <c r="AR13" i="365"/>
  <c r="AR9" i="365"/>
  <c r="AR59" i="365"/>
  <c r="AR47" i="365"/>
  <c r="AR46" i="365"/>
  <c r="AR39" i="365"/>
  <c r="AR38" i="365"/>
  <c r="AR34" i="365"/>
  <c r="AR30" i="365"/>
  <c r="AR26" i="365"/>
  <c r="AR22" i="365"/>
  <c r="AR64" i="365"/>
  <c r="AR51" i="365"/>
  <c r="AR43" i="365"/>
  <c r="AR18" i="365"/>
  <c r="AR14" i="365"/>
  <c r="AR10" i="365"/>
  <c r="AR24" i="365"/>
  <c r="AR23" i="365"/>
  <c r="AR16" i="365"/>
  <c r="AR12" i="365"/>
  <c r="AR37" i="365"/>
  <c r="AR33" i="365"/>
  <c r="AR29" i="365"/>
  <c r="AR20" i="365"/>
  <c r="AR19" i="365"/>
  <c r="AR15" i="365"/>
  <c r="AR11" i="365"/>
  <c r="AR50" i="365"/>
  <c r="AR42" i="365"/>
  <c r="AC100" i="365"/>
  <c r="AD100" i="365" s="1"/>
  <c r="AC96" i="365"/>
  <c r="AD96" i="365" s="1"/>
  <c r="AC97" i="365"/>
  <c r="AD97" i="365" s="1"/>
  <c r="AC93" i="365"/>
  <c r="AD93" i="365" s="1"/>
  <c r="AC101" i="365"/>
  <c r="AD101" i="365" s="1"/>
  <c r="AC98" i="365"/>
  <c r="AD98" i="365" s="1"/>
  <c r="AC94" i="365"/>
  <c r="AD94" i="365" s="1"/>
  <c r="AC90" i="365"/>
  <c r="AD90" i="365" s="1"/>
  <c r="AC92" i="365"/>
  <c r="AD92" i="365" s="1"/>
  <c r="AC91" i="365"/>
  <c r="AD91" i="365" s="1"/>
  <c r="AC87" i="365"/>
  <c r="AD87" i="365" s="1"/>
  <c r="AC88" i="365"/>
  <c r="AD88" i="365" s="1"/>
  <c r="AC95" i="365"/>
  <c r="AD95" i="365" s="1"/>
  <c r="AC83" i="365"/>
  <c r="AD83" i="365" s="1"/>
  <c r="AC99" i="365"/>
  <c r="AD99" i="365" s="1"/>
  <c r="AC85" i="365"/>
  <c r="AD85" i="365" s="1"/>
  <c r="AC84" i="365"/>
  <c r="AD84" i="365" s="1"/>
  <c r="AC80" i="365"/>
  <c r="AD80" i="365" s="1"/>
  <c r="AC78" i="365"/>
  <c r="AD78" i="365" s="1"/>
  <c r="AC74" i="365"/>
  <c r="AD74" i="365" s="1"/>
  <c r="AC70" i="365"/>
  <c r="AD70" i="365" s="1"/>
  <c r="AC86" i="365"/>
  <c r="AD86" i="365" s="1"/>
  <c r="AC79" i="365"/>
  <c r="AD79" i="365" s="1"/>
  <c r="AC75" i="365"/>
  <c r="AD75" i="365" s="1"/>
  <c r="AC71" i="365"/>
  <c r="AD71" i="365" s="1"/>
  <c r="AC82" i="365"/>
  <c r="AD82" i="365" s="1"/>
  <c r="AC76" i="365"/>
  <c r="AD76" i="365" s="1"/>
  <c r="AC77" i="365"/>
  <c r="AD77" i="365" s="1"/>
  <c r="AC72" i="365"/>
  <c r="AD72" i="365" s="1"/>
  <c r="AC67" i="365"/>
  <c r="AD67" i="365" s="1"/>
  <c r="AC66" i="365"/>
  <c r="AD66" i="365" s="1"/>
  <c r="AC62" i="365"/>
  <c r="AD62" i="365" s="1"/>
  <c r="AC89" i="365"/>
  <c r="AD89" i="365" s="1"/>
  <c r="AC73" i="365"/>
  <c r="AD73" i="365" s="1"/>
  <c r="AC63" i="365"/>
  <c r="AD63" i="365" s="1"/>
  <c r="AC59" i="365"/>
  <c r="AD59" i="365" s="1"/>
  <c r="AC55" i="365"/>
  <c r="AD55" i="365" s="1"/>
  <c r="AC81" i="365"/>
  <c r="AD81" i="365" s="1"/>
  <c r="AC69" i="365"/>
  <c r="AD69" i="365" s="1"/>
  <c r="AC60" i="365"/>
  <c r="AD60" i="365" s="1"/>
  <c r="AC56" i="365"/>
  <c r="AD56" i="365" s="1"/>
  <c r="AC53" i="365"/>
  <c r="AD53" i="365" s="1"/>
  <c r="AC49" i="365"/>
  <c r="AD49" i="365" s="1"/>
  <c r="AC45" i="365"/>
  <c r="AD45" i="365" s="1"/>
  <c r="AC41" i="365"/>
  <c r="AD41" i="365" s="1"/>
  <c r="AC37" i="365"/>
  <c r="AD37" i="365" s="1"/>
  <c r="AC33" i="365"/>
  <c r="AD33" i="365" s="1"/>
  <c r="AC29" i="365"/>
  <c r="AD29" i="365" s="1"/>
  <c r="AC68" i="365"/>
  <c r="AD68" i="365" s="1"/>
  <c r="AC54" i="365"/>
  <c r="AD54" i="365" s="1"/>
  <c r="AC50" i="365"/>
  <c r="AD50" i="365" s="1"/>
  <c r="AC46" i="365"/>
  <c r="AD46" i="365" s="1"/>
  <c r="AC42" i="365"/>
  <c r="AD42" i="365" s="1"/>
  <c r="AC65" i="365"/>
  <c r="AD65" i="365" s="1"/>
  <c r="AC64" i="365"/>
  <c r="AD64" i="365" s="1"/>
  <c r="AC57" i="365"/>
  <c r="AD57" i="365" s="1"/>
  <c r="AC47" i="365"/>
  <c r="AD47" i="365" s="1"/>
  <c r="AC39" i="365"/>
  <c r="AD39" i="365" s="1"/>
  <c r="AC38" i="365"/>
  <c r="AD38" i="365" s="1"/>
  <c r="AC34" i="365"/>
  <c r="AD34" i="365" s="1"/>
  <c r="AC30" i="365"/>
  <c r="AD30" i="365" s="1"/>
  <c r="AC26" i="365"/>
  <c r="AD26" i="365" s="1"/>
  <c r="AC22" i="365"/>
  <c r="AD22" i="365" s="1"/>
  <c r="AC18" i="365"/>
  <c r="AD18" i="365" s="1"/>
  <c r="AC14" i="365"/>
  <c r="AD14" i="365" s="1"/>
  <c r="AC10" i="365"/>
  <c r="AD10" i="365" s="1"/>
  <c r="AC61" i="365"/>
  <c r="AD61" i="365" s="1"/>
  <c r="AC48" i="365"/>
  <c r="AD48" i="365" s="1"/>
  <c r="AC40" i="365"/>
  <c r="AD40" i="365" s="1"/>
  <c r="AC23" i="365"/>
  <c r="AD23" i="365" s="1"/>
  <c r="AC58" i="365"/>
  <c r="AD58" i="365" s="1"/>
  <c r="AC51" i="365"/>
  <c r="AD51" i="365" s="1"/>
  <c r="AC43" i="365"/>
  <c r="AD43" i="365" s="1"/>
  <c r="AC36" i="365"/>
  <c r="AD36" i="365" s="1"/>
  <c r="AC32" i="365"/>
  <c r="AD32" i="365" s="1"/>
  <c r="AC28" i="365"/>
  <c r="AD28" i="365" s="1"/>
  <c r="AC25" i="365"/>
  <c r="AD25" i="365" s="1"/>
  <c r="AC24" i="365"/>
  <c r="AD24" i="365" s="1"/>
  <c r="AC16" i="365"/>
  <c r="AC12" i="365"/>
  <c r="AD12" i="365" s="1"/>
  <c r="AC27" i="365"/>
  <c r="AD27" i="365" s="1"/>
  <c r="AC20" i="365"/>
  <c r="AD20" i="365" s="1"/>
  <c r="AC19" i="365"/>
  <c r="AD19" i="365" s="1"/>
  <c r="AC15" i="365"/>
  <c r="AD15" i="365" s="1"/>
  <c r="AC11" i="365"/>
  <c r="AD11" i="365" s="1"/>
  <c r="AC52" i="365"/>
  <c r="AD52" i="365" s="1"/>
  <c r="AC44" i="365"/>
  <c r="AD44" i="365" s="1"/>
  <c r="AC21" i="365"/>
  <c r="AD21" i="365" s="1"/>
  <c r="AC35" i="365"/>
  <c r="AD35" i="365" s="1"/>
  <c r="AC31" i="365"/>
  <c r="AD31" i="365" s="1"/>
  <c r="AC17" i="365"/>
  <c r="AD17" i="365" s="1"/>
  <c r="AN99" i="365"/>
  <c r="AN95" i="365"/>
  <c r="AN100" i="365"/>
  <c r="AN96" i="365"/>
  <c r="AN92" i="365"/>
  <c r="AN97" i="365"/>
  <c r="AN93" i="365"/>
  <c r="AN98" i="365"/>
  <c r="AN94" i="365"/>
  <c r="AN89" i="365"/>
  <c r="AN90" i="365"/>
  <c r="AN86" i="365"/>
  <c r="AN91" i="365"/>
  <c r="AN87" i="365"/>
  <c r="AN88" i="365"/>
  <c r="AN82" i="365"/>
  <c r="AN84" i="365"/>
  <c r="AN80" i="365"/>
  <c r="AN77" i="365"/>
  <c r="AN73" i="365"/>
  <c r="AN69" i="365"/>
  <c r="AN78" i="365"/>
  <c r="AN74" i="365"/>
  <c r="AN70" i="365"/>
  <c r="AN83" i="365"/>
  <c r="AN79" i="365"/>
  <c r="AN75" i="365"/>
  <c r="AN81" i="365"/>
  <c r="AN76" i="365"/>
  <c r="AN67" i="365"/>
  <c r="AN65" i="365"/>
  <c r="AN85" i="365"/>
  <c r="AN62" i="365"/>
  <c r="AN58" i="365"/>
  <c r="AN66" i="365"/>
  <c r="AN71" i="365"/>
  <c r="AN60" i="365"/>
  <c r="AN56" i="365"/>
  <c r="AN52" i="365"/>
  <c r="AN48" i="365"/>
  <c r="AN44" i="365"/>
  <c r="AN40" i="365"/>
  <c r="AN36" i="365"/>
  <c r="AN32" i="365"/>
  <c r="AN28" i="365"/>
  <c r="AN64" i="365"/>
  <c r="AN53" i="365"/>
  <c r="AN49" i="365"/>
  <c r="AN45" i="365"/>
  <c r="AN41" i="365"/>
  <c r="AN63" i="365"/>
  <c r="AN57" i="365"/>
  <c r="AN38" i="365"/>
  <c r="AN34" i="365"/>
  <c r="AN30" i="365"/>
  <c r="AN25" i="365"/>
  <c r="AN21" i="365"/>
  <c r="AN17" i="365"/>
  <c r="AN13" i="365"/>
  <c r="AN9" i="365"/>
  <c r="AN61" i="365"/>
  <c r="AN55" i="365"/>
  <c r="AN54" i="365"/>
  <c r="AN51" i="365"/>
  <c r="AN50" i="365"/>
  <c r="AN43" i="365"/>
  <c r="AN42" i="365"/>
  <c r="AN26" i="365"/>
  <c r="AN22" i="365"/>
  <c r="AN59" i="365"/>
  <c r="AN37" i="365"/>
  <c r="AN33" i="365"/>
  <c r="AN29" i="365"/>
  <c r="AN72" i="365"/>
  <c r="AN68" i="365"/>
  <c r="AN20" i="365"/>
  <c r="AN16" i="365"/>
  <c r="AN12" i="365"/>
  <c r="AN35" i="365"/>
  <c r="AN31" i="365"/>
  <c r="AN27" i="365"/>
  <c r="AN19" i="365"/>
  <c r="AN15" i="365"/>
  <c r="AN11" i="365"/>
  <c r="AN47" i="365"/>
  <c r="AN39" i="365"/>
  <c r="AO8" i="365"/>
  <c r="AN46" i="365"/>
  <c r="AN24" i="365"/>
  <c r="AN23" i="365"/>
  <c r="AN18" i="365"/>
  <c r="AN14" i="365"/>
  <c r="AC9" i="365"/>
  <c r="AD9" i="365" s="1"/>
  <c r="AN10" i="365"/>
  <c r="AX97" i="365"/>
  <c r="AX98" i="365"/>
  <c r="AX94" i="365"/>
  <c r="AX101" i="365"/>
  <c r="AX99" i="365"/>
  <c r="AX95" i="365"/>
  <c r="AX91" i="365"/>
  <c r="AX100" i="365"/>
  <c r="AX96" i="365"/>
  <c r="AX93" i="365"/>
  <c r="AX88" i="365"/>
  <c r="AX92" i="365"/>
  <c r="AX89" i="365"/>
  <c r="AX84" i="365"/>
  <c r="AX80" i="365"/>
  <c r="AX90" i="365"/>
  <c r="AX75" i="365"/>
  <c r="AX71" i="365"/>
  <c r="AX67" i="365"/>
  <c r="AX87" i="365"/>
  <c r="AX86" i="365"/>
  <c r="AX76" i="365"/>
  <c r="AX72" i="365"/>
  <c r="AX82" i="365"/>
  <c r="AX77" i="365"/>
  <c r="AX85" i="365"/>
  <c r="AX83" i="365"/>
  <c r="AX79" i="365"/>
  <c r="AX74" i="365"/>
  <c r="AX63" i="365"/>
  <c r="AX64" i="365"/>
  <c r="AX60" i="365"/>
  <c r="AX56" i="365"/>
  <c r="AX81" i="365"/>
  <c r="AX78" i="365"/>
  <c r="AX73" i="365"/>
  <c r="AX70" i="365"/>
  <c r="AX69" i="365"/>
  <c r="AX62" i="365"/>
  <c r="AX50" i="365"/>
  <c r="AX46" i="365"/>
  <c r="AX42" i="365"/>
  <c r="AX38" i="365"/>
  <c r="AX34" i="365"/>
  <c r="AX30" i="365"/>
  <c r="AX68" i="365"/>
  <c r="AX51" i="365"/>
  <c r="AX47" i="365"/>
  <c r="AX43" i="365"/>
  <c r="AX39" i="365"/>
  <c r="AX65" i="365"/>
  <c r="AX57" i="365"/>
  <c r="AX52" i="365"/>
  <c r="AX49" i="365"/>
  <c r="AX44" i="365"/>
  <c r="AX41" i="365"/>
  <c r="AX23" i="365"/>
  <c r="AX19" i="365"/>
  <c r="AX15" i="365"/>
  <c r="AX11" i="365"/>
  <c r="BA8" i="365"/>
  <c r="AX66" i="365"/>
  <c r="AX61" i="365"/>
  <c r="AX54" i="365"/>
  <c r="AX24" i="365"/>
  <c r="AX20" i="365"/>
  <c r="AX58" i="365"/>
  <c r="AX55" i="365"/>
  <c r="AX53" i="365"/>
  <c r="AX48" i="365"/>
  <c r="AX45" i="365"/>
  <c r="AX40" i="365"/>
  <c r="AX36" i="365"/>
  <c r="AX32" i="365"/>
  <c r="AX28" i="365"/>
  <c r="AX26" i="365"/>
  <c r="AX18" i="365"/>
  <c r="AX16" i="365"/>
  <c r="AX14" i="365"/>
  <c r="AX12" i="365"/>
  <c r="AX10" i="365"/>
  <c r="AX59" i="365"/>
  <c r="AX37" i="365"/>
  <c r="AX33" i="365"/>
  <c r="AX29" i="365"/>
  <c r="AX25" i="365"/>
  <c r="AX22" i="365"/>
  <c r="AX35" i="365"/>
  <c r="AX31" i="365"/>
  <c r="AX27" i="365"/>
  <c r="AX21" i="365"/>
  <c r="AX17" i="365"/>
  <c r="AX13" i="365"/>
  <c r="AA26" i="365"/>
  <c r="AB26" i="365" s="1"/>
  <c r="AI26" i="365"/>
  <c r="AJ26" i="365" s="1"/>
  <c r="AA28" i="365"/>
  <c r="AB28" i="365" s="1"/>
  <c r="AA32" i="365"/>
  <c r="AB32" i="365" s="1"/>
  <c r="AA36" i="365"/>
  <c r="AB36" i="365" s="1"/>
  <c r="AE101" i="365"/>
  <c r="AF101" i="365" s="1"/>
  <c r="AE98" i="365"/>
  <c r="AF98" i="365" s="1"/>
  <c r="AE94" i="365"/>
  <c r="AF94" i="365" s="1"/>
  <c r="AE99" i="365"/>
  <c r="AF99" i="365" s="1"/>
  <c r="AE95" i="365"/>
  <c r="AF95" i="365" s="1"/>
  <c r="AE100" i="365"/>
  <c r="AF100" i="365" s="1"/>
  <c r="AE96" i="365"/>
  <c r="AF96" i="365" s="1"/>
  <c r="AE92" i="365"/>
  <c r="AF92" i="365" s="1"/>
  <c r="AE97" i="365"/>
  <c r="AF97" i="365" s="1"/>
  <c r="AE89" i="365"/>
  <c r="AF89" i="365" s="1"/>
  <c r="AE93" i="365"/>
  <c r="AF93" i="365" s="1"/>
  <c r="AE90" i="365"/>
  <c r="AF90" i="365" s="1"/>
  <c r="AE88" i="365"/>
  <c r="AF88" i="365" s="1"/>
  <c r="AE86" i="365"/>
  <c r="AF86" i="365" s="1"/>
  <c r="AE85" i="365"/>
  <c r="AF85" i="365" s="1"/>
  <c r="AE81" i="365"/>
  <c r="AF81" i="365" s="1"/>
  <c r="AE91" i="365"/>
  <c r="AF91" i="365" s="1"/>
  <c r="AE82" i="365"/>
  <c r="AF82" i="365" s="1"/>
  <c r="AE76" i="365"/>
  <c r="AF76" i="365" s="1"/>
  <c r="AE72" i="365"/>
  <c r="AF72" i="365" s="1"/>
  <c r="AE68" i="365"/>
  <c r="AF68" i="365" s="1"/>
  <c r="AE83" i="365"/>
  <c r="AF83" i="365" s="1"/>
  <c r="AE77" i="365"/>
  <c r="AF77" i="365" s="1"/>
  <c r="AE73" i="365"/>
  <c r="AF73" i="365" s="1"/>
  <c r="AE87" i="365"/>
  <c r="AF87" i="365" s="1"/>
  <c r="AE78" i="365"/>
  <c r="AF78" i="365" s="1"/>
  <c r="AE79" i="365"/>
  <c r="AF79" i="365" s="1"/>
  <c r="AE75" i="365"/>
  <c r="AF75" i="365" s="1"/>
  <c r="AE71" i="365"/>
  <c r="AF71" i="365" s="1"/>
  <c r="AE69" i="365"/>
  <c r="AF69" i="365" s="1"/>
  <c r="AE64" i="365"/>
  <c r="AF64" i="365" s="1"/>
  <c r="AE84" i="365"/>
  <c r="AF84" i="365" s="1"/>
  <c r="AE80" i="365"/>
  <c r="AF80" i="365" s="1"/>
  <c r="AE74" i="365"/>
  <c r="AF74" i="365" s="1"/>
  <c r="AE65" i="365"/>
  <c r="AF65" i="365" s="1"/>
  <c r="AE61" i="365"/>
  <c r="AF61" i="365" s="1"/>
  <c r="AE57" i="365"/>
  <c r="AF57" i="365" s="1"/>
  <c r="AE67" i="365"/>
  <c r="AF67" i="365" s="1"/>
  <c r="AE58" i="365"/>
  <c r="AF58" i="365" s="1"/>
  <c r="AE51" i="365"/>
  <c r="AF51" i="365" s="1"/>
  <c r="AE47" i="365"/>
  <c r="AF47" i="365" s="1"/>
  <c r="AE43" i="365"/>
  <c r="AF43" i="365" s="1"/>
  <c r="AE39" i="365"/>
  <c r="AF39" i="365" s="1"/>
  <c r="AE35" i="365"/>
  <c r="AF35" i="365" s="1"/>
  <c r="AE31" i="365"/>
  <c r="AF31" i="365" s="1"/>
  <c r="AE27" i="365"/>
  <c r="AF27" i="365" s="1"/>
  <c r="AE62" i="365"/>
  <c r="AF62" i="365" s="1"/>
  <c r="AE59" i="365"/>
  <c r="AF59" i="365" s="1"/>
  <c r="AE55" i="365"/>
  <c r="AF55" i="365" s="1"/>
  <c r="AE52" i="365"/>
  <c r="AF52" i="365" s="1"/>
  <c r="AE48" i="365"/>
  <c r="AF48" i="365" s="1"/>
  <c r="AE44" i="365"/>
  <c r="AF44" i="365" s="1"/>
  <c r="AE40" i="365"/>
  <c r="AF40" i="365" s="1"/>
  <c r="AE46" i="365"/>
  <c r="AF46" i="365" s="1"/>
  <c r="AE36" i="365"/>
  <c r="AF36" i="365" s="1"/>
  <c r="AE32" i="365"/>
  <c r="AF32" i="365" s="1"/>
  <c r="AE28" i="365"/>
  <c r="AF28" i="365" s="1"/>
  <c r="AE24" i="365"/>
  <c r="AF24" i="365" s="1"/>
  <c r="AE20" i="365"/>
  <c r="AF20" i="365" s="1"/>
  <c r="AE16" i="365"/>
  <c r="AE12" i="365"/>
  <c r="AF12" i="365" s="1"/>
  <c r="AE56" i="365"/>
  <c r="AF56" i="365" s="1"/>
  <c r="AE49" i="365"/>
  <c r="AF49" i="365" s="1"/>
  <c r="AE41" i="365"/>
  <c r="AF41" i="365" s="1"/>
  <c r="AE37" i="365"/>
  <c r="AF37" i="365" s="1"/>
  <c r="AE33" i="365"/>
  <c r="AF33" i="365" s="1"/>
  <c r="AE29" i="365"/>
  <c r="AF29" i="365" s="1"/>
  <c r="AE25" i="365"/>
  <c r="AF25" i="365" s="1"/>
  <c r="AE21" i="365"/>
  <c r="AF21" i="365" s="1"/>
  <c r="AE70" i="365"/>
  <c r="AF70" i="365" s="1"/>
  <c r="AE66" i="365"/>
  <c r="AF66" i="365" s="1"/>
  <c r="AE60" i="365"/>
  <c r="AF60" i="365" s="1"/>
  <c r="AE54" i="365"/>
  <c r="AF54" i="365" s="1"/>
  <c r="AE50" i="365"/>
  <c r="AF50" i="365" s="1"/>
  <c r="AE42" i="365"/>
  <c r="AF42" i="365" s="1"/>
  <c r="AE63" i="365"/>
  <c r="AF63" i="365" s="1"/>
  <c r="AS8" i="365"/>
  <c r="AT8" i="365" s="1"/>
  <c r="AY98" i="365"/>
  <c r="AY94" i="365"/>
  <c r="AY101" i="365"/>
  <c r="AY99" i="365"/>
  <c r="AY95" i="365"/>
  <c r="AY100" i="365"/>
  <c r="AY96" i="365"/>
  <c r="AY92" i="365"/>
  <c r="AY97" i="365"/>
  <c r="AY93" i="365"/>
  <c r="AY91" i="365"/>
  <c r="AY88" i="365"/>
  <c r="AY89" i="365"/>
  <c r="AY85" i="365"/>
  <c r="AY90" i="365"/>
  <c r="AY81" i="365"/>
  <c r="AY87" i="365"/>
  <c r="AY86" i="365"/>
  <c r="AY84" i="365"/>
  <c r="AY80" i="365"/>
  <c r="AY76" i="365"/>
  <c r="AY72" i="365"/>
  <c r="AY68" i="365"/>
  <c r="AY82" i="365"/>
  <c r="AY77" i="365"/>
  <c r="AY73" i="365"/>
  <c r="AY83" i="365"/>
  <c r="AY79" i="365"/>
  <c r="AY78" i="365"/>
  <c r="AY67" i="365"/>
  <c r="AY64" i="365"/>
  <c r="AY70" i="365"/>
  <c r="AY69" i="365"/>
  <c r="AY65" i="365"/>
  <c r="AY61" i="365"/>
  <c r="AY57" i="365"/>
  <c r="AY71" i="365"/>
  <c r="AY66" i="365"/>
  <c r="AY75" i="365"/>
  <c r="AY60" i="365"/>
  <c r="AY56" i="365"/>
  <c r="AY51" i="365"/>
  <c r="AY47" i="365"/>
  <c r="AY43" i="365"/>
  <c r="AY39" i="365"/>
  <c r="AY35" i="365"/>
  <c r="AY31" i="365"/>
  <c r="AY27" i="365"/>
  <c r="AY63" i="365"/>
  <c r="AY58" i="365"/>
  <c r="AY54" i="365"/>
  <c r="AY52" i="365"/>
  <c r="AY48" i="365"/>
  <c r="AY44" i="365"/>
  <c r="AY40" i="365"/>
  <c r="AY50" i="365"/>
  <c r="AY42" i="365"/>
  <c r="AY38" i="365"/>
  <c r="AY34" i="365"/>
  <c r="AY30" i="365"/>
  <c r="AY24" i="365"/>
  <c r="AY20" i="365"/>
  <c r="AY16" i="365"/>
  <c r="AY12" i="365"/>
  <c r="AY74" i="365"/>
  <c r="AY55" i="365"/>
  <c r="AY53" i="365"/>
  <c r="AY45" i="365"/>
  <c r="AY36" i="365"/>
  <c r="AY32" i="365"/>
  <c r="AY28" i="365"/>
  <c r="AY25" i="365"/>
  <c r="AY21" i="365"/>
  <c r="AY62" i="365"/>
  <c r="AY59" i="365"/>
  <c r="AY46" i="365"/>
  <c r="AY37" i="365"/>
  <c r="AY33" i="365"/>
  <c r="AY29" i="365"/>
  <c r="AI9" i="365"/>
  <c r="AJ9" i="365" s="1"/>
  <c r="AY9" i="365"/>
  <c r="V10" i="365"/>
  <c r="M10" i="365" s="1"/>
  <c r="AE10" i="365"/>
  <c r="AF10" i="365" s="1"/>
  <c r="AP10" i="365"/>
  <c r="AZ10" i="365"/>
  <c r="AG11" i="365"/>
  <c r="AH11" i="365" s="1"/>
  <c r="AP12" i="365"/>
  <c r="AY13" i="365"/>
  <c r="V14" i="365"/>
  <c r="M14" i="365" s="1"/>
  <c r="AE14" i="365"/>
  <c r="AF14" i="365" s="1"/>
  <c r="AP14" i="365"/>
  <c r="AZ14" i="365"/>
  <c r="AG15" i="365"/>
  <c r="AH15" i="365" s="1"/>
  <c r="AP16" i="365"/>
  <c r="AY17" i="365"/>
  <c r="V18" i="365"/>
  <c r="M18" i="365" s="1"/>
  <c r="AE18" i="365"/>
  <c r="AF18" i="365" s="1"/>
  <c r="AP18" i="365"/>
  <c r="AZ18" i="365"/>
  <c r="AG19" i="365"/>
  <c r="AH19" i="365" s="1"/>
  <c r="AZ20" i="365"/>
  <c r="AY23" i="365"/>
  <c r="AG24" i="365"/>
  <c r="AH24" i="365" s="1"/>
  <c r="AG25" i="365"/>
  <c r="AH25" i="365" s="1"/>
  <c r="AG28" i="365"/>
  <c r="AH28" i="365" s="1"/>
  <c r="AE30" i="365"/>
  <c r="AF30" i="365" s="1"/>
  <c r="AZ30" i="365"/>
  <c r="AG32" i="365"/>
  <c r="AH32" i="365" s="1"/>
  <c r="AE34" i="365"/>
  <c r="AF34" i="365" s="1"/>
  <c r="AZ34" i="365"/>
  <c r="AE38" i="365"/>
  <c r="AF38" i="365" s="1"/>
  <c r="AZ38" i="365"/>
  <c r="AY41" i="365"/>
  <c r="AZ42" i="365"/>
  <c r="AE45" i="365"/>
  <c r="AF45" i="365" s="1"/>
  <c r="AY49" i="365"/>
  <c r="AZ50" i="365"/>
  <c r="AE53" i="365"/>
  <c r="AF53" i="365" s="1"/>
  <c r="AG100" i="365"/>
  <c r="AH100" i="365" s="1"/>
  <c r="AG96" i="365"/>
  <c r="AH96" i="365" s="1"/>
  <c r="AG97" i="365"/>
  <c r="AH97" i="365" s="1"/>
  <c r="AG93" i="365"/>
  <c r="AH93" i="365" s="1"/>
  <c r="AG101" i="365"/>
  <c r="AH101" i="365" s="1"/>
  <c r="AG98" i="365"/>
  <c r="AH98" i="365" s="1"/>
  <c r="AG94" i="365"/>
  <c r="AH94" i="365" s="1"/>
  <c r="AG90" i="365"/>
  <c r="AH90" i="365" s="1"/>
  <c r="AG91" i="365"/>
  <c r="AH91" i="365" s="1"/>
  <c r="AG87" i="365"/>
  <c r="AH87" i="365" s="1"/>
  <c r="AG99" i="365"/>
  <c r="AH99" i="365" s="1"/>
  <c r="AG95" i="365"/>
  <c r="AH95" i="365" s="1"/>
  <c r="AG88" i="365"/>
  <c r="AH88" i="365" s="1"/>
  <c r="AG83" i="365"/>
  <c r="AH83" i="365" s="1"/>
  <c r="AG86" i="365"/>
  <c r="AH86" i="365" s="1"/>
  <c r="AG81" i="365"/>
  <c r="AH81" i="365" s="1"/>
  <c r="AG78" i="365"/>
  <c r="AH78" i="365" s="1"/>
  <c r="AG74" i="365"/>
  <c r="AH74" i="365" s="1"/>
  <c r="AG70" i="365"/>
  <c r="AH70" i="365" s="1"/>
  <c r="AG84" i="365"/>
  <c r="AH84" i="365" s="1"/>
  <c r="AG80" i="365"/>
  <c r="AH80" i="365" s="1"/>
  <c r="AG79" i="365"/>
  <c r="AH79" i="365" s="1"/>
  <c r="AG75" i="365"/>
  <c r="AH75" i="365" s="1"/>
  <c r="AG71" i="365"/>
  <c r="AH71" i="365" s="1"/>
  <c r="AG92" i="365"/>
  <c r="AH92" i="365" s="1"/>
  <c r="AG89" i="365"/>
  <c r="AH89" i="365" s="1"/>
  <c r="AG85" i="365"/>
  <c r="AH85" i="365" s="1"/>
  <c r="AG76" i="365"/>
  <c r="AH76" i="365" s="1"/>
  <c r="AG68" i="365"/>
  <c r="AH68" i="365" s="1"/>
  <c r="AG66" i="365"/>
  <c r="AH66" i="365" s="1"/>
  <c r="AG62" i="365"/>
  <c r="AH62" i="365" s="1"/>
  <c r="AG82" i="365"/>
  <c r="AH82" i="365" s="1"/>
  <c r="AG67" i="365"/>
  <c r="AH67" i="365" s="1"/>
  <c r="AG63" i="365"/>
  <c r="AH63" i="365" s="1"/>
  <c r="AG59" i="365"/>
  <c r="AH59" i="365" s="1"/>
  <c r="AG55" i="365"/>
  <c r="AH55" i="365" s="1"/>
  <c r="AG72" i="365"/>
  <c r="AH72" i="365" s="1"/>
  <c r="AG69" i="365"/>
  <c r="AH69" i="365" s="1"/>
  <c r="AG65" i="365"/>
  <c r="AH65" i="365" s="1"/>
  <c r="AG64" i="365"/>
  <c r="AH64" i="365" s="1"/>
  <c r="AG61" i="365"/>
  <c r="AH61" i="365" s="1"/>
  <c r="AG57" i="365"/>
  <c r="AH57" i="365" s="1"/>
  <c r="AG53" i="365"/>
  <c r="AH53" i="365" s="1"/>
  <c r="AG49" i="365"/>
  <c r="AH49" i="365" s="1"/>
  <c r="AG45" i="365"/>
  <c r="AH45" i="365" s="1"/>
  <c r="AG41" i="365"/>
  <c r="AH41" i="365" s="1"/>
  <c r="AG37" i="365"/>
  <c r="AH37" i="365" s="1"/>
  <c r="AG33" i="365"/>
  <c r="AH33" i="365" s="1"/>
  <c r="AG29" i="365"/>
  <c r="AH29" i="365" s="1"/>
  <c r="AG73" i="365"/>
  <c r="AH73" i="365" s="1"/>
  <c r="AG60" i="365"/>
  <c r="AH60" i="365" s="1"/>
  <c r="AG56" i="365"/>
  <c r="AH56" i="365" s="1"/>
  <c r="AG54" i="365"/>
  <c r="AH54" i="365" s="1"/>
  <c r="AG50" i="365"/>
  <c r="AH50" i="365" s="1"/>
  <c r="AG46" i="365"/>
  <c r="AH46" i="365" s="1"/>
  <c r="AG42" i="365"/>
  <c r="AH42" i="365" s="1"/>
  <c r="AG77" i="365"/>
  <c r="AH77" i="365" s="1"/>
  <c r="AG51" i="365"/>
  <c r="AH51" i="365" s="1"/>
  <c r="AG43" i="365"/>
  <c r="AH43" i="365" s="1"/>
  <c r="AG35" i="365"/>
  <c r="AH35" i="365" s="1"/>
  <c r="AG31" i="365"/>
  <c r="AH31" i="365" s="1"/>
  <c r="AG27" i="365"/>
  <c r="AH27" i="365" s="1"/>
  <c r="AG26" i="365"/>
  <c r="AH26" i="365" s="1"/>
  <c r="AG22" i="365"/>
  <c r="AH22" i="365" s="1"/>
  <c r="AG18" i="365"/>
  <c r="AH18" i="365" s="1"/>
  <c r="AG14" i="365"/>
  <c r="AH14" i="365" s="1"/>
  <c r="AG10" i="365"/>
  <c r="AH10" i="365" s="1"/>
  <c r="AG58" i="365"/>
  <c r="AH58" i="365" s="1"/>
  <c r="AG52" i="365"/>
  <c r="AH52" i="365" s="1"/>
  <c r="AG44" i="365"/>
  <c r="AH44" i="365" s="1"/>
  <c r="AG38" i="365"/>
  <c r="AH38" i="365" s="1"/>
  <c r="AG34" i="365"/>
  <c r="AH34" i="365" s="1"/>
  <c r="AG30" i="365"/>
  <c r="AH30" i="365" s="1"/>
  <c r="AG23" i="365"/>
  <c r="AH23" i="365" s="1"/>
  <c r="AG47" i="365"/>
  <c r="AH47" i="365" s="1"/>
  <c r="AG39" i="365"/>
  <c r="AH39" i="365" s="1"/>
  <c r="AP97" i="365"/>
  <c r="AP98" i="365"/>
  <c r="AP94" i="365"/>
  <c r="AP99" i="365"/>
  <c r="AP95" i="365"/>
  <c r="AP91" i="365"/>
  <c r="AP93" i="365"/>
  <c r="AP88" i="365"/>
  <c r="AP92" i="365"/>
  <c r="AP89" i="365"/>
  <c r="AP100" i="365"/>
  <c r="AP90" i="365"/>
  <c r="AP86" i="365"/>
  <c r="AP84" i="365"/>
  <c r="AP80" i="365"/>
  <c r="AP85" i="365"/>
  <c r="AP96" i="365"/>
  <c r="AP82" i="365"/>
  <c r="AP75" i="365"/>
  <c r="AP71" i="365"/>
  <c r="AP67" i="365"/>
  <c r="AP83" i="365"/>
  <c r="AP81" i="365"/>
  <c r="AP79" i="365"/>
  <c r="AP76" i="365"/>
  <c r="AP72" i="365"/>
  <c r="AP77" i="365"/>
  <c r="AP78" i="365"/>
  <c r="AP74" i="365"/>
  <c r="AP69" i="365"/>
  <c r="AP63" i="365"/>
  <c r="AP68" i="365"/>
  <c r="AP66" i="365"/>
  <c r="AP64" i="365"/>
  <c r="AP60" i="365"/>
  <c r="AP56" i="365"/>
  <c r="AP73" i="365"/>
  <c r="AP70" i="365"/>
  <c r="AP62" i="365"/>
  <c r="AP58" i="365"/>
  <c r="AP54" i="365"/>
  <c r="AP50" i="365"/>
  <c r="AP46" i="365"/>
  <c r="AP42" i="365"/>
  <c r="AP38" i="365"/>
  <c r="AP34" i="365"/>
  <c r="AP30" i="365"/>
  <c r="AP61" i="365"/>
  <c r="AP59" i="365"/>
  <c r="AP57" i="365"/>
  <c r="AP55" i="365"/>
  <c r="AP51" i="365"/>
  <c r="AP47" i="365"/>
  <c r="AP43" i="365"/>
  <c r="AP39" i="365"/>
  <c r="AP52" i="365"/>
  <c r="AP49" i="365"/>
  <c r="AP44" i="365"/>
  <c r="AP41" i="365"/>
  <c r="AP36" i="365"/>
  <c r="AP32" i="365"/>
  <c r="AS32" i="365" s="1"/>
  <c r="AT32" i="365" s="1"/>
  <c r="AP28" i="365"/>
  <c r="AS28" i="365" s="1"/>
  <c r="AT28" i="365" s="1"/>
  <c r="AP23" i="365"/>
  <c r="AP19" i="365"/>
  <c r="AP15" i="365"/>
  <c r="AP11" i="365"/>
  <c r="AP65" i="365"/>
  <c r="AP37" i="365"/>
  <c r="AP35" i="365"/>
  <c r="AP33" i="365"/>
  <c r="AP31" i="365"/>
  <c r="AP29" i="365"/>
  <c r="AP27" i="365"/>
  <c r="AP24" i="365"/>
  <c r="AP20" i="365"/>
  <c r="AP53" i="365"/>
  <c r="AP48" i="365"/>
  <c r="AP45" i="365"/>
  <c r="AP40" i="365"/>
  <c r="AP87" i="365"/>
  <c r="AZ101" i="365"/>
  <c r="AZ99" i="365"/>
  <c r="AZ95" i="365"/>
  <c r="AZ100" i="365"/>
  <c r="AZ96" i="365"/>
  <c r="AZ92" i="365"/>
  <c r="AZ97" i="365"/>
  <c r="AZ93" i="365"/>
  <c r="AZ89" i="365"/>
  <c r="AZ98" i="365"/>
  <c r="AZ94" i="365"/>
  <c r="AZ90" i="365"/>
  <c r="AZ86" i="365"/>
  <c r="AZ87" i="365"/>
  <c r="AZ91" i="365"/>
  <c r="AZ82" i="365"/>
  <c r="AZ88" i="365"/>
  <c r="AZ77" i="365"/>
  <c r="AZ73" i="365"/>
  <c r="AZ69" i="365"/>
  <c r="AZ83" i="365"/>
  <c r="AZ79" i="365"/>
  <c r="AZ78" i="365"/>
  <c r="AZ74" i="365"/>
  <c r="AZ70" i="365"/>
  <c r="AZ85" i="365"/>
  <c r="AZ81" i="365"/>
  <c r="AZ75" i="365"/>
  <c r="AZ65" i="365"/>
  <c r="AZ84" i="365"/>
  <c r="AZ80" i="365"/>
  <c r="AZ76" i="365"/>
  <c r="AZ72" i="365"/>
  <c r="AZ71" i="365"/>
  <c r="AZ66" i="365"/>
  <c r="AZ62" i="365"/>
  <c r="AZ58" i="365"/>
  <c r="AZ54" i="365"/>
  <c r="AZ68" i="365"/>
  <c r="AZ67" i="365"/>
  <c r="AZ63" i="365"/>
  <c r="AZ52" i="365"/>
  <c r="AZ48" i="365"/>
  <c r="AZ44" i="365"/>
  <c r="AZ40" i="365"/>
  <c r="AZ36" i="365"/>
  <c r="AZ32" i="365"/>
  <c r="AZ28" i="365"/>
  <c r="AZ59" i="365"/>
  <c r="AZ55" i="365"/>
  <c r="AZ53" i="365"/>
  <c r="AZ49" i="365"/>
  <c r="AZ45" i="365"/>
  <c r="AZ41" i="365"/>
  <c r="AZ61" i="365"/>
  <c r="AZ25" i="365"/>
  <c r="AZ21" i="365"/>
  <c r="AZ17" i="365"/>
  <c r="AZ13" i="365"/>
  <c r="AZ9" i="365"/>
  <c r="AZ64" i="365"/>
  <c r="AZ56" i="365"/>
  <c r="AZ47" i="365"/>
  <c r="AZ46" i="365"/>
  <c r="AZ39" i="365"/>
  <c r="AZ37" i="365"/>
  <c r="AZ33" i="365"/>
  <c r="AZ29" i="365"/>
  <c r="AZ26" i="365"/>
  <c r="AZ22" i="365"/>
  <c r="AZ60" i="365"/>
  <c r="AZ35" i="365"/>
  <c r="AZ31" i="365"/>
  <c r="AZ27" i="365"/>
  <c r="AP9" i="365"/>
  <c r="AG12" i="365"/>
  <c r="AH12" i="365" s="1"/>
  <c r="AE13" i="365"/>
  <c r="AF13" i="365" s="1"/>
  <c r="AP13" i="365"/>
  <c r="AS13" i="365" s="1"/>
  <c r="AT13" i="365" s="1"/>
  <c r="AY15" i="365"/>
  <c r="AG16" i="365"/>
  <c r="AE17" i="365"/>
  <c r="AF17" i="365" s="1"/>
  <c r="AP17" i="365"/>
  <c r="AY19" i="365"/>
  <c r="AA22" i="365"/>
  <c r="AB22" i="365" s="1"/>
  <c r="AI22" i="365"/>
  <c r="AJ22" i="365" s="1"/>
  <c r="AY22" i="365"/>
  <c r="AZ23" i="365"/>
  <c r="AZ24" i="365"/>
  <c r="AP25" i="365"/>
  <c r="AE26" i="365"/>
  <c r="AF26" i="365" s="1"/>
  <c r="V32" i="365"/>
  <c r="M32" i="365" s="1"/>
  <c r="V36" i="365"/>
  <c r="M36" i="365" s="1"/>
  <c r="AA41" i="365"/>
  <c r="AB41" i="365" s="1"/>
  <c r="AA49" i="365"/>
  <c r="AB49" i="365" s="1"/>
  <c r="AG9" i="365"/>
  <c r="AH9" i="365" s="1"/>
  <c r="AE11" i="365"/>
  <c r="AF11" i="365" s="1"/>
  <c r="AZ11" i="365"/>
  <c r="AG13" i="365"/>
  <c r="AH13" i="365" s="1"/>
  <c r="AE15" i="365"/>
  <c r="AF15" i="365" s="1"/>
  <c r="AZ15" i="365"/>
  <c r="AG17" i="365"/>
  <c r="AH17" i="365" s="1"/>
  <c r="AE19" i="365"/>
  <c r="AF19" i="365" s="1"/>
  <c r="AZ19" i="365"/>
  <c r="AG21" i="365"/>
  <c r="AH21" i="365" s="1"/>
  <c r="AE23" i="365"/>
  <c r="AF23" i="365" s="1"/>
  <c r="AP26" i="365"/>
  <c r="AS26" i="365" s="1"/>
  <c r="AT26" i="365" s="1"/>
  <c r="AG40" i="365"/>
  <c r="AH40" i="365" s="1"/>
  <c r="AI41" i="365"/>
  <c r="AJ41" i="365" s="1"/>
  <c r="AG48" i="365"/>
  <c r="AH48" i="365" s="1"/>
  <c r="AI49" i="365"/>
  <c r="AJ49" i="365" s="1"/>
  <c r="AI88" i="365"/>
  <c r="AJ88" i="365" s="1"/>
  <c r="AI29" i="365"/>
  <c r="AJ29" i="365" s="1"/>
  <c r="AA30" i="365"/>
  <c r="AB30" i="365" s="1"/>
  <c r="AQ30" i="365"/>
  <c r="AI33" i="365"/>
  <c r="AJ33" i="365" s="1"/>
  <c r="AA34" i="365"/>
  <c r="AB34" i="365" s="1"/>
  <c r="AQ34" i="365"/>
  <c r="AI37" i="365"/>
  <c r="AJ37" i="365" s="1"/>
  <c r="AA38" i="365"/>
  <c r="AB38" i="365" s="1"/>
  <c r="AQ38" i="365"/>
  <c r="AW39" i="365"/>
  <c r="AA46" i="365"/>
  <c r="AB46" i="365" s="1"/>
  <c r="AI46" i="365"/>
  <c r="AJ46" i="365" s="1"/>
  <c r="AQ46" i="365"/>
  <c r="AW47" i="365"/>
  <c r="AW54" i="365"/>
  <c r="AA56" i="365"/>
  <c r="AB56" i="365" s="1"/>
  <c r="AW73" i="365"/>
  <c r="AA21" i="365"/>
  <c r="AB21" i="365" s="1"/>
  <c r="AI21" i="365"/>
  <c r="AJ21" i="365" s="1"/>
  <c r="AQ21" i="365"/>
  <c r="AS21" i="365" s="1"/>
  <c r="AT21" i="365" s="1"/>
  <c r="AW23" i="365"/>
  <c r="AA25" i="365"/>
  <c r="AB25" i="365" s="1"/>
  <c r="AI25" i="365"/>
  <c r="AJ25" i="365" s="1"/>
  <c r="AQ25" i="365"/>
  <c r="AI28" i="365"/>
  <c r="AJ28" i="365" s="1"/>
  <c r="AW30" i="365"/>
  <c r="AI32" i="365"/>
  <c r="AJ32" i="365" s="1"/>
  <c r="AW34" i="365"/>
  <c r="AI36" i="365"/>
  <c r="AJ36" i="365" s="1"/>
  <c r="AW38" i="365"/>
  <c r="AW44" i="365"/>
  <c r="AA45" i="365"/>
  <c r="AB45" i="365" s="1"/>
  <c r="AI45" i="365"/>
  <c r="AJ45" i="365" s="1"/>
  <c r="AQ45" i="365"/>
  <c r="AA53" i="365"/>
  <c r="AB53" i="365" s="1"/>
  <c r="AQ53" i="365"/>
  <c r="AQ58" i="365"/>
  <c r="V69" i="365"/>
  <c r="M69" i="365" s="1"/>
  <c r="AA98" i="365"/>
  <c r="AB98" i="365" s="1"/>
  <c r="AA94" i="365"/>
  <c r="AB94" i="365" s="1"/>
  <c r="AA99" i="365"/>
  <c r="AB99" i="365" s="1"/>
  <c r="AA95" i="365"/>
  <c r="AB95" i="365" s="1"/>
  <c r="AA100" i="365"/>
  <c r="AB100" i="365" s="1"/>
  <c r="AA96" i="365"/>
  <c r="AB96" i="365" s="1"/>
  <c r="AA92" i="365"/>
  <c r="AB92" i="365" s="1"/>
  <c r="AA93" i="365"/>
  <c r="AB93" i="365" s="1"/>
  <c r="AA89" i="365"/>
  <c r="AB89" i="365" s="1"/>
  <c r="AA97" i="365"/>
  <c r="AB97" i="365" s="1"/>
  <c r="AA90" i="365"/>
  <c r="AB90" i="365" s="1"/>
  <c r="AA85" i="365"/>
  <c r="AB85" i="365" s="1"/>
  <c r="AA81" i="365"/>
  <c r="AB81" i="365" s="1"/>
  <c r="AA87" i="365"/>
  <c r="AB87" i="365" s="1"/>
  <c r="AA83" i="365"/>
  <c r="AB83" i="365" s="1"/>
  <c r="AA76" i="365"/>
  <c r="AB76" i="365" s="1"/>
  <c r="AA72" i="365"/>
  <c r="AB72" i="365" s="1"/>
  <c r="AA68" i="365"/>
  <c r="AB68" i="365" s="1"/>
  <c r="AA88" i="365"/>
  <c r="AB88" i="365" s="1"/>
  <c r="AA77" i="365"/>
  <c r="AB77" i="365" s="1"/>
  <c r="AA73" i="365"/>
  <c r="AB73" i="365" s="1"/>
  <c r="AA91" i="365"/>
  <c r="AB91" i="365" s="1"/>
  <c r="AA86" i="365"/>
  <c r="AB86" i="365" s="1"/>
  <c r="AA84" i="365"/>
  <c r="AB84" i="365" s="1"/>
  <c r="AA80" i="365"/>
  <c r="AB80" i="365" s="1"/>
  <c r="AA78" i="365"/>
  <c r="AB78" i="365" s="1"/>
  <c r="AA64" i="365"/>
  <c r="AB64" i="365" s="1"/>
  <c r="AA79" i="365"/>
  <c r="AB79" i="365" s="1"/>
  <c r="AA75" i="365"/>
  <c r="AB75" i="365" s="1"/>
  <c r="AA70" i="365"/>
  <c r="AB70" i="365" s="1"/>
  <c r="AA65" i="365"/>
  <c r="AB65" i="365" s="1"/>
  <c r="AA61" i="365"/>
  <c r="AB61" i="365" s="1"/>
  <c r="AA57" i="365"/>
  <c r="AB57" i="365" s="1"/>
  <c r="AA82" i="365"/>
  <c r="AB82" i="365" s="1"/>
  <c r="AA71" i="365"/>
  <c r="AB71" i="365" s="1"/>
  <c r="AA67" i="365"/>
  <c r="AB67" i="365" s="1"/>
  <c r="AA59" i="365"/>
  <c r="AB59" i="365" s="1"/>
  <c r="AA55" i="365"/>
  <c r="AB55" i="365" s="1"/>
  <c r="AA51" i="365"/>
  <c r="AB51" i="365" s="1"/>
  <c r="AA47" i="365"/>
  <c r="AB47" i="365" s="1"/>
  <c r="AA43" i="365"/>
  <c r="AB43" i="365" s="1"/>
  <c r="AA39" i="365"/>
  <c r="AB39" i="365" s="1"/>
  <c r="AA35" i="365"/>
  <c r="AB35" i="365" s="1"/>
  <c r="AA31" i="365"/>
  <c r="AB31" i="365" s="1"/>
  <c r="AA27" i="365"/>
  <c r="AB27" i="365" s="1"/>
  <c r="AA69" i="365"/>
  <c r="AB69" i="365" s="1"/>
  <c r="AA66" i="365"/>
  <c r="AB66" i="365" s="1"/>
  <c r="AA63" i="365"/>
  <c r="AB63" i="365" s="1"/>
  <c r="AA52" i="365"/>
  <c r="AB52" i="365" s="1"/>
  <c r="AA48" i="365"/>
  <c r="AB48" i="365" s="1"/>
  <c r="AA44" i="365"/>
  <c r="AB44" i="365" s="1"/>
  <c r="AA40" i="365"/>
  <c r="AB40" i="365" s="1"/>
  <c r="AA74" i="365"/>
  <c r="AB74" i="365" s="1"/>
  <c r="AI101" i="365"/>
  <c r="AJ101" i="365" s="1"/>
  <c r="AI98" i="365"/>
  <c r="AJ98" i="365" s="1"/>
  <c r="AI94" i="365"/>
  <c r="AJ94" i="365" s="1"/>
  <c r="AI99" i="365"/>
  <c r="AJ99" i="365" s="1"/>
  <c r="AI95" i="365"/>
  <c r="AJ95" i="365" s="1"/>
  <c r="AI100" i="365"/>
  <c r="AJ100" i="365" s="1"/>
  <c r="AI96" i="365"/>
  <c r="AJ96" i="365" s="1"/>
  <c r="AI92" i="365"/>
  <c r="AJ92" i="365" s="1"/>
  <c r="AI97" i="365"/>
  <c r="AJ97" i="365" s="1"/>
  <c r="AI93" i="365"/>
  <c r="AJ93" i="365" s="1"/>
  <c r="AI89" i="365"/>
  <c r="AJ89" i="365" s="1"/>
  <c r="AI90" i="365"/>
  <c r="AJ90" i="365" s="1"/>
  <c r="AI91" i="365"/>
  <c r="AJ91" i="365" s="1"/>
  <c r="AI85" i="365"/>
  <c r="AJ85" i="365" s="1"/>
  <c r="AI81" i="365"/>
  <c r="AJ81" i="365" s="1"/>
  <c r="AI87" i="365"/>
  <c r="AJ87" i="365" s="1"/>
  <c r="AI86" i="365"/>
  <c r="AJ86" i="365" s="1"/>
  <c r="AI84" i="365"/>
  <c r="AJ84" i="365" s="1"/>
  <c r="AI80" i="365"/>
  <c r="AJ80" i="365" s="1"/>
  <c r="AI76" i="365"/>
  <c r="AJ76" i="365" s="1"/>
  <c r="AI72" i="365"/>
  <c r="AJ72" i="365" s="1"/>
  <c r="AI68" i="365"/>
  <c r="AJ68" i="365" s="1"/>
  <c r="AI82" i="365"/>
  <c r="AJ82" i="365" s="1"/>
  <c r="AI77" i="365"/>
  <c r="AJ77" i="365" s="1"/>
  <c r="AI73" i="365"/>
  <c r="AJ73" i="365" s="1"/>
  <c r="AI83" i="365"/>
  <c r="AJ83" i="365" s="1"/>
  <c r="AI78" i="365"/>
  <c r="AJ78" i="365" s="1"/>
  <c r="AI67" i="365"/>
  <c r="AJ67" i="365" s="1"/>
  <c r="AI64" i="365"/>
  <c r="AJ64" i="365" s="1"/>
  <c r="AI70" i="365"/>
  <c r="AJ70" i="365" s="1"/>
  <c r="AI69" i="365"/>
  <c r="AJ69" i="365" s="1"/>
  <c r="AI65" i="365"/>
  <c r="AJ65" i="365" s="1"/>
  <c r="AI61" i="365"/>
  <c r="AJ61" i="365" s="1"/>
  <c r="AI57" i="365"/>
  <c r="AJ57" i="365" s="1"/>
  <c r="AI71" i="365"/>
  <c r="AJ71" i="365" s="1"/>
  <c r="AI66" i="365"/>
  <c r="AJ66" i="365" s="1"/>
  <c r="AI60" i="365"/>
  <c r="AJ60" i="365" s="1"/>
  <c r="AI56" i="365"/>
  <c r="AJ56" i="365" s="1"/>
  <c r="AI51" i="365"/>
  <c r="AJ51" i="365" s="1"/>
  <c r="AI47" i="365"/>
  <c r="AJ47" i="365" s="1"/>
  <c r="AI43" i="365"/>
  <c r="AJ43" i="365" s="1"/>
  <c r="AI39" i="365"/>
  <c r="AJ39" i="365" s="1"/>
  <c r="AI35" i="365"/>
  <c r="AJ35" i="365" s="1"/>
  <c r="AI31" i="365"/>
  <c r="AJ31" i="365" s="1"/>
  <c r="AI27" i="365"/>
  <c r="AJ27" i="365" s="1"/>
  <c r="AI75" i="365"/>
  <c r="AJ75" i="365" s="1"/>
  <c r="AI74" i="365"/>
  <c r="AJ74" i="365" s="1"/>
  <c r="AI63" i="365"/>
  <c r="AJ63" i="365" s="1"/>
  <c r="AI58" i="365"/>
  <c r="AJ58" i="365" s="1"/>
  <c r="AI52" i="365"/>
  <c r="AJ52" i="365" s="1"/>
  <c r="AI48" i="365"/>
  <c r="AJ48" i="365" s="1"/>
  <c r="AI44" i="365"/>
  <c r="AJ44" i="365" s="1"/>
  <c r="AI40" i="365"/>
  <c r="AJ40" i="365" s="1"/>
  <c r="AI79" i="365"/>
  <c r="AJ79" i="365" s="1"/>
  <c r="AQ98" i="365"/>
  <c r="AQ94" i="365"/>
  <c r="AQ99" i="365"/>
  <c r="AQ95" i="365"/>
  <c r="AQ100" i="365"/>
  <c r="AQ96" i="365"/>
  <c r="AQ92" i="365"/>
  <c r="AQ93" i="365"/>
  <c r="AQ88" i="365"/>
  <c r="AQ89" i="365"/>
  <c r="AQ85" i="365"/>
  <c r="AQ97" i="365"/>
  <c r="AQ90" i="365"/>
  <c r="AQ81" i="365"/>
  <c r="AQ87" i="365"/>
  <c r="AQ91" i="365"/>
  <c r="AQ86" i="365"/>
  <c r="AQ83" i="365"/>
  <c r="AQ79" i="365"/>
  <c r="AQ76" i="365"/>
  <c r="AQ72" i="365"/>
  <c r="AQ68" i="365"/>
  <c r="AQ77" i="365"/>
  <c r="AQ73" i="365"/>
  <c r="AQ84" i="365"/>
  <c r="AQ80" i="365"/>
  <c r="AQ78" i="365"/>
  <c r="AQ66" i="365"/>
  <c r="AQ64" i="365"/>
  <c r="AQ75" i="365"/>
  <c r="AQ70" i="365"/>
  <c r="AQ65" i="365"/>
  <c r="AQ61" i="365"/>
  <c r="AQ57" i="365"/>
  <c r="AQ71" i="365"/>
  <c r="AQ67" i="365"/>
  <c r="AQ74" i="365"/>
  <c r="AQ59" i="365"/>
  <c r="AQ55" i="365"/>
  <c r="AQ51" i="365"/>
  <c r="AQ47" i="365"/>
  <c r="AQ43" i="365"/>
  <c r="AQ39" i="365"/>
  <c r="AQ35" i="365"/>
  <c r="AQ31" i="365"/>
  <c r="AQ27" i="365"/>
  <c r="AQ82" i="365"/>
  <c r="AQ69" i="365"/>
  <c r="AQ63" i="365"/>
  <c r="AQ52" i="365"/>
  <c r="AQ48" i="365"/>
  <c r="AQ44" i="365"/>
  <c r="AQ40" i="365"/>
  <c r="AW100" i="365"/>
  <c r="AW96" i="365"/>
  <c r="AW97" i="365"/>
  <c r="AW93" i="365"/>
  <c r="AW98" i="365"/>
  <c r="AW94" i="365"/>
  <c r="AW101" i="365"/>
  <c r="AW90" i="365"/>
  <c r="AW91" i="365"/>
  <c r="AW87" i="365"/>
  <c r="AW99" i="365"/>
  <c r="AW95" i="365"/>
  <c r="AW88" i="365"/>
  <c r="AW92" i="365"/>
  <c r="AW85" i="365"/>
  <c r="AW83" i="365"/>
  <c r="AW79" i="365"/>
  <c r="AW89" i="365"/>
  <c r="AW81" i="365"/>
  <c r="AW78" i="365"/>
  <c r="AW74" i="365"/>
  <c r="AW70" i="365"/>
  <c r="AW66" i="365"/>
  <c r="AW84" i="365"/>
  <c r="AW80" i="365"/>
  <c r="AW75" i="365"/>
  <c r="AW71" i="365"/>
  <c r="AW86" i="365"/>
  <c r="AW76" i="365"/>
  <c r="AW68" i="365"/>
  <c r="AW62" i="365"/>
  <c r="AW67" i="365"/>
  <c r="AW63" i="365"/>
  <c r="AW59" i="365"/>
  <c r="AW55" i="365"/>
  <c r="AW82" i="365"/>
  <c r="AW72" i="365"/>
  <c r="AW69" i="365"/>
  <c r="AW65" i="365"/>
  <c r="AW64" i="365"/>
  <c r="AW61" i="365"/>
  <c r="AW57" i="365"/>
  <c r="AW53" i="365"/>
  <c r="AW49" i="365"/>
  <c r="AW45" i="365"/>
  <c r="AW41" i="365"/>
  <c r="AW37" i="365"/>
  <c r="AW33" i="365"/>
  <c r="AW29" i="365"/>
  <c r="AW77" i="365"/>
  <c r="AW60" i="365"/>
  <c r="AW56" i="365"/>
  <c r="AW50" i="365"/>
  <c r="AW46" i="365"/>
  <c r="AW42" i="365"/>
  <c r="AW10" i="365"/>
  <c r="AA12" i="365"/>
  <c r="AB12" i="365" s="1"/>
  <c r="AI12" i="365"/>
  <c r="AJ12" i="365" s="1"/>
  <c r="AQ12" i="365"/>
  <c r="AW14" i="365"/>
  <c r="AA16" i="365"/>
  <c r="AB16" i="365" s="1"/>
  <c r="AI16" i="365"/>
  <c r="AQ16" i="365"/>
  <c r="AW18" i="365"/>
  <c r="AA20" i="365"/>
  <c r="AB20" i="365" s="1"/>
  <c r="AI20" i="365"/>
  <c r="AJ20" i="365" s="1"/>
  <c r="AQ20" i="365"/>
  <c r="AW22" i="365"/>
  <c r="AA24" i="365"/>
  <c r="AB24" i="365" s="1"/>
  <c r="AI24" i="365"/>
  <c r="AJ24" i="365" s="1"/>
  <c r="AQ24" i="365"/>
  <c r="AW26" i="365"/>
  <c r="AW27" i="365"/>
  <c r="AA29" i="365"/>
  <c r="AB29" i="365" s="1"/>
  <c r="AQ29" i="365"/>
  <c r="AI30" i="365"/>
  <c r="AJ30" i="365" s="1"/>
  <c r="AW31" i="365"/>
  <c r="AA33" i="365"/>
  <c r="AB33" i="365" s="1"/>
  <c r="AQ33" i="365"/>
  <c r="AI34" i="365"/>
  <c r="AJ34" i="365" s="1"/>
  <c r="AW35" i="365"/>
  <c r="AA37" i="365"/>
  <c r="AB37" i="365" s="1"/>
  <c r="AQ37" i="365"/>
  <c r="AI38" i="365"/>
  <c r="AJ38" i="365" s="1"/>
  <c r="AA42" i="365"/>
  <c r="AB42" i="365" s="1"/>
  <c r="AI42" i="365"/>
  <c r="AJ42" i="365" s="1"/>
  <c r="AQ42" i="365"/>
  <c r="AW43" i="365"/>
  <c r="AA50" i="365"/>
  <c r="AB50" i="365" s="1"/>
  <c r="AI50" i="365"/>
  <c r="AJ50" i="365" s="1"/>
  <c r="AQ50" i="365"/>
  <c r="AW51" i="365"/>
  <c r="AA54" i="365"/>
  <c r="AB54" i="365" s="1"/>
  <c r="AI54" i="365"/>
  <c r="AJ54" i="365" s="1"/>
  <c r="AQ54" i="365"/>
  <c r="AQ56" i="365"/>
  <c r="AI59" i="365"/>
  <c r="AJ59" i="365" s="1"/>
  <c r="AI62" i="365"/>
  <c r="AJ62" i="365" s="1"/>
  <c r="V78" i="365"/>
  <c r="M78" i="365" s="1"/>
  <c r="V82" i="365"/>
  <c r="M82" i="365" s="1"/>
  <c r="V96" i="365"/>
  <c r="M96" i="365" s="1"/>
  <c r="V100" i="365"/>
  <c r="M100" i="365" s="1"/>
  <c r="AP17" i="364"/>
  <c r="AQ17" i="364"/>
  <c r="AE11" i="364"/>
  <c r="AF11" i="364" s="1"/>
  <c r="AC11" i="364"/>
  <c r="AD11" i="364" s="1"/>
  <c r="AN10" i="364"/>
  <c r="AO10" i="364" s="1"/>
  <c r="AR10" i="364"/>
  <c r="AA17" i="364"/>
  <c r="AB17" i="364" s="1"/>
  <c r="AI13" i="364"/>
  <c r="AJ13" i="364" s="1"/>
  <c r="AQ9" i="364"/>
  <c r="AG16" i="364"/>
  <c r="AH16" i="364" s="1"/>
  <c r="AN11" i="364"/>
  <c r="AO11" i="364" s="1"/>
  <c r="AI9" i="364"/>
  <c r="AJ9" i="364" s="1"/>
  <c r="AI10" i="364"/>
  <c r="AJ10" i="364" s="1"/>
  <c r="AC12" i="364"/>
  <c r="AD12" i="364" s="1"/>
  <c r="AA10" i="364"/>
  <c r="AB10" i="364" s="1"/>
  <c r="AC100" i="364"/>
  <c r="AD100" i="364" s="1"/>
  <c r="AC101" i="364"/>
  <c r="AD101" i="364" s="1"/>
  <c r="AC98" i="364"/>
  <c r="AD98" i="364" s="1"/>
  <c r="AC94" i="364"/>
  <c r="AD94" i="364" s="1"/>
  <c r="AC97" i="364"/>
  <c r="AD97" i="364" s="1"/>
  <c r="AC93" i="364"/>
  <c r="AD93" i="364" s="1"/>
  <c r="AC90" i="364"/>
  <c r="AD90" i="364" s="1"/>
  <c r="AC99" i="364"/>
  <c r="AD99" i="364" s="1"/>
  <c r="AC92" i="364"/>
  <c r="AD92" i="364" s="1"/>
  <c r="AC87" i="364"/>
  <c r="AD87" i="364" s="1"/>
  <c r="AC83" i="364"/>
  <c r="AD83" i="364" s="1"/>
  <c r="AC95" i="364"/>
  <c r="AD95" i="364" s="1"/>
  <c r="AC91" i="364"/>
  <c r="AD91" i="364" s="1"/>
  <c r="AC89" i="364"/>
  <c r="AD89" i="364" s="1"/>
  <c r="AC96" i="364"/>
  <c r="AD96" i="364" s="1"/>
  <c r="AC86" i="364"/>
  <c r="AD86" i="364" s="1"/>
  <c r="AC85" i="364"/>
  <c r="AD85" i="364" s="1"/>
  <c r="AC84" i="364"/>
  <c r="AD84" i="364" s="1"/>
  <c r="AC81" i="364"/>
  <c r="AD81" i="364" s="1"/>
  <c r="AC77" i="364"/>
  <c r="AD77" i="364" s="1"/>
  <c r="AC73" i="364"/>
  <c r="AD73" i="364" s="1"/>
  <c r="AC69" i="364"/>
  <c r="AD69" i="364" s="1"/>
  <c r="AC78" i="364"/>
  <c r="AD78" i="364" s="1"/>
  <c r="AC79" i="364"/>
  <c r="AD79" i="364" s="1"/>
  <c r="AC88" i="364"/>
  <c r="AD88" i="364" s="1"/>
  <c r="AC82" i="364"/>
  <c r="AD82" i="364" s="1"/>
  <c r="AC80" i="364"/>
  <c r="AD80" i="364" s="1"/>
  <c r="AC76" i="364"/>
  <c r="AD76" i="364" s="1"/>
  <c r="AC72" i="364"/>
  <c r="AD72" i="364" s="1"/>
  <c r="AC68" i="364"/>
  <c r="AD68" i="364" s="1"/>
  <c r="AC74" i="364"/>
  <c r="AD74" i="364" s="1"/>
  <c r="AC65" i="364"/>
  <c r="AD65" i="364" s="1"/>
  <c r="AC61" i="364"/>
  <c r="AD61" i="364" s="1"/>
  <c r="AC57" i="364"/>
  <c r="AD57" i="364" s="1"/>
  <c r="AC53" i="364"/>
  <c r="AD53" i="364" s="1"/>
  <c r="AC75" i="364"/>
  <c r="AD75" i="364" s="1"/>
  <c r="AC66" i="364"/>
  <c r="AD66" i="364" s="1"/>
  <c r="AC62" i="364"/>
  <c r="AD62" i="364" s="1"/>
  <c r="AC67" i="364"/>
  <c r="AD67" i="364" s="1"/>
  <c r="AC71" i="364"/>
  <c r="AD71" i="364" s="1"/>
  <c r="AC70" i="364"/>
  <c r="AD70" i="364" s="1"/>
  <c r="AC64" i="364"/>
  <c r="AD64" i="364" s="1"/>
  <c r="AC60" i="364"/>
  <c r="AD60" i="364" s="1"/>
  <c r="AC56" i="364"/>
  <c r="AD56" i="364" s="1"/>
  <c r="AC59" i="364"/>
  <c r="AD59" i="364" s="1"/>
  <c r="AC50" i="364"/>
  <c r="AD50" i="364" s="1"/>
  <c r="AC46" i="364"/>
  <c r="AD46" i="364" s="1"/>
  <c r="AC42" i="364"/>
  <c r="AD42" i="364" s="1"/>
  <c r="AC54" i="364"/>
  <c r="AD54" i="364" s="1"/>
  <c r="AC51" i="364"/>
  <c r="AD51" i="364" s="1"/>
  <c r="AC47" i="364"/>
  <c r="AD47" i="364" s="1"/>
  <c r="AC55" i="364"/>
  <c r="AD55" i="364" s="1"/>
  <c r="AC52" i="364"/>
  <c r="AD52" i="364" s="1"/>
  <c r="AC48" i="364"/>
  <c r="AD48" i="364" s="1"/>
  <c r="AC44" i="364"/>
  <c r="AD44" i="364" s="1"/>
  <c r="AC63" i="364"/>
  <c r="AD63" i="364" s="1"/>
  <c r="AC58" i="364"/>
  <c r="AD58" i="364" s="1"/>
  <c r="AC49" i="364"/>
  <c r="AD49" i="364" s="1"/>
  <c r="AC45" i="364"/>
  <c r="AD45" i="364" s="1"/>
  <c r="AC41" i="364"/>
  <c r="AD41" i="364" s="1"/>
  <c r="AC39" i="364"/>
  <c r="AD39" i="364" s="1"/>
  <c r="AC35" i="364"/>
  <c r="AD35" i="364" s="1"/>
  <c r="AC31" i="364"/>
  <c r="AD31" i="364" s="1"/>
  <c r="AC27" i="364"/>
  <c r="AD27" i="364" s="1"/>
  <c r="AC23" i="364"/>
  <c r="AD23" i="364" s="1"/>
  <c r="AC19" i="364"/>
  <c r="AD19" i="364" s="1"/>
  <c r="AC40" i="364"/>
  <c r="AD40" i="364" s="1"/>
  <c r="AC36" i="364"/>
  <c r="AD36" i="364" s="1"/>
  <c r="AC32" i="364"/>
  <c r="AD32" i="364" s="1"/>
  <c r="AC28" i="364"/>
  <c r="AD28" i="364" s="1"/>
  <c r="AC24" i="364"/>
  <c r="AD24" i="364" s="1"/>
  <c r="AC37" i="364"/>
  <c r="AD37" i="364" s="1"/>
  <c r="AC33" i="364"/>
  <c r="AD33" i="364" s="1"/>
  <c r="AC29" i="364"/>
  <c r="AD29" i="364" s="1"/>
  <c r="AC25" i="364"/>
  <c r="AD25" i="364" s="1"/>
  <c r="AC43" i="364"/>
  <c r="AD43" i="364" s="1"/>
  <c r="AC38" i="364"/>
  <c r="AD38" i="364" s="1"/>
  <c r="AC34" i="364"/>
  <c r="AD34" i="364" s="1"/>
  <c r="AC30" i="364"/>
  <c r="AD30" i="364" s="1"/>
  <c r="AC26" i="364"/>
  <c r="AD26" i="364" s="1"/>
  <c r="AC22" i="364"/>
  <c r="AD22" i="364" s="1"/>
  <c r="AC18" i="364"/>
  <c r="AD18" i="364" s="1"/>
  <c r="AN99" i="364"/>
  <c r="AN97" i="364"/>
  <c r="AN93" i="364"/>
  <c r="AN94" i="364"/>
  <c r="AN89" i="364"/>
  <c r="AN98" i="364"/>
  <c r="AN100" i="364"/>
  <c r="AN91" i="364"/>
  <c r="AN86" i="364"/>
  <c r="AN82" i="364"/>
  <c r="AN95" i="364"/>
  <c r="AN90" i="364"/>
  <c r="AN96" i="364"/>
  <c r="AN92" i="364"/>
  <c r="AN85" i="364"/>
  <c r="AN83" i="364"/>
  <c r="AN81" i="364"/>
  <c r="AN80" i="364"/>
  <c r="AN76" i="364"/>
  <c r="AN72" i="364"/>
  <c r="AN68" i="364"/>
  <c r="AN77" i="364"/>
  <c r="AN88" i="364"/>
  <c r="AN87" i="364"/>
  <c r="AN78" i="364"/>
  <c r="AN84" i="364"/>
  <c r="AN79" i="364"/>
  <c r="AN75" i="364"/>
  <c r="AN71" i="364"/>
  <c r="AN73" i="364"/>
  <c r="AN67" i="364"/>
  <c r="AN64" i="364"/>
  <c r="AN60" i="364"/>
  <c r="AN56" i="364"/>
  <c r="AN65" i="364"/>
  <c r="AN61" i="364"/>
  <c r="AN70" i="364"/>
  <c r="AN69" i="364"/>
  <c r="AN66" i="364"/>
  <c r="AN74" i="364"/>
  <c r="AN63" i="364"/>
  <c r="AN59" i="364"/>
  <c r="AN55" i="364"/>
  <c r="AN54" i="364"/>
  <c r="AN53" i="364"/>
  <c r="AN49" i="364"/>
  <c r="AN45" i="364"/>
  <c r="AN41" i="364"/>
  <c r="AN50" i="364"/>
  <c r="AN46" i="364"/>
  <c r="AN58" i="364"/>
  <c r="AN57" i="364"/>
  <c r="AN51" i="364"/>
  <c r="AN47" i="364"/>
  <c r="AN62" i="364"/>
  <c r="AN52" i="364"/>
  <c r="AN48" i="364"/>
  <c r="AN44" i="364"/>
  <c r="AN40" i="364"/>
  <c r="AN39" i="364"/>
  <c r="AN38" i="364"/>
  <c r="AN34" i="364"/>
  <c r="AN30" i="364"/>
  <c r="AN26" i="364"/>
  <c r="AN22" i="364"/>
  <c r="AN18" i="364"/>
  <c r="AN35" i="364"/>
  <c r="AN31" i="364"/>
  <c r="AN27" i="364"/>
  <c r="AN23" i="364"/>
  <c r="AN43" i="364"/>
  <c r="AN36" i="364"/>
  <c r="AN32" i="364"/>
  <c r="AN28" i="364"/>
  <c r="AN24" i="364"/>
  <c r="AN42" i="364"/>
  <c r="AN37" i="364"/>
  <c r="AN33" i="364"/>
  <c r="AN29" i="364"/>
  <c r="AN25" i="364"/>
  <c r="AN21" i="364"/>
  <c r="AN17" i="364"/>
  <c r="AR99" i="364"/>
  <c r="AR97" i="364"/>
  <c r="AR93" i="364"/>
  <c r="AR89" i="364"/>
  <c r="AR100" i="364"/>
  <c r="AR98" i="364"/>
  <c r="AR95" i="364"/>
  <c r="AR94" i="364"/>
  <c r="AR86" i="364"/>
  <c r="AR82" i="364"/>
  <c r="AR96" i="364"/>
  <c r="AR92" i="364"/>
  <c r="AR90" i="364"/>
  <c r="AR88" i="364"/>
  <c r="AR85" i="364"/>
  <c r="AR87" i="364"/>
  <c r="AR80" i="364"/>
  <c r="AR76" i="364"/>
  <c r="AR72" i="364"/>
  <c r="AR68" i="364"/>
  <c r="AR84" i="364"/>
  <c r="AR81" i="364"/>
  <c r="AR77" i="364"/>
  <c r="AR83" i="364"/>
  <c r="AR78" i="364"/>
  <c r="AR91" i="364"/>
  <c r="AR79" i="364"/>
  <c r="AR75" i="364"/>
  <c r="AR71" i="364"/>
  <c r="AR70" i="364"/>
  <c r="AR69" i="364"/>
  <c r="AR64" i="364"/>
  <c r="AR60" i="364"/>
  <c r="AR56" i="364"/>
  <c r="AR74" i="364"/>
  <c r="AR67" i="364"/>
  <c r="AR65" i="364"/>
  <c r="AR61" i="364"/>
  <c r="AR73" i="364"/>
  <c r="AR66" i="364"/>
  <c r="AR63" i="364"/>
  <c r="AR59" i="364"/>
  <c r="AR55" i="364"/>
  <c r="AR58" i="364"/>
  <c r="AR57" i="364"/>
  <c r="AR49" i="364"/>
  <c r="AR45" i="364"/>
  <c r="AR41" i="364"/>
  <c r="AR50" i="364"/>
  <c r="AR46" i="364"/>
  <c r="AR62" i="364"/>
  <c r="AR54" i="364"/>
  <c r="AR53" i="364"/>
  <c r="AR51" i="364"/>
  <c r="AR47" i="364"/>
  <c r="AR52" i="364"/>
  <c r="AR48" i="364"/>
  <c r="AR44" i="364"/>
  <c r="AR40" i="364"/>
  <c r="AR43" i="364"/>
  <c r="AR38" i="364"/>
  <c r="AR34" i="364"/>
  <c r="AR30" i="364"/>
  <c r="AR26" i="364"/>
  <c r="AR22" i="364"/>
  <c r="AR18" i="364"/>
  <c r="AR42" i="364"/>
  <c r="AR39" i="364"/>
  <c r="AR35" i="364"/>
  <c r="AR31" i="364"/>
  <c r="AR27" i="364"/>
  <c r="AR23" i="364"/>
  <c r="AR36" i="364"/>
  <c r="AR32" i="364"/>
  <c r="AR28" i="364"/>
  <c r="AR24" i="364"/>
  <c r="AR37" i="364"/>
  <c r="AR33" i="364"/>
  <c r="AR29" i="364"/>
  <c r="AR25" i="364"/>
  <c r="AR21" i="364"/>
  <c r="AR17" i="364"/>
  <c r="AS17" i="364" s="1"/>
  <c r="AT17" i="364" s="1"/>
  <c r="AX101" i="364"/>
  <c r="AX99" i="364"/>
  <c r="AX95" i="364"/>
  <c r="AX98" i="364"/>
  <c r="AX97" i="364"/>
  <c r="AX93" i="364"/>
  <c r="AX91" i="364"/>
  <c r="AX100" i="364"/>
  <c r="AX90" i="364"/>
  <c r="AX84" i="364"/>
  <c r="AX89" i="364"/>
  <c r="AX96" i="364"/>
  <c r="AX94" i="364"/>
  <c r="AX92" i="364"/>
  <c r="AX87" i="364"/>
  <c r="AX83" i="364"/>
  <c r="AX88" i="364"/>
  <c r="AX86" i="364"/>
  <c r="AX81" i="364"/>
  <c r="AX78" i="364"/>
  <c r="AX74" i="364"/>
  <c r="AX70" i="364"/>
  <c r="AX85" i="364"/>
  <c r="AX79" i="364"/>
  <c r="AX75" i="364"/>
  <c r="AX80" i="364"/>
  <c r="AX76" i="364"/>
  <c r="AX82" i="364"/>
  <c r="AX77" i="364"/>
  <c r="AX73" i="364"/>
  <c r="AX69" i="364"/>
  <c r="AX71" i="364"/>
  <c r="AX67" i="364"/>
  <c r="AX66" i="364"/>
  <c r="AX62" i="364"/>
  <c r="AX58" i="364"/>
  <c r="AX54" i="364"/>
  <c r="AX68" i="364"/>
  <c r="AX63" i="364"/>
  <c r="AX64" i="364"/>
  <c r="AX72" i="364"/>
  <c r="AX65" i="364"/>
  <c r="AX61" i="364"/>
  <c r="AX57" i="364"/>
  <c r="AX53" i="364"/>
  <c r="AX51" i="364"/>
  <c r="AX47" i="364"/>
  <c r="AX43" i="364"/>
  <c r="AX39" i="364"/>
  <c r="AX59" i="364"/>
  <c r="AX56" i="364"/>
  <c r="AX52" i="364"/>
  <c r="AX48" i="364"/>
  <c r="AX49" i="364"/>
  <c r="AX45" i="364"/>
  <c r="AX60" i="364"/>
  <c r="AX55" i="364"/>
  <c r="AX50" i="364"/>
  <c r="AX46" i="364"/>
  <c r="AX42" i="364"/>
  <c r="AX36" i="364"/>
  <c r="AX32" i="364"/>
  <c r="AX28" i="364"/>
  <c r="AX24" i="364"/>
  <c r="AX20" i="364"/>
  <c r="AX41" i="364"/>
  <c r="AX37" i="364"/>
  <c r="AX33" i="364"/>
  <c r="AX29" i="364"/>
  <c r="AX25" i="364"/>
  <c r="AX44" i="364"/>
  <c r="AX40" i="364"/>
  <c r="AX34" i="364"/>
  <c r="AX30" i="364"/>
  <c r="AX26" i="364"/>
  <c r="AX22" i="364"/>
  <c r="AX38" i="364"/>
  <c r="AX35" i="364"/>
  <c r="AX31" i="364"/>
  <c r="AX27" i="364"/>
  <c r="AX23" i="364"/>
  <c r="AX19" i="364"/>
  <c r="AX15" i="364"/>
  <c r="AC9" i="364"/>
  <c r="AD9" i="364" s="1"/>
  <c r="AG9" i="364"/>
  <c r="AH9" i="364" s="1"/>
  <c r="AW9" i="364"/>
  <c r="AP10" i="364"/>
  <c r="AX10" i="364"/>
  <c r="AA11" i="364"/>
  <c r="AI11" i="364"/>
  <c r="AJ11" i="364" s="1"/>
  <c r="AQ11" i="364"/>
  <c r="AY11" i="364"/>
  <c r="AN12" i="364"/>
  <c r="AR12" i="364"/>
  <c r="AZ12" i="364"/>
  <c r="AC13" i="364"/>
  <c r="AD13" i="364" s="1"/>
  <c r="AG13" i="364"/>
  <c r="AH13" i="364" s="1"/>
  <c r="AW13" i="364"/>
  <c r="AP14" i="364"/>
  <c r="AX14" i="364"/>
  <c r="AG15" i="364"/>
  <c r="AH15" i="364" s="1"/>
  <c r="AR15" i="364"/>
  <c r="AW15" i="364"/>
  <c r="AP16" i="364"/>
  <c r="AI17" i="364"/>
  <c r="AJ17" i="364" s="1"/>
  <c r="AY17" i="364"/>
  <c r="V18" i="364"/>
  <c r="M18" i="364" s="1"/>
  <c r="AA18" i="364"/>
  <c r="AB18" i="364" s="1"/>
  <c r="AI18" i="364"/>
  <c r="AJ18" i="364" s="1"/>
  <c r="AQ18" i="364"/>
  <c r="AR19" i="364"/>
  <c r="AZ19" i="364"/>
  <c r="AR20" i="364"/>
  <c r="AZ20" i="364"/>
  <c r="AC21" i="364"/>
  <c r="AD21" i="364" s="1"/>
  <c r="AE101" i="364"/>
  <c r="AF101" i="364" s="1"/>
  <c r="AE100" i="364"/>
  <c r="AF100" i="364" s="1"/>
  <c r="AE96" i="364"/>
  <c r="AF96" i="364" s="1"/>
  <c r="AE92" i="364"/>
  <c r="AF92" i="364" s="1"/>
  <c r="AE99" i="364"/>
  <c r="AF99" i="364" s="1"/>
  <c r="AE98" i="364"/>
  <c r="AF98" i="364" s="1"/>
  <c r="AE94" i="364"/>
  <c r="AF94" i="364" s="1"/>
  <c r="AE91" i="364"/>
  <c r="AF91" i="364" s="1"/>
  <c r="AE97" i="364"/>
  <c r="AF97" i="364" s="1"/>
  <c r="AE95" i="364"/>
  <c r="AF95" i="364" s="1"/>
  <c r="AE93" i="364"/>
  <c r="AF93" i="364" s="1"/>
  <c r="AE85" i="364"/>
  <c r="AF85" i="364" s="1"/>
  <c r="AE81" i="364"/>
  <c r="AF81" i="364" s="1"/>
  <c r="AE89" i="364"/>
  <c r="AF89" i="364" s="1"/>
  <c r="AE88" i="364"/>
  <c r="AF88" i="364" s="1"/>
  <c r="AE84" i="364"/>
  <c r="AF84" i="364" s="1"/>
  <c r="AE90" i="364"/>
  <c r="AF90" i="364" s="1"/>
  <c r="AE79" i="364"/>
  <c r="AF79" i="364" s="1"/>
  <c r="AE75" i="364"/>
  <c r="AF75" i="364" s="1"/>
  <c r="AE71" i="364"/>
  <c r="AF71" i="364" s="1"/>
  <c r="AE86" i="364"/>
  <c r="AF86" i="364" s="1"/>
  <c r="AE83" i="364"/>
  <c r="AF83" i="364" s="1"/>
  <c r="AE82" i="364"/>
  <c r="AF82" i="364" s="1"/>
  <c r="AE80" i="364"/>
  <c r="AF80" i="364" s="1"/>
  <c r="AE76" i="364"/>
  <c r="AF76" i="364" s="1"/>
  <c r="AE77" i="364"/>
  <c r="AF77" i="364" s="1"/>
  <c r="AE87" i="364"/>
  <c r="AF87" i="364" s="1"/>
  <c r="AE78" i="364"/>
  <c r="AF78" i="364" s="1"/>
  <c r="AE74" i="364"/>
  <c r="AF74" i="364" s="1"/>
  <c r="AE70" i="364"/>
  <c r="AF70" i="364" s="1"/>
  <c r="AE72" i="364"/>
  <c r="AF72" i="364" s="1"/>
  <c r="AE67" i="364"/>
  <c r="AF67" i="364" s="1"/>
  <c r="AE63" i="364"/>
  <c r="AF63" i="364" s="1"/>
  <c r="AE59" i="364"/>
  <c r="AF59" i="364" s="1"/>
  <c r="AE55" i="364"/>
  <c r="AF55" i="364" s="1"/>
  <c r="AE73" i="364"/>
  <c r="AF73" i="364" s="1"/>
  <c r="AE64" i="364"/>
  <c r="AF64" i="364" s="1"/>
  <c r="AE68" i="364"/>
  <c r="AF68" i="364" s="1"/>
  <c r="AE65" i="364"/>
  <c r="AF65" i="364" s="1"/>
  <c r="AE69" i="364"/>
  <c r="AF69" i="364" s="1"/>
  <c r="AE66" i="364"/>
  <c r="AF66" i="364" s="1"/>
  <c r="AE62" i="364"/>
  <c r="AF62" i="364" s="1"/>
  <c r="AE58" i="364"/>
  <c r="AF58" i="364" s="1"/>
  <c r="AE54" i="364"/>
  <c r="AF54" i="364" s="1"/>
  <c r="AE60" i="364"/>
  <c r="AF60" i="364" s="1"/>
  <c r="AE52" i="364"/>
  <c r="AF52" i="364" s="1"/>
  <c r="AE48" i="364"/>
  <c r="AF48" i="364" s="1"/>
  <c r="AE44" i="364"/>
  <c r="AF44" i="364" s="1"/>
  <c r="AE40" i="364"/>
  <c r="AF40" i="364" s="1"/>
  <c r="AE61" i="364"/>
  <c r="AF61" i="364" s="1"/>
  <c r="AE53" i="364"/>
  <c r="AF53" i="364" s="1"/>
  <c r="AE49" i="364"/>
  <c r="AF49" i="364" s="1"/>
  <c r="AE56" i="364"/>
  <c r="AF56" i="364" s="1"/>
  <c r="AE50" i="364"/>
  <c r="AF50" i="364" s="1"/>
  <c r="AE46" i="364"/>
  <c r="AF46" i="364" s="1"/>
  <c r="AE57" i="364"/>
  <c r="AF57" i="364" s="1"/>
  <c r="AE51" i="364"/>
  <c r="AF51" i="364" s="1"/>
  <c r="AE47" i="364"/>
  <c r="AF47" i="364" s="1"/>
  <c r="AE43" i="364"/>
  <c r="AF43" i="364" s="1"/>
  <c r="AE42" i="364"/>
  <c r="AF42" i="364" s="1"/>
  <c r="AE37" i="364"/>
  <c r="AF37" i="364" s="1"/>
  <c r="AE33" i="364"/>
  <c r="AF33" i="364" s="1"/>
  <c r="AE29" i="364"/>
  <c r="AF29" i="364" s="1"/>
  <c r="AE25" i="364"/>
  <c r="AF25" i="364" s="1"/>
  <c r="AE21" i="364"/>
  <c r="AF21" i="364" s="1"/>
  <c r="AE38" i="364"/>
  <c r="AF38" i="364" s="1"/>
  <c r="AE34" i="364"/>
  <c r="AF34" i="364" s="1"/>
  <c r="AE30" i="364"/>
  <c r="AF30" i="364" s="1"/>
  <c r="AE26" i="364"/>
  <c r="AF26" i="364" s="1"/>
  <c r="AE22" i="364"/>
  <c r="AF22" i="364" s="1"/>
  <c r="AE45" i="364"/>
  <c r="AF45" i="364" s="1"/>
  <c r="AE41" i="364"/>
  <c r="AF41" i="364" s="1"/>
  <c r="AE35" i="364"/>
  <c r="AF35" i="364" s="1"/>
  <c r="AE31" i="364"/>
  <c r="AF31" i="364" s="1"/>
  <c r="AE27" i="364"/>
  <c r="AF27" i="364" s="1"/>
  <c r="AE23" i="364"/>
  <c r="AF23" i="364" s="1"/>
  <c r="AE39" i="364"/>
  <c r="AF39" i="364" s="1"/>
  <c r="AE36" i="364"/>
  <c r="AF36" i="364" s="1"/>
  <c r="AE32" i="364"/>
  <c r="AF32" i="364" s="1"/>
  <c r="AE28" i="364"/>
  <c r="AF28" i="364" s="1"/>
  <c r="AE24" i="364"/>
  <c r="AF24" i="364" s="1"/>
  <c r="AE20" i="364"/>
  <c r="AF20" i="364" s="1"/>
  <c r="AE16" i="364"/>
  <c r="AF16" i="364" s="1"/>
  <c r="AY98" i="364"/>
  <c r="AY100" i="364"/>
  <c r="AY96" i="364"/>
  <c r="AY92" i="364"/>
  <c r="AY101" i="364"/>
  <c r="AY94" i="364"/>
  <c r="AY88" i="364"/>
  <c r="AY99" i="364"/>
  <c r="AY97" i="364"/>
  <c r="AY93" i="364"/>
  <c r="AY91" i="364"/>
  <c r="AY90" i="364"/>
  <c r="AY89" i="364"/>
  <c r="AY85" i="364"/>
  <c r="AY81" i="364"/>
  <c r="AY95" i="364"/>
  <c r="AY84" i="364"/>
  <c r="AY79" i="364"/>
  <c r="AY75" i="364"/>
  <c r="AY71" i="364"/>
  <c r="AY67" i="364"/>
  <c r="AY87" i="364"/>
  <c r="AY80" i="364"/>
  <c r="AY76" i="364"/>
  <c r="AY82" i="364"/>
  <c r="AY77" i="364"/>
  <c r="AY86" i="364"/>
  <c r="AY83" i="364"/>
  <c r="AY78" i="364"/>
  <c r="AY74" i="364"/>
  <c r="AY70" i="364"/>
  <c r="AY68" i="364"/>
  <c r="AY63" i="364"/>
  <c r="AY59" i="364"/>
  <c r="AY55" i="364"/>
  <c r="AY69" i="364"/>
  <c r="AY64" i="364"/>
  <c r="AY72" i="364"/>
  <c r="AY65" i="364"/>
  <c r="AY73" i="364"/>
  <c r="AY66" i="364"/>
  <c r="AY62" i="364"/>
  <c r="AY58" i="364"/>
  <c r="AY54" i="364"/>
  <c r="AY56" i="364"/>
  <c r="AY52" i="364"/>
  <c r="AY48" i="364"/>
  <c r="AY44" i="364"/>
  <c r="AY40" i="364"/>
  <c r="AY57" i="364"/>
  <c r="AY49" i="364"/>
  <c r="AY61" i="364"/>
  <c r="AY60" i="364"/>
  <c r="AY50" i="364"/>
  <c r="AY46" i="364"/>
  <c r="AY53" i="364"/>
  <c r="AY51" i="364"/>
  <c r="AY47" i="364"/>
  <c r="AY43" i="364"/>
  <c r="AY41" i="364"/>
  <c r="AY39" i="364"/>
  <c r="AY37" i="364"/>
  <c r="AY33" i="364"/>
  <c r="AY29" i="364"/>
  <c r="AY25" i="364"/>
  <c r="AY21" i="364"/>
  <c r="AY45" i="364"/>
  <c r="AY34" i="364"/>
  <c r="AY30" i="364"/>
  <c r="AY26" i="364"/>
  <c r="AY22" i="364"/>
  <c r="AY42" i="364"/>
  <c r="AY38" i="364"/>
  <c r="AY35" i="364"/>
  <c r="AY31" i="364"/>
  <c r="AY27" i="364"/>
  <c r="AY23" i="364"/>
  <c r="AY36" i="364"/>
  <c r="AY32" i="364"/>
  <c r="AY28" i="364"/>
  <c r="AY24" i="364"/>
  <c r="AY20" i="364"/>
  <c r="AY16" i="364"/>
  <c r="AE10" i="364"/>
  <c r="AF10" i="364" s="1"/>
  <c r="AY10" i="364"/>
  <c r="AG12" i="364"/>
  <c r="AH12" i="364" s="1"/>
  <c r="AP13" i="364"/>
  <c r="AA14" i="364"/>
  <c r="AB14" i="364" s="1"/>
  <c r="AE14" i="364"/>
  <c r="AF14" i="364" s="1"/>
  <c r="AI14" i="364"/>
  <c r="AJ14" i="364" s="1"/>
  <c r="AQ14" i="364"/>
  <c r="AY14" i="364"/>
  <c r="AC15" i="364"/>
  <c r="AD15" i="364" s="1"/>
  <c r="AI15" i="364"/>
  <c r="AJ15" i="364" s="1"/>
  <c r="AN15" i="364"/>
  <c r="AY15" i="364"/>
  <c r="AR16" i="364"/>
  <c r="AW16" i="364"/>
  <c r="AE17" i="364"/>
  <c r="AF17" i="364" s="1"/>
  <c r="AE19" i="364"/>
  <c r="AF19" i="364" s="1"/>
  <c r="AC20" i="364"/>
  <c r="AD20" i="364" s="1"/>
  <c r="AG100" i="364"/>
  <c r="AH100" i="364" s="1"/>
  <c r="AG101" i="364"/>
  <c r="AH101" i="364" s="1"/>
  <c r="AG98" i="364"/>
  <c r="AH98" i="364" s="1"/>
  <c r="AG94" i="364"/>
  <c r="AH94" i="364" s="1"/>
  <c r="AG99" i="364"/>
  <c r="AH99" i="364" s="1"/>
  <c r="AG90" i="364"/>
  <c r="AH90" i="364" s="1"/>
  <c r="AG97" i="364"/>
  <c r="AH97" i="364" s="1"/>
  <c r="AG95" i="364"/>
  <c r="AH95" i="364" s="1"/>
  <c r="AG87" i="364"/>
  <c r="AH87" i="364" s="1"/>
  <c r="AG83" i="364"/>
  <c r="AH83" i="364" s="1"/>
  <c r="AG96" i="364"/>
  <c r="AH96" i="364" s="1"/>
  <c r="AG93" i="364"/>
  <c r="AH93" i="364" s="1"/>
  <c r="AG92" i="364"/>
  <c r="AH92" i="364" s="1"/>
  <c r="AG91" i="364"/>
  <c r="AH91" i="364" s="1"/>
  <c r="AG86" i="364"/>
  <c r="AH86" i="364" s="1"/>
  <c r="AG82" i="364"/>
  <c r="AH82" i="364" s="1"/>
  <c r="AG77" i="364"/>
  <c r="AH77" i="364" s="1"/>
  <c r="AG73" i="364"/>
  <c r="AH73" i="364" s="1"/>
  <c r="AG69" i="364"/>
  <c r="AH69" i="364" s="1"/>
  <c r="AG88" i="364"/>
  <c r="AH88" i="364" s="1"/>
  <c r="AG81" i="364"/>
  <c r="AH81" i="364" s="1"/>
  <c r="AG78" i="364"/>
  <c r="AH78" i="364" s="1"/>
  <c r="AG85" i="364"/>
  <c r="AH85" i="364" s="1"/>
  <c r="AG84" i="364"/>
  <c r="AH84" i="364" s="1"/>
  <c r="AG79" i="364"/>
  <c r="AH79" i="364" s="1"/>
  <c r="AG89" i="364"/>
  <c r="AH89" i="364" s="1"/>
  <c r="AG80" i="364"/>
  <c r="AH80" i="364" s="1"/>
  <c r="AG76" i="364"/>
  <c r="AH76" i="364" s="1"/>
  <c r="AG72" i="364"/>
  <c r="AH72" i="364" s="1"/>
  <c r="AG68" i="364"/>
  <c r="AH68" i="364" s="1"/>
  <c r="AG75" i="364"/>
  <c r="AH75" i="364" s="1"/>
  <c r="AG65" i="364"/>
  <c r="AH65" i="364" s="1"/>
  <c r="AG61" i="364"/>
  <c r="AH61" i="364" s="1"/>
  <c r="AG57" i="364"/>
  <c r="AH57" i="364" s="1"/>
  <c r="AG53" i="364"/>
  <c r="AH53" i="364" s="1"/>
  <c r="AG71" i="364"/>
  <c r="AH71" i="364" s="1"/>
  <c r="AG70" i="364"/>
  <c r="AH70" i="364" s="1"/>
  <c r="AG66" i="364"/>
  <c r="AH66" i="364" s="1"/>
  <c r="AG62" i="364"/>
  <c r="AH62" i="364" s="1"/>
  <c r="AG74" i="364"/>
  <c r="AH74" i="364" s="1"/>
  <c r="AG67" i="364"/>
  <c r="AH67" i="364" s="1"/>
  <c r="AG64" i="364"/>
  <c r="AH64" i="364" s="1"/>
  <c r="AG60" i="364"/>
  <c r="AH60" i="364" s="1"/>
  <c r="AG56" i="364"/>
  <c r="AH56" i="364" s="1"/>
  <c r="AG55" i="364"/>
  <c r="AH55" i="364" s="1"/>
  <c r="AG50" i="364"/>
  <c r="AH50" i="364" s="1"/>
  <c r="AG46" i="364"/>
  <c r="AH46" i="364" s="1"/>
  <c r="AG42" i="364"/>
  <c r="AH42" i="364" s="1"/>
  <c r="AG58" i="364"/>
  <c r="AH58" i="364" s="1"/>
  <c r="AG51" i="364"/>
  <c r="AH51" i="364" s="1"/>
  <c r="AG47" i="364"/>
  <c r="AH47" i="364" s="1"/>
  <c r="AG63" i="364"/>
  <c r="AH63" i="364" s="1"/>
  <c r="AG59" i="364"/>
  <c r="AH59" i="364" s="1"/>
  <c r="AG52" i="364"/>
  <c r="AH52" i="364" s="1"/>
  <c r="AG48" i="364"/>
  <c r="AH48" i="364" s="1"/>
  <c r="AG44" i="364"/>
  <c r="AH44" i="364" s="1"/>
  <c r="AG54" i="364"/>
  <c r="AH54" i="364" s="1"/>
  <c r="AG49" i="364"/>
  <c r="AH49" i="364" s="1"/>
  <c r="AG45" i="364"/>
  <c r="AH45" i="364" s="1"/>
  <c r="AG41" i="364"/>
  <c r="AH41" i="364" s="1"/>
  <c r="AG35" i="364"/>
  <c r="AH35" i="364" s="1"/>
  <c r="AG31" i="364"/>
  <c r="AH31" i="364" s="1"/>
  <c r="AG27" i="364"/>
  <c r="AH27" i="364" s="1"/>
  <c r="AG23" i="364"/>
  <c r="AH23" i="364" s="1"/>
  <c r="AG19" i="364"/>
  <c r="AH19" i="364" s="1"/>
  <c r="AG43" i="364"/>
  <c r="AH43" i="364" s="1"/>
  <c r="AG39" i="364"/>
  <c r="AH39" i="364" s="1"/>
  <c r="AG36" i="364"/>
  <c r="AH36" i="364" s="1"/>
  <c r="AG32" i="364"/>
  <c r="AH32" i="364" s="1"/>
  <c r="AG28" i="364"/>
  <c r="AH28" i="364" s="1"/>
  <c r="AG24" i="364"/>
  <c r="AH24" i="364" s="1"/>
  <c r="AG37" i="364"/>
  <c r="AH37" i="364" s="1"/>
  <c r="AG33" i="364"/>
  <c r="AH33" i="364" s="1"/>
  <c r="AG29" i="364"/>
  <c r="AH29" i="364" s="1"/>
  <c r="AG25" i="364"/>
  <c r="AH25" i="364" s="1"/>
  <c r="AG40" i="364"/>
  <c r="AH40" i="364" s="1"/>
  <c r="AG38" i="364"/>
  <c r="AH38" i="364" s="1"/>
  <c r="AG34" i="364"/>
  <c r="AH34" i="364" s="1"/>
  <c r="AG30" i="364"/>
  <c r="AH30" i="364" s="1"/>
  <c r="AG26" i="364"/>
  <c r="AH26" i="364" s="1"/>
  <c r="AG22" i="364"/>
  <c r="AH22" i="364" s="1"/>
  <c r="AG18" i="364"/>
  <c r="AH18" i="364" s="1"/>
  <c r="AP99" i="364"/>
  <c r="AP95" i="364"/>
  <c r="AP98" i="364"/>
  <c r="AP91" i="364"/>
  <c r="AP100" i="364"/>
  <c r="AP96" i="364"/>
  <c r="AP94" i="364"/>
  <c r="AP92" i="364"/>
  <c r="AP90" i="364"/>
  <c r="AP93" i="364"/>
  <c r="AP88" i="364"/>
  <c r="AP84" i="364"/>
  <c r="AP97" i="364"/>
  <c r="AP89" i="364"/>
  <c r="AP87" i="364"/>
  <c r="AP83" i="364"/>
  <c r="AP86" i="364"/>
  <c r="AP78" i="364"/>
  <c r="AP74" i="364"/>
  <c r="AP70" i="364"/>
  <c r="AP85" i="364"/>
  <c r="AP82" i="364"/>
  <c r="AP79" i="364"/>
  <c r="AP75" i="364"/>
  <c r="AP81" i="364"/>
  <c r="AP80" i="364"/>
  <c r="AP76" i="364"/>
  <c r="AP77" i="364"/>
  <c r="AP73" i="364"/>
  <c r="AP69" i="364"/>
  <c r="AP71" i="364"/>
  <c r="AP66" i="364"/>
  <c r="AP62" i="364"/>
  <c r="AP58" i="364"/>
  <c r="AP54" i="364"/>
  <c r="AP68" i="364"/>
  <c r="AP63" i="364"/>
  <c r="AP67" i="364"/>
  <c r="AP64" i="364"/>
  <c r="AP72" i="364"/>
  <c r="AP65" i="364"/>
  <c r="AP61" i="364"/>
  <c r="AP57" i="364"/>
  <c r="AP53" i="364"/>
  <c r="AP51" i="364"/>
  <c r="AP47" i="364"/>
  <c r="AP43" i="364"/>
  <c r="AP39" i="364"/>
  <c r="AP59" i="364"/>
  <c r="AP56" i="364"/>
  <c r="AP52" i="364"/>
  <c r="AP48" i="364"/>
  <c r="AP49" i="364"/>
  <c r="AP45" i="364"/>
  <c r="AP60" i="364"/>
  <c r="AP55" i="364"/>
  <c r="AP50" i="364"/>
  <c r="AP46" i="364"/>
  <c r="AP42" i="364"/>
  <c r="AP44" i="364"/>
  <c r="AP36" i="364"/>
  <c r="AP32" i="364"/>
  <c r="AP28" i="364"/>
  <c r="AP24" i="364"/>
  <c r="AP20" i="364"/>
  <c r="AP41" i="364"/>
  <c r="AP37" i="364"/>
  <c r="AP33" i="364"/>
  <c r="AP29" i="364"/>
  <c r="AP25" i="364"/>
  <c r="AP40" i="364"/>
  <c r="AP38" i="364"/>
  <c r="AP34" i="364"/>
  <c r="AP30" i="364"/>
  <c r="AP26" i="364"/>
  <c r="AP22" i="364"/>
  <c r="AP35" i="364"/>
  <c r="AP31" i="364"/>
  <c r="AP27" i="364"/>
  <c r="AP23" i="364"/>
  <c r="AP19" i="364"/>
  <c r="AP15" i="364"/>
  <c r="AZ101" i="364"/>
  <c r="AZ99" i="364"/>
  <c r="AZ97" i="364"/>
  <c r="AZ93" i="364"/>
  <c r="AZ96" i="364"/>
  <c r="AZ92" i="364"/>
  <c r="AZ89" i="364"/>
  <c r="AZ100" i="364"/>
  <c r="AZ98" i="364"/>
  <c r="AZ94" i="364"/>
  <c r="AZ95" i="364"/>
  <c r="AZ86" i="364"/>
  <c r="AZ82" i="364"/>
  <c r="AZ88" i="364"/>
  <c r="AZ90" i="364"/>
  <c r="AZ85" i="364"/>
  <c r="AZ87" i="364"/>
  <c r="AZ80" i="364"/>
  <c r="AZ76" i="364"/>
  <c r="AZ72" i="364"/>
  <c r="AZ68" i="364"/>
  <c r="AZ84" i="364"/>
  <c r="AZ77" i="364"/>
  <c r="AZ91" i="364"/>
  <c r="AZ83" i="364"/>
  <c r="AZ78" i="364"/>
  <c r="AZ81" i="364"/>
  <c r="AZ79" i="364"/>
  <c r="AZ75" i="364"/>
  <c r="AZ71" i="364"/>
  <c r="AZ70" i="364"/>
  <c r="AZ69" i="364"/>
  <c r="AZ64" i="364"/>
  <c r="AZ60" i="364"/>
  <c r="AZ56" i="364"/>
  <c r="AZ74" i="364"/>
  <c r="AZ65" i="364"/>
  <c r="AZ61" i="364"/>
  <c r="AZ73" i="364"/>
  <c r="AZ66" i="364"/>
  <c r="AZ67" i="364"/>
  <c r="AZ63" i="364"/>
  <c r="AZ59" i="364"/>
  <c r="AZ55" i="364"/>
  <c r="AZ62" i="364"/>
  <c r="AZ58" i="364"/>
  <c r="AZ57" i="364"/>
  <c r="AZ49" i="364"/>
  <c r="AZ45" i="364"/>
  <c r="AZ41" i="364"/>
  <c r="AZ50" i="364"/>
  <c r="AZ46" i="364"/>
  <c r="AZ54" i="364"/>
  <c r="AZ53" i="364"/>
  <c r="AZ51" i="364"/>
  <c r="AZ47" i="364"/>
  <c r="AZ52" i="364"/>
  <c r="AZ48" i="364"/>
  <c r="AZ44" i="364"/>
  <c r="AZ40" i="364"/>
  <c r="AZ43" i="364"/>
  <c r="AZ34" i="364"/>
  <c r="AZ30" i="364"/>
  <c r="AZ26" i="364"/>
  <c r="AZ22" i="364"/>
  <c r="AZ18" i="364"/>
  <c r="AZ42" i="364"/>
  <c r="AZ38" i="364"/>
  <c r="AZ35" i="364"/>
  <c r="AZ31" i="364"/>
  <c r="AZ27" i="364"/>
  <c r="AZ23" i="364"/>
  <c r="AZ36" i="364"/>
  <c r="AZ32" i="364"/>
  <c r="AZ28" i="364"/>
  <c r="AZ24" i="364"/>
  <c r="AZ39" i="364"/>
  <c r="AZ37" i="364"/>
  <c r="AZ33" i="364"/>
  <c r="AZ29" i="364"/>
  <c r="AZ25" i="364"/>
  <c r="AZ21" i="364"/>
  <c r="AZ17" i="364"/>
  <c r="AA9" i="364"/>
  <c r="AB9" i="364" s="1"/>
  <c r="AE9" i="364"/>
  <c r="AF9" i="364" s="1"/>
  <c r="AY9" i="364"/>
  <c r="AZ10" i="364"/>
  <c r="AG11" i="364"/>
  <c r="AH11" i="364" s="1"/>
  <c r="AP12" i="364"/>
  <c r="AA13" i="364"/>
  <c r="AE13" i="364"/>
  <c r="AF13" i="364" s="1"/>
  <c r="AQ13" i="364"/>
  <c r="AY13" i="364"/>
  <c r="AN14" i="364"/>
  <c r="AR14" i="364"/>
  <c r="AZ14" i="364"/>
  <c r="AE15" i="364"/>
  <c r="AF15" i="364" s="1"/>
  <c r="AZ15" i="364"/>
  <c r="AC16" i="364"/>
  <c r="AD16" i="364" s="1"/>
  <c r="AN16" i="364"/>
  <c r="AX16" i="364"/>
  <c r="AG17" i="364"/>
  <c r="AH17" i="364" s="1"/>
  <c r="AW17" i="364"/>
  <c r="AE18" i="364"/>
  <c r="AF18" i="364" s="1"/>
  <c r="AN19" i="364"/>
  <c r="AN20" i="364"/>
  <c r="AG21" i="364"/>
  <c r="AH21" i="364" s="1"/>
  <c r="AA100" i="364"/>
  <c r="AB100" i="364" s="1"/>
  <c r="AA96" i="364"/>
  <c r="AB96" i="364" s="1"/>
  <c r="AA92" i="364"/>
  <c r="AB92" i="364" s="1"/>
  <c r="AA95" i="364"/>
  <c r="AB95" i="364" s="1"/>
  <c r="AA97" i="364"/>
  <c r="AB97" i="364" s="1"/>
  <c r="AA98" i="364"/>
  <c r="AB98" i="364" s="1"/>
  <c r="AA99" i="364"/>
  <c r="AB99" i="364" s="1"/>
  <c r="AA91" i="364"/>
  <c r="AB91" i="364" s="1"/>
  <c r="AA90" i="364"/>
  <c r="AB90" i="364" s="1"/>
  <c r="AA85" i="364"/>
  <c r="AB85" i="364" s="1"/>
  <c r="AA81" i="364"/>
  <c r="AB81" i="364" s="1"/>
  <c r="AA93" i="364"/>
  <c r="AB93" i="364" s="1"/>
  <c r="AA94" i="364"/>
  <c r="AB94" i="364" s="1"/>
  <c r="AA88" i="364"/>
  <c r="AB88" i="364" s="1"/>
  <c r="AA84" i="364"/>
  <c r="AB84" i="364" s="1"/>
  <c r="AA89" i="364"/>
  <c r="AB89" i="364" s="1"/>
  <c r="AA82" i="364"/>
  <c r="AB82" i="364" s="1"/>
  <c r="AA79" i="364"/>
  <c r="AB79" i="364" s="1"/>
  <c r="AA75" i="364"/>
  <c r="AB75" i="364" s="1"/>
  <c r="AA71" i="364"/>
  <c r="AB71" i="364" s="1"/>
  <c r="AA87" i="364"/>
  <c r="AB87" i="364" s="1"/>
  <c r="AA80" i="364"/>
  <c r="AB80" i="364" s="1"/>
  <c r="AA76" i="364"/>
  <c r="AB76" i="364" s="1"/>
  <c r="AA77" i="364"/>
  <c r="AB77" i="364" s="1"/>
  <c r="AA86" i="364"/>
  <c r="AB86" i="364" s="1"/>
  <c r="AA83" i="364"/>
  <c r="AB83" i="364" s="1"/>
  <c r="AA78" i="364"/>
  <c r="AB78" i="364" s="1"/>
  <c r="AA74" i="364"/>
  <c r="AB74" i="364" s="1"/>
  <c r="AA70" i="364"/>
  <c r="AB70" i="364" s="1"/>
  <c r="AA68" i="364"/>
  <c r="AB68" i="364" s="1"/>
  <c r="AA67" i="364"/>
  <c r="AB67" i="364" s="1"/>
  <c r="AA63" i="364"/>
  <c r="AB63" i="364" s="1"/>
  <c r="AA59" i="364"/>
  <c r="AB59" i="364" s="1"/>
  <c r="AA55" i="364"/>
  <c r="AB55" i="364" s="1"/>
  <c r="AA69" i="364"/>
  <c r="AB69" i="364" s="1"/>
  <c r="AA64" i="364"/>
  <c r="AB64" i="364" s="1"/>
  <c r="AA72" i="364"/>
  <c r="AB72" i="364" s="1"/>
  <c r="AA65" i="364"/>
  <c r="AB65" i="364" s="1"/>
  <c r="AA73" i="364"/>
  <c r="AB73" i="364" s="1"/>
  <c r="AA66" i="364"/>
  <c r="AB66" i="364" s="1"/>
  <c r="AA62" i="364"/>
  <c r="AB62" i="364" s="1"/>
  <c r="AA58" i="364"/>
  <c r="AB58" i="364" s="1"/>
  <c r="AA54" i="364"/>
  <c r="AB54" i="364" s="1"/>
  <c r="AA56" i="364"/>
  <c r="AB56" i="364" s="1"/>
  <c r="AA52" i="364"/>
  <c r="AB52" i="364" s="1"/>
  <c r="AA48" i="364"/>
  <c r="AB48" i="364" s="1"/>
  <c r="AA44" i="364"/>
  <c r="AB44" i="364" s="1"/>
  <c r="AA40" i="364"/>
  <c r="AB40" i="364" s="1"/>
  <c r="AA57" i="364"/>
  <c r="AB57" i="364" s="1"/>
  <c r="AA49" i="364"/>
  <c r="AB49" i="364" s="1"/>
  <c r="AA60" i="364"/>
  <c r="AB60" i="364" s="1"/>
  <c r="AA50" i="364"/>
  <c r="AB50" i="364" s="1"/>
  <c r="AA46" i="364"/>
  <c r="AB46" i="364" s="1"/>
  <c r="AA61" i="364"/>
  <c r="AB61" i="364" s="1"/>
  <c r="AA53" i="364"/>
  <c r="AB53" i="364" s="1"/>
  <c r="AA51" i="364"/>
  <c r="AB51" i="364" s="1"/>
  <c r="AA47" i="364"/>
  <c r="AB47" i="364" s="1"/>
  <c r="AA43" i="364"/>
  <c r="AB43" i="364" s="1"/>
  <c r="AA41" i="364"/>
  <c r="AB41" i="364" s="1"/>
  <c r="AA37" i="364"/>
  <c r="AB37" i="364" s="1"/>
  <c r="AA33" i="364"/>
  <c r="AB33" i="364" s="1"/>
  <c r="AA29" i="364"/>
  <c r="AB29" i="364" s="1"/>
  <c r="AA25" i="364"/>
  <c r="AB25" i="364" s="1"/>
  <c r="AA21" i="364"/>
  <c r="AB21" i="364" s="1"/>
  <c r="AA38" i="364"/>
  <c r="AB38" i="364" s="1"/>
  <c r="AA34" i="364"/>
  <c r="AB34" i="364" s="1"/>
  <c r="AA30" i="364"/>
  <c r="AB30" i="364" s="1"/>
  <c r="AA26" i="364"/>
  <c r="AB26" i="364" s="1"/>
  <c r="AA22" i="364"/>
  <c r="AB22" i="364" s="1"/>
  <c r="AA42" i="364"/>
  <c r="AB42" i="364" s="1"/>
  <c r="AA39" i="364"/>
  <c r="AB39" i="364" s="1"/>
  <c r="AA35" i="364"/>
  <c r="AB35" i="364" s="1"/>
  <c r="AA31" i="364"/>
  <c r="AB31" i="364" s="1"/>
  <c r="AA27" i="364"/>
  <c r="AB27" i="364" s="1"/>
  <c r="AA23" i="364"/>
  <c r="AB23" i="364" s="1"/>
  <c r="AA45" i="364"/>
  <c r="AB45" i="364" s="1"/>
  <c r="AA36" i="364"/>
  <c r="AB36" i="364" s="1"/>
  <c r="AA32" i="364"/>
  <c r="AB32" i="364" s="1"/>
  <c r="AA28" i="364"/>
  <c r="AB28" i="364" s="1"/>
  <c r="AA24" i="364"/>
  <c r="AB24" i="364" s="1"/>
  <c r="AA20" i="364"/>
  <c r="AB20" i="364" s="1"/>
  <c r="AA16" i="364"/>
  <c r="AB16" i="364" s="1"/>
  <c r="AI101" i="364"/>
  <c r="AJ101" i="364" s="1"/>
  <c r="AI100" i="364"/>
  <c r="AJ100" i="364" s="1"/>
  <c r="AI96" i="364"/>
  <c r="AJ96" i="364" s="1"/>
  <c r="AI92" i="364"/>
  <c r="AJ92" i="364" s="1"/>
  <c r="AI98" i="364"/>
  <c r="AJ98" i="364" s="1"/>
  <c r="AI94" i="364"/>
  <c r="AJ94" i="364" s="1"/>
  <c r="AI99" i="364"/>
  <c r="AJ99" i="364" s="1"/>
  <c r="AI97" i="364"/>
  <c r="AJ97" i="364" s="1"/>
  <c r="AI93" i="364"/>
  <c r="AJ93" i="364" s="1"/>
  <c r="AI91" i="364"/>
  <c r="AJ91" i="364" s="1"/>
  <c r="AI90" i="364"/>
  <c r="AJ90" i="364" s="1"/>
  <c r="AI89" i="364"/>
  <c r="AJ89" i="364" s="1"/>
  <c r="AI85" i="364"/>
  <c r="AJ85" i="364" s="1"/>
  <c r="AI81" i="364"/>
  <c r="AJ81" i="364" s="1"/>
  <c r="AI95" i="364"/>
  <c r="AJ95" i="364" s="1"/>
  <c r="AI88" i="364"/>
  <c r="AJ88" i="364" s="1"/>
  <c r="AI84" i="364"/>
  <c r="AJ84" i="364" s="1"/>
  <c r="AI79" i="364"/>
  <c r="AJ79" i="364" s="1"/>
  <c r="AI75" i="364"/>
  <c r="AJ75" i="364" s="1"/>
  <c r="AI71" i="364"/>
  <c r="AJ71" i="364" s="1"/>
  <c r="AI87" i="364"/>
  <c r="AJ87" i="364" s="1"/>
  <c r="AI80" i="364"/>
  <c r="AJ80" i="364" s="1"/>
  <c r="AI76" i="364"/>
  <c r="AJ76" i="364" s="1"/>
  <c r="AI82" i="364"/>
  <c r="AJ82" i="364" s="1"/>
  <c r="AI77" i="364"/>
  <c r="AJ77" i="364" s="1"/>
  <c r="AI86" i="364"/>
  <c r="AJ86" i="364" s="1"/>
  <c r="AI83" i="364"/>
  <c r="AJ83" i="364" s="1"/>
  <c r="AI78" i="364"/>
  <c r="AJ78" i="364" s="1"/>
  <c r="AI74" i="364"/>
  <c r="AJ74" i="364" s="1"/>
  <c r="AI70" i="364"/>
  <c r="AJ70" i="364" s="1"/>
  <c r="AI68" i="364"/>
  <c r="AJ68" i="364" s="1"/>
  <c r="AI67" i="364"/>
  <c r="AJ67" i="364" s="1"/>
  <c r="AI63" i="364"/>
  <c r="AJ63" i="364" s="1"/>
  <c r="AI59" i="364"/>
  <c r="AJ59" i="364" s="1"/>
  <c r="AI55" i="364"/>
  <c r="AJ55" i="364" s="1"/>
  <c r="AI69" i="364"/>
  <c r="AJ69" i="364" s="1"/>
  <c r="AI64" i="364"/>
  <c r="AJ64" i="364" s="1"/>
  <c r="AI72" i="364"/>
  <c r="AJ72" i="364" s="1"/>
  <c r="AI65" i="364"/>
  <c r="AJ65" i="364" s="1"/>
  <c r="AI73" i="364"/>
  <c r="AJ73" i="364" s="1"/>
  <c r="AI66" i="364"/>
  <c r="AJ66" i="364" s="1"/>
  <c r="AI62" i="364"/>
  <c r="AJ62" i="364" s="1"/>
  <c r="AI58" i="364"/>
  <c r="AJ58" i="364" s="1"/>
  <c r="AI54" i="364"/>
  <c r="AJ54" i="364" s="1"/>
  <c r="AI56" i="364"/>
  <c r="AJ56" i="364" s="1"/>
  <c r="AI52" i="364"/>
  <c r="AJ52" i="364" s="1"/>
  <c r="AI48" i="364"/>
  <c r="AJ48" i="364" s="1"/>
  <c r="AI44" i="364"/>
  <c r="AJ44" i="364" s="1"/>
  <c r="AI40" i="364"/>
  <c r="AJ40" i="364" s="1"/>
  <c r="AI57" i="364"/>
  <c r="AJ57" i="364" s="1"/>
  <c r="AI49" i="364"/>
  <c r="AJ49" i="364" s="1"/>
  <c r="AI60" i="364"/>
  <c r="AJ60" i="364" s="1"/>
  <c r="AI50" i="364"/>
  <c r="AJ50" i="364" s="1"/>
  <c r="AI46" i="364"/>
  <c r="AJ46" i="364" s="1"/>
  <c r="AI61" i="364"/>
  <c r="AJ61" i="364" s="1"/>
  <c r="AI53" i="364"/>
  <c r="AJ53" i="364" s="1"/>
  <c r="AI51" i="364"/>
  <c r="AJ51" i="364" s="1"/>
  <c r="AI47" i="364"/>
  <c r="AJ47" i="364" s="1"/>
  <c r="AI43" i="364"/>
  <c r="AJ43" i="364" s="1"/>
  <c r="AI41" i="364"/>
  <c r="AJ41" i="364" s="1"/>
  <c r="AI39" i="364"/>
  <c r="AJ39" i="364" s="1"/>
  <c r="AI37" i="364"/>
  <c r="AJ37" i="364" s="1"/>
  <c r="AI33" i="364"/>
  <c r="AJ33" i="364" s="1"/>
  <c r="AI29" i="364"/>
  <c r="AJ29" i="364" s="1"/>
  <c r="AI25" i="364"/>
  <c r="AJ25" i="364" s="1"/>
  <c r="AI21" i="364"/>
  <c r="AJ21" i="364" s="1"/>
  <c r="AI45" i="364"/>
  <c r="AJ45" i="364" s="1"/>
  <c r="AI38" i="364"/>
  <c r="AJ38" i="364" s="1"/>
  <c r="AI34" i="364"/>
  <c r="AJ34" i="364" s="1"/>
  <c r="AI30" i="364"/>
  <c r="AJ30" i="364" s="1"/>
  <c r="AI26" i="364"/>
  <c r="AJ26" i="364" s="1"/>
  <c r="AI22" i="364"/>
  <c r="AJ22" i="364" s="1"/>
  <c r="AI42" i="364"/>
  <c r="AJ42" i="364" s="1"/>
  <c r="AI35" i="364"/>
  <c r="AJ35" i="364" s="1"/>
  <c r="AI31" i="364"/>
  <c r="AJ31" i="364" s="1"/>
  <c r="AI27" i="364"/>
  <c r="AJ27" i="364" s="1"/>
  <c r="AI23" i="364"/>
  <c r="AJ23" i="364" s="1"/>
  <c r="AI36" i="364"/>
  <c r="AJ36" i="364" s="1"/>
  <c r="AI32" i="364"/>
  <c r="AJ32" i="364" s="1"/>
  <c r="AI28" i="364"/>
  <c r="AJ28" i="364" s="1"/>
  <c r="AI24" i="364"/>
  <c r="AJ24" i="364" s="1"/>
  <c r="AI20" i="364"/>
  <c r="AJ20" i="364" s="1"/>
  <c r="AI16" i="364"/>
  <c r="AJ16" i="364" s="1"/>
  <c r="AQ98" i="364"/>
  <c r="AQ100" i="364"/>
  <c r="AQ96" i="364"/>
  <c r="AQ92" i="364"/>
  <c r="AQ95" i="364"/>
  <c r="AQ88" i="364"/>
  <c r="AQ97" i="364"/>
  <c r="AQ99" i="364"/>
  <c r="AQ91" i="364"/>
  <c r="AQ90" i="364"/>
  <c r="AQ85" i="364"/>
  <c r="AQ81" i="364"/>
  <c r="AQ94" i="364"/>
  <c r="AQ93" i="364"/>
  <c r="AQ84" i="364"/>
  <c r="AQ89" i="364"/>
  <c r="AQ82" i="364"/>
  <c r="AQ79" i="364"/>
  <c r="AQ75" i="364"/>
  <c r="AQ71" i="364"/>
  <c r="AQ67" i="364"/>
  <c r="AQ87" i="364"/>
  <c r="AQ80" i="364"/>
  <c r="AQ76" i="364"/>
  <c r="AQ77" i="364"/>
  <c r="AQ86" i="364"/>
  <c r="AQ83" i="364"/>
  <c r="AQ78" i="364"/>
  <c r="AQ74" i="364"/>
  <c r="AQ70" i="364"/>
  <c r="AQ68" i="364"/>
  <c r="AQ63" i="364"/>
  <c r="AQ59" i="364"/>
  <c r="AQ55" i="364"/>
  <c r="AQ69" i="364"/>
  <c r="AQ64" i="364"/>
  <c r="AQ72" i="364"/>
  <c r="AQ65" i="364"/>
  <c r="AQ73" i="364"/>
  <c r="AQ66" i="364"/>
  <c r="AQ62" i="364"/>
  <c r="AQ58" i="364"/>
  <c r="AQ54" i="364"/>
  <c r="AQ61" i="364"/>
  <c r="AQ56" i="364"/>
  <c r="AQ52" i="364"/>
  <c r="AQ48" i="364"/>
  <c r="AQ44" i="364"/>
  <c r="AQ40" i="364"/>
  <c r="AQ57" i="364"/>
  <c r="AQ49" i="364"/>
  <c r="AQ60" i="364"/>
  <c r="AQ50" i="364"/>
  <c r="AQ46" i="364"/>
  <c r="AQ53" i="364"/>
  <c r="AQ51" i="364"/>
  <c r="AQ47" i="364"/>
  <c r="AQ43" i="364"/>
  <c r="AQ41" i="364"/>
  <c r="AQ37" i="364"/>
  <c r="AQ33" i="364"/>
  <c r="AQ29" i="364"/>
  <c r="AQ25" i="364"/>
  <c r="AQ21" i="364"/>
  <c r="AQ38" i="364"/>
  <c r="AQ34" i="364"/>
  <c r="AQ30" i="364"/>
  <c r="AQ26" i="364"/>
  <c r="AQ22" i="364"/>
  <c r="AQ42" i="364"/>
  <c r="AQ39" i="364"/>
  <c r="AQ35" i="364"/>
  <c r="AQ31" i="364"/>
  <c r="AQ27" i="364"/>
  <c r="AQ23" i="364"/>
  <c r="AQ45" i="364"/>
  <c r="AQ36" i="364"/>
  <c r="AQ32" i="364"/>
  <c r="AQ28" i="364"/>
  <c r="AQ24" i="364"/>
  <c r="AQ20" i="364"/>
  <c r="AQ16" i="364"/>
  <c r="AW100" i="364"/>
  <c r="AW98" i="364"/>
  <c r="AW94" i="364"/>
  <c r="AW99" i="364"/>
  <c r="AW90" i="364"/>
  <c r="AW101" i="364"/>
  <c r="AW97" i="364"/>
  <c r="AW95" i="364"/>
  <c r="AW92" i="364"/>
  <c r="AW87" i="364"/>
  <c r="AW83" i="364"/>
  <c r="AW93" i="364"/>
  <c r="AW96" i="364"/>
  <c r="AW91" i="364"/>
  <c r="AW88" i="364"/>
  <c r="AW86" i="364"/>
  <c r="AW82" i="364"/>
  <c r="AW77" i="364"/>
  <c r="AW73" i="364"/>
  <c r="AW69" i="364"/>
  <c r="AW81" i="364"/>
  <c r="AW78" i="364"/>
  <c r="AW85" i="364"/>
  <c r="AW84" i="364"/>
  <c r="AW79" i="364"/>
  <c r="AW89" i="364"/>
  <c r="AW80" i="364"/>
  <c r="AW76" i="364"/>
  <c r="AW72" i="364"/>
  <c r="AW68" i="364"/>
  <c r="AW75" i="364"/>
  <c r="AW65" i="364"/>
  <c r="AW61" i="364"/>
  <c r="AW57" i="364"/>
  <c r="AW53" i="364"/>
  <c r="AW71" i="364"/>
  <c r="AW70" i="364"/>
  <c r="AW67" i="364"/>
  <c r="AW66" i="364"/>
  <c r="AW62" i="364"/>
  <c r="AW74" i="364"/>
  <c r="AW64" i="364"/>
  <c r="AW60" i="364"/>
  <c r="AW56" i="364"/>
  <c r="AW55" i="364"/>
  <c r="AW50" i="364"/>
  <c r="AW46" i="364"/>
  <c r="AW42" i="364"/>
  <c r="AW38" i="364"/>
  <c r="AW58" i="364"/>
  <c r="AW51" i="364"/>
  <c r="AW47" i="364"/>
  <c r="AW63" i="364"/>
  <c r="AW59" i="364"/>
  <c r="AW52" i="364"/>
  <c r="AW48" i="364"/>
  <c r="AW44" i="364"/>
  <c r="AW54" i="364"/>
  <c r="AW49" i="364"/>
  <c r="AW45" i="364"/>
  <c r="AW41" i="364"/>
  <c r="AW35" i="364"/>
  <c r="AW31" i="364"/>
  <c r="AW27" i="364"/>
  <c r="AW23" i="364"/>
  <c r="AW19" i="364"/>
  <c r="AW43" i="364"/>
  <c r="AW39" i="364"/>
  <c r="AW36" i="364"/>
  <c r="AW32" i="364"/>
  <c r="AW28" i="364"/>
  <c r="AW24" i="364"/>
  <c r="AW37" i="364"/>
  <c r="AW33" i="364"/>
  <c r="AW29" i="364"/>
  <c r="AW25" i="364"/>
  <c r="AW40" i="364"/>
  <c r="AW34" i="364"/>
  <c r="AW30" i="364"/>
  <c r="AW26" i="364"/>
  <c r="AW22" i="364"/>
  <c r="AW18" i="364"/>
  <c r="BA8" i="364"/>
  <c r="AN9" i="364"/>
  <c r="AR9" i="364"/>
  <c r="AZ9" i="364"/>
  <c r="AC10" i="364"/>
  <c r="AD10" i="364" s="1"/>
  <c r="AG10" i="364"/>
  <c r="AH10" i="364" s="1"/>
  <c r="AW10" i="364"/>
  <c r="AP11" i="364"/>
  <c r="AX11" i="364"/>
  <c r="AA12" i="364"/>
  <c r="AE12" i="364"/>
  <c r="AF12" i="364" s="1"/>
  <c r="AI12" i="364"/>
  <c r="AJ12" i="364" s="1"/>
  <c r="AQ12" i="364"/>
  <c r="AY12" i="364"/>
  <c r="AN13" i="364"/>
  <c r="AR13" i="364"/>
  <c r="AZ13" i="364"/>
  <c r="AC14" i="364"/>
  <c r="AD14" i="364" s="1"/>
  <c r="AG14" i="364"/>
  <c r="AH14" i="364" s="1"/>
  <c r="AW14" i="364"/>
  <c r="AA15" i="364"/>
  <c r="AB15" i="364" s="1"/>
  <c r="AQ15" i="364"/>
  <c r="AZ16" i="364"/>
  <c r="AC17" i="364"/>
  <c r="AD17" i="364" s="1"/>
  <c r="AX17" i="364"/>
  <c r="AP18" i="364"/>
  <c r="AX18" i="364"/>
  <c r="BA18" i="364" s="1"/>
  <c r="AA19" i="364"/>
  <c r="AB19" i="364" s="1"/>
  <c r="AI19" i="364"/>
  <c r="AJ19" i="364" s="1"/>
  <c r="AQ19" i="364"/>
  <c r="AY19" i="364"/>
  <c r="AG20" i="364"/>
  <c r="AH20" i="364" s="1"/>
  <c r="AW20" i="364"/>
  <c r="AP21" i="364"/>
  <c r="AX21" i="364"/>
  <c r="BA21" i="364" s="1"/>
  <c r="V44" i="364"/>
  <c r="M44" i="364" s="1"/>
  <c r="V60" i="364"/>
  <c r="M60" i="364" s="1"/>
  <c r="V86" i="364"/>
  <c r="M86" i="364" s="1"/>
  <c r="V96" i="364"/>
  <c r="M96" i="364" s="1"/>
  <c r="V88" i="364"/>
  <c r="M88" i="364" s="1"/>
  <c r="V92" i="364"/>
  <c r="M92" i="364" s="1"/>
  <c r="V93" i="364"/>
  <c r="M93" i="364" s="1"/>
  <c r="BD94" i="364"/>
  <c r="V98" i="364"/>
  <c r="M98" i="364" s="1"/>
  <c r="AG14" i="363"/>
  <c r="AH14" i="363" s="1"/>
  <c r="AI16" i="363"/>
  <c r="AJ16" i="363" s="1"/>
  <c r="AE16" i="363"/>
  <c r="AF16" i="363" s="1"/>
  <c r="AR9" i="363"/>
  <c r="AC11" i="363"/>
  <c r="AD11" i="363" s="1"/>
  <c r="AR10" i="363"/>
  <c r="AA9" i="363"/>
  <c r="AB9" i="363" s="1"/>
  <c r="AI12" i="363"/>
  <c r="AJ12" i="363" s="1"/>
  <c r="AG9" i="363"/>
  <c r="AH9" i="363" s="1"/>
  <c r="AG11" i="363"/>
  <c r="AH11" i="363" s="1"/>
  <c r="AO10" i="363"/>
  <c r="AA98" i="363"/>
  <c r="AB98" i="363" s="1"/>
  <c r="AA99" i="363"/>
  <c r="AB99" i="363" s="1"/>
  <c r="AA100" i="363"/>
  <c r="AB100" i="363" s="1"/>
  <c r="AA96" i="363"/>
  <c r="AB96" i="363" s="1"/>
  <c r="AA92" i="363"/>
  <c r="AB92" i="363" s="1"/>
  <c r="AA97" i="363"/>
  <c r="AB97" i="363" s="1"/>
  <c r="AA93" i="363"/>
  <c r="AB93" i="363" s="1"/>
  <c r="AA91" i="363"/>
  <c r="AB91" i="363" s="1"/>
  <c r="AA87" i="363"/>
  <c r="AB87" i="363" s="1"/>
  <c r="AA95" i="363"/>
  <c r="AB95" i="363" s="1"/>
  <c r="AA89" i="363"/>
  <c r="AB89" i="363" s="1"/>
  <c r="AA85" i="363"/>
  <c r="AB85" i="363" s="1"/>
  <c r="AA94" i="363"/>
  <c r="AB94" i="363" s="1"/>
  <c r="AA90" i="363"/>
  <c r="AB90" i="363" s="1"/>
  <c r="AA86" i="363"/>
  <c r="AB86" i="363" s="1"/>
  <c r="AA83" i="363"/>
  <c r="AB83" i="363" s="1"/>
  <c r="AA79" i="363"/>
  <c r="AB79" i="363" s="1"/>
  <c r="AA80" i="363"/>
  <c r="AB80" i="363" s="1"/>
  <c r="AA88" i="363"/>
  <c r="AB88" i="363" s="1"/>
  <c r="AA81" i="363"/>
  <c r="AB81" i="363" s="1"/>
  <c r="AA77" i="363"/>
  <c r="AB77" i="363" s="1"/>
  <c r="AA84" i="363"/>
  <c r="AB84" i="363" s="1"/>
  <c r="AA82" i="363"/>
  <c r="AB82" i="363" s="1"/>
  <c r="AA78" i="363"/>
  <c r="AB78" i="363" s="1"/>
  <c r="AA76" i="363"/>
  <c r="AB76" i="363" s="1"/>
  <c r="AA73" i="363"/>
  <c r="AB73" i="363" s="1"/>
  <c r="AA69" i="363"/>
  <c r="AB69" i="363" s="1"/>
  <c r="AA65" i="363"/>
  <c r="AB65" i="363" s="1"/>
  <c r="AA74" i="363"/>
  <c r="AB74" i="363" s="1"/>
  <c r="AA70" i="363"/>
  <c r="AB70" i="363" s="1"/>
  <c r="AA66" i="363"/>
  <c r="AB66" i="363" s="1"/>
  <c r="AA75" i="363"/>
  <c r="AB75" i="363" s="1"/>
  <c r="AA71" i="363"/>
  <c r="AB71" i="363" s="1"/>
  <c r="AA67" i="363"/>
  <c r="AB67" i="363" s="1"/>
  <c r="AA72" i="363"/>
  <c r="AB72" i="363" s="1"/>
  <c r="AA68" i="363"/>
  <c r="AB68" i="363" s="1"/>
  <c r="AA64" i="363"/>
  <c r="AB64" i="363" s="1"/>
  <c r="AA60" i="363"/>
  <c r="AB60" i="363" s="1"/>
  <c r="AA56" i="363"/>
  <c r="AB56" i="363" s="1"/>
  <c r="AA52" i="363"/>
  <c r="AB52" i="363" s="1"/>
  <c r="AA48" i="363"/>
  <c r="AB48" i="363" s="1"/>
  <c r="AA61" i="363"/>
  <c r="AB61" i="363" s="1"/>
  <c r="AA57" i="363"/>
  <c r="AB57" i="363" s="1"/>
  <c r="AA62" i="363"/>
  <c r="AB62" i="363" s="1"/>
  <c r="AA58" i="363"/>
  <c r="AB58" i="363" s="1"/>
  <c r="AA54" i="363"/>
  <c r="AB54" i="363" s="1"/>
  <c r="AA50" i="363"/>
  <c r="AB50" i="363" s="1"/>
  <c r="AA63" i="363"/>
  <c r="AB63" i="363" s="1"/>
  <c r="AA59" i="363"/>
  <c r="AB59" i="363" s="1"/>
  <c r="AA55" i="363"/>
  <c r="AB55" i="363" s="1"/>
  <c r="AA51" i="363"/>
  <c r="AB51" i="363" s="1"/>
  <c r="AA47" i="363"/>
  <c r="AB47" i="363" s="1"/>
  <c r="AA46" i="363"/>
  <c r="AB46" i="363" s="1"/>
  <c r="AA42" i="363"/>
  <c r="AB42" i="363" s="1"/>
  <c r="AA38" i="363"/>
  <c r="AB38" i="363" s="1"/>
  <c r="AA34" i="363"/>
  <c r="AB34" i="363" s="1"/>
  <c r="AA30" i="363"/>
  <c r="AB30" i="363" s="1"/>
  <c r="AA43" i="363"/>
  <c r="AB43" i="363" s="1"/>
  <c r="AA39" i="363"/>
  <c r="AB39" i="363" s="1"/>
  <c r="AA45" i="363"/>
  <c r="AB45" i="363" s="1"/>
  <c r="AA44" i="363"/>
  <c r="AB44" i="363" s="1"/>
  <c r="AA40" i="363"/>
  <c r="AB40" i="363" s="1"/>
  <c r="AA36" i="363"/>
  <c r="AB36" i="363" s="1"/>
  <c r="AA32" i="363"/>
  <c r="AB32" i="363" s="1"/>
  <c r="AA53" i="363"/>
  <c r="AB53" i="363" s="1"/>
  <c r="AA49" i="363"/>
  <c r="AB49" i="363" s="1"/>
  <c r="AA41" i="363"/>
  <c r="AB41" i="363" s="1"/>
  <c r="AA37" i="363"/>
  <c r="AB37" i="363" s="1"/>
  <c r="AA33" i="363"/>
  <c r="AB33" i="363" s="1"/>
  <c r="AA27" i="363"/>
  <c r="AB27" i="363" s="1"/>
  <c r="AA23" i="363"/>
  <c r="AB23" i="363" s="1"/>
  <c r="AA19" i="363"/>
  <c r="AB19" i="363" s="1"/>
  <c r="AA15" i="363"/>
  <c r="AA11" i="363"/>
  <c r="AA28" i="363"/>
  <c r="AB28" i="363" s="1"/>
  <c r="AA24" i="363"/>
  <c r="AB24" i="363" s="1"/>
  <c r="AA20" i="363"/>
  <c r="AB20" i="363" s="1"/>
  <c r="AA25" i="363"/>
  <c r="AB25" i="363" s="1"/>
  <c r="AA21" i="363"/>
  <c r="AB21" i="363" s="1"/>
  <c r="AA17" i="363"/>
  <c r="AA13" i="363"/>
  <c r="AA35" i="363"/>
  <c r="AB35" i="363" s="1"/>
  <c r="AA31" i="363"/>
  <c r="AB31" i="363" s="1"/>
  <c r="AA29" i="363"/>
  <c r="AB29" i="363" s="1"/>
  <c r="AA26" i="363"/>
  <c r="AB26" i="363" s="1"/>
  <c r="AA22" i="363"/>
  <c r="AB22" i="363" s="1"/>
  <c r="AA18" i="363"/>
  <c r="AB18" i="363" s="1"/>
  <c r="AA14" i="363"/>
  <c r="AA10" i="363"/>
  <c r="AI101" i="363"/>
  <c r="AJ101" i="363" s="1"/>
  <c r="AI98" i="363"/>
  <c r="AJ98" i="363" s="1"/>
  <c r="AI99" i="363"/>
  <c r="AJ99" i="363" s="1"/>
  <c r="AI100" i="363"/>
  <c r="AJ100" i="363" s="1"/>
  <c r="AI96" i="363"/>
  <c r="AJ96" i="363" s="1"/>
  <c r="AI92" i="363"/>
  <c r="AJ92" i="363" s="1"/>
  <c r="AI97" i="363"/>
  <c r="AJ97" i="363" s="1"/>
  <c r="AI93" i="363"/>
  <c r="AJ93" i="363" s="1"/>
  <c r="AI91" i="363"/>
  <c r="AJ91" i="363" s="1"/>
  <c r="AI87" i="363"/>
  <c r="AJ87" i="363" s="1"/>
  <c r="AI89" i="363"/>
  <c r="AJ89" i="363" s="1"/>
  <c r="AI85" i="363"/>
  <c r="AJ85" i="363" s="1"/>
  <c r="AI95" i="363"/>
  <c r="AJ95" i="363" s="1"/>
  <c r="AI94" i="363"/>
  <c r="AJ94" i="363" s="1"/>
  <c r="AI90" i="363"/>
  <c r="AJ90" i="363" s="1"/>
  <c r="AI86" i="363"/>
  <c r="AJ86" i="363" s="1"/>
  <c r="AI88" i="363"/>
  <c r="AJ88" i="363" s="1"/>
  <c r="AI83" i="363"/>
  <c r="AJ83" i="363" s="1"/>
  <c r="AI79" i="363"/>
  <c r="AJ79" i="363" s="1"/>
  <c r="AI84" i="363"/>
  <c r="AJ84" i="363" s="1"/>
  <c r="AI80" i="363"/>
  <c r="AJ80" i="363" s="1"/>
  <c r="AI81" i="363"/>
  <c r="AJ81" i="363" s="1"/>
  <c r="AI77" i="363"/>
  <c r="AJ77" i="363" s="1"/>
  <c r="AI82" i="363"/>
  <c r="AJ82" i="363" s="1"/>
  <c r="AI78" i="363"/>
  <c r="AJ78" i="363" s="1"/>
  <c r="AI76" i="363"/>
  <c r="AJ76" i="363" s="1"/>
  <c r="AI73" i="363"/>
  <c r="AJ73" i="363" s="1"/>
  <c r="AI69" i="363"/>
  <c r="AJ69" i="363" s="1"/>
  <c r="AI65" i="363"/>
  <c r="AJ65" i="363" s="1"/>
  <c r="AI74" i="363"/>
  <c r="AJ74" i="363" s="1"/>
  <c r="AI70" i="363"/>
  <c r="AJ70" i="363" s="1"/>
  <c r="AI66" i="363"/>
  <c r="AJ66" i="363" s="1"/>
  <c r="AI75" i="363"/>
  <c r="AJ75" i="363" s="1"/>
  <c r="AI71" i="363"/>
  <c r="AJ71" i="363" s="1"/>
  <c r="AI67" i="363"/>
  <c r="AJ67" i="363" s="1"/>
  <c r="AI72" i="363"/>
  <c r="AJ72" i="363" s="1"/>
  <c r="AI68" i="363"/>
  <c r="AJ68" i="363" s="1"/>
  <c r="AI64" i="363"/>
  <c r="AJ64" i="363" s="1"/>
  <c r="AI60" i="363"/>
  <c r="AJ60" i="363" s="1"/>
  <c r="AI56" i="363"/>
  <c r="AJ56" i="363" s="1"/>
  <c r="AI52" i="363"/>
  <c r="AJ52" i="363" s="1"/>
  <c r="AI48" i="363"/>
  <c r="AJ48" i="363" s="1"/>
  <c r="AI61" i="363"/>
  <c r="AJ61" i="363" s="1"/>
  <c r="AI57" i="363"/>
  <c r="AJ57" i="363" s="1"/>
  <c r="AI58" i="363"/>
  <c r="AJ58" i="363" s="1"/>
  <c r="AI54" i="363"/>
  <c r="AJ54" i="363" s="1"/>
  <c r="AI50" i="363"/>
  <c r="AJ50" i="363" s="1"/>
  <c r="AI63" i="363"/>
  <c r="AJ63" i="363" s="1"/>
  <c r="AI62" i="363"/>
  <c r="AJ62" i="363" s="1"/>
  <c r="AI59" i="363"/>
  <c r="AJ59" i="363" s="1"/>
  <c r="AI55" i="363"/>
  <c r="AJ55" i="363" s="1"/>
  <c r="AI51" i="363"/>
  <c r="AJ51" i="363" s="1"/>
  <c r="AI47" i="363"/>
  <c r="AJ47" i="363" s="1"/>
  <c r="AI46" i="363"/>
  <c r="AJ46" i="363" s="1"/>
  <c r="AI45" i="363"/>
  <c r="AJ45" i="363" s="1"/>
  <c r="AI42" i="363"/>
  <c r="AJ42" i="363" s="1"/>
  <c r="AI38" i="363"/>
  <c r="AJ38" i="363" s="1"/>
  <c r="AI34" i="363"/>
  <c r="AJ34" i="363" s="1"/>
  <c r="AI30" i="363"/>
  <c r="AJ30" i="363" s="1"/>
  <c r="AI53" i="363"/>
  <c r="AJ53" i="363" s="1"/>
  <c r="AI49" i="363"/>
  <c r="AJ49" i="363" s="1"/>
  <c r="AI43" i="363"/>
  <c r="AJ43" i="363" s="1"/>
  <c r="AI39" i="363"/>
  <c r="AJ39" i="363" s="1"/>
  <c r="AI44" i="363"/>
  <c r="AJ44" i="363" s="1"/>
  <c r="AI40" i="363"/>
  <c r="AJ40" i="363" s="1"/>
  <c r="AI36" i="363"/>
  <c r="AJ36" i="363" s="1"/>
  <c r="AI32" i="363"/>
  <c r="AJ32" i="363" s="1"/>
  <c r="AI41" i="363"/>
  <c r="AJ41" i="363" s="1"/>
  <c r="AI37" i="363"/>
  <c r="AJ37" i="363" s="1"/>
  <c r="AI33" i="363"/>
  <c r="AJ33" i="363" s="1"/>
  <c r="AI27" i="363"/>
  <c r="AJ27" i="363" s="1"/>
  <c r="AI23" i="363"/>
  <c r="AJ23" i="363" s="1"/>
  <c r="AI19" i="363"/>
  <c r="AJ19" i="363" s="1"/>
  <c r="AI15" i="363"/>
  <c r="AJ15" i="363" s="1"/>
  <c r="AI11" i="363"/>
  <c r="AJ11" i="363" s="1"/>
  <c r="AI35" i="363"/>
  <c r="AJ35" i="363" s="1"/>
  <c r="AI31" i="363"/>
  <c r="AJ31" i="363" s="1"/>
  <c r="AI29" i="363"/>
  <c r="AJ29" i="363" s="1"/>
  <c r="AI28" i="363"/>
  <c r="AJ28" i="363" s="1"/>
  <c r="AI24" i="363"/>
  <c r="AJ24" i="363" s="1"/>
  <c r="AI20" i="363"/>
  <c r="AJ20" i="363" s="1"/>
  <c r="AI25" i="363"/>
  <c r="AJ25" i="363" s="1"/>
  <c r="AI21" i="363"/>
  <c r="AJ21" i="363" s="1"/>
  <c r="AI17" i="363"/>
  <c r="AJ17" i="363" s="1"/>
  <c r="AI13" i="363"/>
  <c r="AJ13" i="363" s="1"/>
  <c r="AI26" i="363"/>
  <c r="AJ26" i="363" s="1"/>
  <c r="AI22" i="363"/>
  <c r="AJ22" i="363" s="1"/>
  <c r="AI18" i="363"/>
  <c r="AJ18" i="363" s="1"/>
  <c r="AI14" i="363"/>
  <c r="AJ14" i="363" s="1"/>
  <c r="AI10" i="363"/>
  <c r="AJ10" i="363" s="1"/>
  <c r="AQ98" i="363"/>
  <c r="AQ99" i="363"/>
  <c r="AQ95" i="363"/>
  <c r="AQ100" i="363"/>
  <c r="AQ96" i="363"/>
  <c r="AQ92" i="363"/>
  <c r="AQ97" i="363"/>
  <c r="AQ93" i="363"/>
  <c r="AQ91" i="363"/>
  <c r="AQ87" i="363"/>
  <c r="AQ89" i="363"/>
  <c r="AQ85" i="363"/>
  <c r="AQ94" i="363"/>
  <c r="AQ90" i="363"/>
  <c r="AQ86" i="363"/>
  <c r="AQ83" i="363"/>
  <c r="AQ79" i="363"/>
  <c r="AQ80" i="363"/>
  <c r="AQ88" i="363"/>
  <c r="AQ81" i="363"/>
  <c r="AQ77" i="363"/>
  <c r="AQ84" i="363"/>
  <c r="AQ82" i="363"/>
  <c r="AQ78" i="363"/>
  <c r="AQ76" i="363"/>
  <c r="AQ73" i="363"/>
  <c r="AQ69" i="363"/>
  <c r="AQ65" i="363"/>
  <c r="AQ74" i="363"/>
  <c r="AQ70" i="363"/>
  <c r="AQ66" i="363"/>
  <c r="AQ75" i="363"/>
  <c r="AQ71" i="363"/>
  <c r="AQ67" i="363"/>
  <c r="AQ72" i="363"/>
  <c r="AQ68" i="363"/>
  <c r="AQ64" i="363"/>
  <c r="AQ60" i="363"/>
  <c r="AQ56" i="363"/>
  <c r="AQ52" i="363"/>
  <c r="AQ48" i="363"/>
  <c r="AQ62" i="363"/>
  <c r="AQ61" i="363"/>
  <c r="AQ57" i="363"/>
  <c r="AQ58" i="363"/>
  <c r="AQ54" i="363"/>
  <c r="AQ50" i="363"/>
  <c r="AQ63" i="363"/>
  <c r="AQ59" i="363"/>
  <c r="AQ55" i="363"/>
  <c r="AQ51" i="363"/>
  <c r="AQ47" i="363"/>
  <c r="AQ46" i="363"/>
  <c r="AQ42" i="363"/>
  <c r="AQ38" i="363"/>
  <c r="AQ34" i="363"/>
  <c r="AQ30" i="363"/>
  <c r="AQ43" i="363"/>
  <c r="AQ39" i="363"/>
  <c r="AQ45" i="363"/>
  <c r="AQ44" i="363"/>
  <c r="AQ40" i="363"/>
  <c r="AQ36" i="363"/>
  <c r="AQ32" i="363"/>
  <c r="AQ53" i="363"/>
  <c r="AQ49" i="363"/>
  <c r="AQ41" i="363"/>
  <c r="AQ37" i="363"/>
  <c r="AQ33" i="363"/>
  <c r="AQ27" i="363"/>
  <c r="AQ23" i="363"/>
  <c r="AQ19" i="363"/>
  <c r="AQ15" i="363"/>
  <c r="AQ11" i="363"/>
  <c r="AQ28" i="363"/>
  <c r="AQ24" i="363"/>
  <c r="AQ20" i="363"/>
  <c r="AQ25" i="363"/>
  <c r="AQ21" i="363"/>
  <c r="AQ17" i="363"/>
  <c r="AQ13" i="363"/>
  <c r="AQ35" i="363"/>
  <c r="AQ31" i="363"/>
  <c r="AQ29" i="363"/>
  <c r="AQ26" i="363"/>
  <c r="AQ22" i="363"/>
  <c r="AQ18" i="363"/>
  <c r="AQ14" i="363"/>
  <c r="AQ10" i="363"/>
  <c r="AW100" i="363"/>
  <c r="AW96" i="363"/>
  <c r="AW97" i="363"/>
  <c r="AW98" i="363"/>
  <c r="AW94" i="363"/>
  <c r="AW101" i="363"/>
  <c r="AW99" i="363"/>
  <c r="AW95" i="363"/>
  <c r="AW89" i="363"/>
  <c r="AW85" i="363"/>
  <c r="AW90" i="363"/>
  <c r="AW91" i="363"/>
  <c r="AW87" i="363"/>
  <c r="AW93" i="363"/>
  <c r="AW92" i="363"/>
  <c r="AW88" i="363"/>
  <c r="AW81" i="363"/>
  <c r="AW77" i="363"/>
  <c r="AW82" i="363"/>
  <c r="AW83" i="363"/>
  <c r="AW79" i="363"/>
  <c r="AW86" i="363"/>
  <c r="AW84" i="363"/>
  <c r="AW80" i="363"/>
  <c r="AW76" i="363"/>
  <c r="AW75" i="363"/>
  <c r="AW71" i="363"/>
  <c r="AW67" i="363"/>
  <c r="AW63" i="363"/>
  <c r="AW72" i="363"/>
  <c r="AW68" i="363"/>
  <c r="AW78" i="363"/>
  <c r="AW73" i="363"/>
  <c r="AW69" i="363"/>
  <c r="AW65" i="363"/>
  <c r="AW74" i="363"/>
  <c r="AW70" i="363"/>
  <c r="AW66" i="363"/>
  <c r="AW62" i="363"/>
  <c r="AW58" i="363"/>
  <c r="AW54" i="363"/>
  <c r="AW50" i="363"/>
  <c r="AW46" i="363"/>
  <c r="AW59" i="363"/>
  <c r="AW55" i="363"/>
  <c r="AW64" i="363"/>
  <c r="AW60" i="363"/>
  <c r="AW56" i="363"/>
  <c r="AW52" i="363"/>
  <c r="AW48" i="363"/>
  <c r="AW61" i="363"/>
  <c r="AW57" i="363"/>
  <c r="AW53" i="363"/>
  <c r="AW49" i="363"/>
  <c r="AW45" i="363"/>
  <c r="AW40" i="363"/>
  <c r="AW36" i="363"/>
  <c r="AW32" i="363"/>
  <c r="AW28" i="363"/>
  <c r="AW44" i="363"/>
  <c r="AW41" i="363"/>
  <c r="AW42" i="363"/>
  <c r="AW38" i="363"/>
  <c r="AW34" i="363"/>
  <c r="AW51" i="363"/>
  <c r="AW47" i="363"/>
  <c r="AW43" i="363"/>
  <c r="AW39" i="363"/>
  <c r="AW35" i="363"/>
  <c r="AW31" i="363"/>
  <c r="AW25" i="363"/>
  <c r="AW21" i="363"/>
  <c r="AW17" i="363"/>
  <c r="AW13" i="363"/>
  <c r="AW30" i="363"/>
  <c r="AW26" i="363"/>
  <c r="AW22" i="363"/>
  <c r="AW18" i="363"/>
  <c r="AW29" i="363"/>
  <c r="AW27" i="363"/>
  <c r="AW23" i="363"/>
  <c r="AW19" i="363"/>
  <c r="AW15" i="363"/>
  <c r="AW37" i="363"/>
  <c r="AW33" i="363"/>
  <c r="AW24" i="363"/>
  <c r="AW20" i="363"/>
  <c r="AW16" i="363"/>
  <c r="AW12" i="363"/>
  <c r="BA8" i="363"/>
  <c r="AE9" i="363"/>
  <c r="AF9" i="363" s="1"/>
  <c r="AZ9" i="363"/>
  <c r="AC10" i="363"/>
  <c r="AD10" i="363" s="1"/>
  <c r="AZ10" i="363"/>
  <c r="AA12" i="363"/>
  <c r="AQ12" i="363"/>
  <c r="AW14" i="363"/>
  <c r="V15" i="363"/>
  <c r="M15" i="363" s="1"/>
  <c r="AA16" i="363"/>
  <c r="AQ16" i="363"/>
  <c r="AC100" i="363"/>
  <c r="AD100" i="363" s="1"/>
  <c r="AC96" i="363"/>
  <c r="AD96" i="363" s="1"/>
  <c r="AC97" i="363"/>
  <c r="AD97" i="363" s="1"/>
  <c r="AC101" i="363"/>
  <c r="AD101" i="363" s="1"/>
  <c r="AC98" i="363"/>
  <c r="AD98" i="363" s="1"/>
  <c r="AC94" i="363"/>
  <c r="AD94" i="363" s="1"/>
  <c r="AC99" i="363"/>
  <c r="AD99" i="363" s="1"/>
  <c r="AC95" i="363"/>
  <c r="AD95" i="363" s="1"/>
  <c r="AC89" i="363"/>
  <c r="AD89" i="363" s="1"/>
  <c r="AC85" i="363"/>
  <c r="AD85" i="363" s="1"/>
  <c r="AC93" i="363"/>
  <c r="AD93" i="363" s="1"/>
  <c r="AC90" i="363"/>
  <c r="AD90" i="363" s="1"/>
  <c r="AC92" i="363"/>
  <c r="AD92" i="363" s="1"/>
  <c r="AC91" i="363"/>
  <c r="AD91" i="363" s="1"/>
  <c r="AC87" i="363"/>
  <c r="AD87" i="363" s="1"/>
  <c r="AC88" i="363"/>
  <c r="AD88" i="363" s="1"/>
  <c r="AC86" i="363"/>
  <c r="AD86" i="363" s="1"/>
  <c r="AC81" i="363"/>
  <c r="AD81" i="363" s="1"/>
  <c r="AC77" i="363"/>
  <c r="AD77" i="363" s="1"/>
  <c r="AC82" i="363"/>
  <c r="AD82" i="363" s="1"/>
  <c r="AC84" i="363"/>
  <c r="AD84" i="363" s="1"/>
  <c r="AC83" i="363"/>
  <c r="AD83" i="363" s="1"/>
  <c r="AC79" i="363"/>
  <c r="AD79" i="363" s="1"/>
  <c r="AC80" i="363"/>
  <c r="AD80" i="363" s="1"/>
  <c r="AC76" i="363"/>
  <c r="AD76" i="363" s="1"/>
  <c r="AC75" i="363"/>
  <c r="AD75" i="363" s="1"/>
  <c r="AC71" i="363"/>
  <c r="AD71" i="363" s="1"/>
  <c r="AC67" i="363"/>
  <c r="AD67" i="363" s="1"/>
  <c r="AC63" i="363"/>
  <c r="AD63" i="363" s="1"/>
  <c r="AC72" i="363"/>
  <c r="AD72" i="363" s="1"/>
  <c r="AC68" i="363"/>
  <c r="AD68" i="363" s="1"/>
  <c r="AC73" i="363"/>
  <c r="AD73" i="363" s="1"/>
  <c r="AC69" i="363"/>
  <c r="AD69" i="363" s="1"/>
  <c r="AC65" i="363"/>
  <c r="AD65" i="363" s="1"/>
  <c r="AC78" i="363"/>
  <c r="AD78" i="363" s="1"/>
  <c r="AC74" i="363"/>
  <c r="AD74" i="363" s="1"/>
  <c r="AC70" i="363"/>
  <c r="AD70" i="363" s="1"/>
  <c r="AC66" i="363"/>
  <c r="AD66" i="363" s="1"/>
  <c r="AC62" i="363"/>
  <c r="AD62" i="363" s="1"/>
  <c r="AC58" i="363"/>
  <c r="AD58" i="363" s="1"/>
  <c r="AC54" i="363"/>
  <c r="AD54" i="363" s="1"/>
  <c r="AC50" i="363"/>
  <c r="AD50" i="363" s="1"/>
  <c r="AC46" i="363"/>
  <c r="AD46" i="363" s="1"/>
  <c r="AC59" i="363"/>
  <c r="AD59" i="363" s="1"/>
  <c r="AC55" i="363"/>
  <c r="AD55" i="363" s="1"/>
  <c r="AC60" i="363"/>
  <c r="AD60" i="363" s="1"/>
  <c r="AC56" i="363"/>
  <c r="AD56" i="363" s="1"/>
  <c r="AC52" i="363"/>
  <c r="AD52" i="363" s="1"/>
  <c r="AC48" i="363"/>
  <c r="AD48" i="363" s="1"/>
  <c r="AC64" i="363"/>
  <c r="AD64" i="363" s="1"/>
  <c r="AC61" i="363"/>
  <c r="AD61" i="363" s="1"/>
  <c r="AC57" i="363"/>
  <c r="AD57" i="363" s="1"/>
  <c r="AC53" i="363"/>
  <c r="AD53" i="363" s="1"/>
  <c r="AC49" i="363"/>
  <c r="AD49" i="363" s="1"/>
  <c r="AC45" i="363"/>
  <c r="AD45" i="363" s="1"/>
  <c r="AC51" i="363"/>
  <c r="AD51" i="363" s="1"/>
  <c r="AC47" i="363"/>
  <c r="AD47" i="363" s="1"/>
  <c r="AC44" i="363"/>
  <c r="AD44" i="363" s="1"/>
  <c r="AC40" i="363"/>
  <c r="AD40" i="363" s="1"/>
  <c r="AC36" i="363"/>
  <c r="AD36" i="363" s="1"/>
  <c r="AC32" i="363"/>
  <c r="AD32" i="363" s="1"/>
  <c r="AC41" i="363"/>
  <c r="AD41" i="363" s="1"/>
  <c r="AC42" i="363"/>
  <c r="AD42" i="363" s="1"/>
  <c r="AC38" i="363"/>
  <c r="AD38" i="363" s="1"/>
  <c r="AC34" i="363"/>
  <c r="AD34" i="363" s="1"/>
  <c r="AC43" i="363"/>
  <c r="AD43" i="363" s="1"/>
  <c r="AC39" i="363"/>
  <c r="AD39" i="363" s="1"/>
  <c r="AC35" i="363"/>
  <c r="AD35" i="363" s="1"/>
  <c r="AC31" i="363"/>
  <c r="AD31" i="363" s="1"/>
  <c r="AC37" i="363"/>
  <c r="AD37" i="363" s="1"/>
  <c r="AC33" i="363"/>
  <c r="AD33" i="363" s="1"/>
  <c r="AC25" i="363"/>
  <c r="AD25" i="363" s="1"/>
  <c r="AC21" i="363"/>
  <c r="AD21" i="363" s="1"/>
  <c r="AC17" i="363"/>
  <c r="AD17" i="363" s="1"/>
  <c r="AC13" i="363"/>
  <c r="AD13" i="363" s="1"/>
  <c r="AC29" i="363"/>
  <c r="AD29" i="363" s="1"/>
  <c r="AC26" i="363"/>
  <c r="AD26" i="363" s="1"/>
  <c r="AC22" i="363"/>
  <c r="AD22" i="363" s="1"/>
  <c r="AC18" i="363"/>
  <c r="AD18" i="363" s="1"/>
  <c r="AC27" i="363"/>
  <c r="AD27" i="363" s="1"/>
  <c r="AC23" i="363"/>
  <c r="AD23" i="363" s="1"/>
  <c r="AC19" i="363"/>
  <c r="AD19" i="363" s="1"/>
  <c r="AC15" i="363"/>
  <c r="AD15" i="363" s="1"/>
  <c r="AC30" i="363"/>
  <c r="AD30" i="363" s="1"/>
  <c r="AC28" i="363"/>
  <c r="AD28" i="363" s="1"/>
  <c r="AC24" i="363"/>
  <c r="AD24" i="363" s="1"/>
  <c r="AC20" i="363"/>
  <c r="AD20" i="363" s="1"/>
  <c r="AC16" i="363"/>
  <c r="AD16" i="363" s="1"/>
  <c r="AC12" i="363"/>
  <c r="AD12" i="363" s="1"/>
  <c r="AN99" i="363"/>
  <c r="AN95" i="363"/>
  <c r="AN100" i="363"/>
  <c r="AN96" i="363"/>
  <c r="AN97" i="363"/>
  <c r="AN93" i="363"/>
  <c r="AN98" i="363"/>
  <c r="AN94" i="363"/>
  <c r="AN88" i="363"/>
  <c r="AN84" i="363"/>
  <c r="AN92" i="363"/>
  <c r="AN90" i="363"/>
  <c r="AN86" i="363"/>
  <c r="AN91" i="363"/>
  <c r="AN87" i="363"/>
  <c r="AN80" i="363"/>
  <c r="AN89" i="363"/>
  <c r="AN81" i="363"/>
  <c r="AN85" i="363"/>
  <c r="AN82" i="363"/>
  <c r="AN78" i="363"/>
  <c r="AN83" i="363"/>
  <c r="AN79" i="363"/>
  <c r="AN77" i="363"/>
  <c r="AN74" i="363"/>
  <c r="AN70" i="363"/>
  <c r="AN66" i="363"/>
  <c r="AN76" i="363"/>
  <c r="AN75" i="363"/>
  <c r="AN71" i="363"/>
  <c r="AN67" i="363"/>
  <c r="AN72" i="363"/>
  <c r="AN68" i="363"/>
  <c r="AN64" i="363"/>
  <c r="AN73" i="363"/>
  <c r="AN69" i="363"/>
  <c r="AN65" i="363"/>
  <c r="AN63" i="363"/>
  <c r="AN61" i="363"/>
  <c r="AN57" i="363"/>
  <c r="AN53" i="363"/>
  <c r="AN49" i="363"/>
  <c r="AN58" i="363"/>
  <c r="AN59" i="363"/>
  <c r="AN55" i="363"/>
  <c r="AN51" i="363"/>
  <c r="AN47" i="363"/>
  <c r="AN62" i="363"/>
  <c r="AN60" i="363"/>
  <c r="AN56" i="363"/>
  <c r="AN52" i="363"/>
  <c r="AN48" i="363"/>
  <c r="AN45" i="363"/>
  <c r="AN43" i="363"/>
  <c r="AN39" i="363"/>
  <c r="AN35" i="363"/>
  <c r="AN31" i="363"/>
  <c r="AN54" i="363"/>
  <c r="AN50" i="363"/>
  <c r="AN46" i="363"/>
  <c r="AN44" i="363"/>
  <c r="AN40" i="363"/>
  <c r="AN41" i="363"/>
  <c r="AN37" i="363"/>
  <c r="AN33" i="363"/>
  <c r="AN42" i="363"/>
  <c r="AN38" i="363"/>
  <c r="AN34" i="363"/>
  <c r="AN30" i="363"/>
  <c r="AN28" i="363"/>
  <c r="AN24" i="363"/>
  <c r="AN20" i="363"/>
  <c r="AN16" i="363"/>
  <c r="AN12" i="363"/>
  <c r="AN29" i="363"/>
  <c r="AN25" i="363"/>
  <c r="AN21" i="363"/>
  <c r="AN17" i="363"/>
  <c r="AN36" i="363"/>
  <c r="AN32" i="363"/>
  <c r="AN26" i="363"/>
  <c r="AN22" i="363"/>
  <c r="AN18" i="363"/>
  <c r="AN14" i="363"/>
  <c r="AN27" i="363"/>
  <c r="AN23" i="363"/>
  <c r="AN19" i="363"/>
  <c r="AN15" i="363"/>
  <c r="AN11" i="363"/>
  <c r="AR99" i="363"/>
  <c r="AR95" i="363"/>
  <c r="AR100" i="363"/>
  <c r="AR96" i="363"/>
  <c r="AR97" i="363"/>
  <c r="AR93" i="363"/>
  <c r="AR98" i="363"/>
  <c r="AR94" i="363"/>
  <c r="AR88" i="363"/>
  <c r="AR84" i="363"/>
  <c r="AR90" i="363"/>
  <c r="AR86" i="363"/>
  <c r="AR92" i="363"/>
  <c r="AR91" i="363"/>
  <c r="AR87" i="363"/>
  <c r="AR89" i="363"/>
  <c r="AR80" i="363"/>
  <c r="AR85" i="363"/>
  <c r="AR81" i="363"/>
  <c r="AR82" i="363"/>
  <c r="AR78" i="363"/>
  <c r="AR83" i="363"/>
  <c r="AR79" i="363"/>
  <c r="AR74" i="363"/>
  <c r="AR70" i="363"/>
  <c r="AR66" i="363"/>
  <c r="AR75" i="363"/>
  <c r="AR71" i="363"/>
  <c r="AR67" i="363"/>
  <c r="AR72" i="363"/>
  <c r="AR68" i="363"/>
  <c r="AR64" i="363"/>
  <c r="AR77" i="363"/>
  <c r="AR76" i="363"/>
  <c r="AR73" i="363"/>
  <c r="AR69" i="363"/>
  <c r="AR65" i="363"/>
  <c r="AR62" i="363"/>
  <c r="AR61" i="363"/>
  <c r="AR57" i="363"/>
  <c r="AR53" i="363"/>
  <c r="AR49" i="363"/>
  <c r="AR58" i="363"/>
  <c r="AR63" i="363"/>
  <c r="AR59" i="363"/>
  <c r="AR55" i="363"/>
  <c r="AR51" i="363"/>
  <c r="AR47" i="363"/>
  <c r="AR60" i="363"/>
  <c r="AR56" i="363"/>
  <c r="AR52" i="363"/>
  <c r="AR48" i="363"/>
  <c r="AR54" i="363"/>
  <c r="AR50" i="363"/>
  <c r="AR43" i="363"/>
  <c r="AR39" i="363"/>
  <c r="AR35" i="363"/>
  <c r="AR31" i="363"/>
  <c r="AR45" i="363"/>
  <c r="AR44" i="363"/>
  <c r="AR40" i="363"/>
  <c r="AR41" i="363"/>
  <c r="AR37" i="363"/>
  <c r="AR33" i="363"/>
  <c r="AR46" i="363"/>
  <c r="AR42" i="363"/>
  <c r="AR38" i="363"/>
  <c r="AR34" i="363"/>
  <c r="AR30" i="363"/>
  <c r="AR28" i="363"/>
  <c r="AR24" i="363"/>
  <c r="AR20" i="363"/>
  <c r="AR16" i="363"/>
  <c r="AR12" i="363"/>
  <c r="AR36" i="363"/>
  <c r="AR32" i="363"/>
  <c r="AR25" i="363"/>
  <c r="AR21" i="363"/>
  <c r="AR17" i="363"/>
  <c r="AR29" i="363"/>
  <c r="AR26" i="363"/>
  <c r="AR22" i="363"/>
  <c r="AR18" i="363"/>
  <c r="AR14" i="363"/>
  <c r="AR27" i="363"/>
  <c r="AR23" i="363"/>
  <c r="AR19" i="363"/>
  <c r="AR15" i="363"/>
  <c r="AS15" i="363" s="1"/>
  <c r="AT15" i="363" s="1"/>
  <c r="AR11" i="363"/>
  <c r="AX97" i="363"/>
  <c r="AX98" i="363"/>
  <c r="BA98" i="363" s="1"/>
  <c r="AX101" i="363"/>
  <c r="AX99" i="363"/>
  <c r="AX95" i="363"/>
  <c r="AX100" i="363"/>
  <c r="AX96" i="363"/>
  <c r="AX94" i="363"/>
  <c r="AX90" i="363"/>
  <c r="AX86" i="363"/>
  <c r="AX91" i="363"/>
  <c r="AX93" i="363"/>
  <c r="AX92" i="363"/>
  <c r="AX88" i="363"/>
  <c r="AX84" i="363"/>
  <c r="AX89" i="363"/>
  <c r="AX85" i="363"/>
  <c r="AX82" i="363"/>
  <c r="BA82" i="363" s="1"/>
  <c r="AX78" i="363"/>
  <c r="AX83" i="363"/>
  <c r="AX79" i="363"/>
  <c r="AX87" i="363"/>
  <c r="AX80" i="363"/>
  <c r="AX76" i="363"/>
  <c r="AX81" i="363"/>
  <c r="AX77" i="363"/>
  <c r="AX72" i="363"/>
  <c r="AX68" i="363"/>
  <c r="AX64" i="363"/>
  <c r="AX73" i="363"/>
  <c r="AX69" i="363"/>
  <c r="AX74" i="363"/>
  <c r="AX70" i="363"/>
  <c r="AX66" i="363"/>
  <c r="AX75" i="363"/>
  <c r="AX71" i="363"/>
  <c r="AX67" i="363"/>
  <c r="AX63" i="363"/>
  <c r="BA63" i="363" s="1"/>
  <c r="AX62" i="363"/>
  <c r="AX59" i="363"/>
  <c r="AX55" i="363"/>
  <c r="AX51" i="363"/>
  <c r="AX47" i="363"/>
  <c r="AX60" i="363"/>
  <c r="AX56" i="363"/>
  <c r="AX65" i="363"/>
  <c r="AX61" i="363"/>
  <c r="AX57" i="363"/>
  <c r="AX53" i="363"/>
  <c r="AX49" i="363"/>
  <c r="AX58" i="363"/>
  <c r="AX54" i="363"/>
  <c r="AX50" i="363"/>
  <c r="AX46" i="363"/>
  <c r="BA46" i="363" s="1"/>
  <c r="AX44" i="363"/>
  <c r="AX41" i="363"/>
  <c r="AX37" i="363"/>
  <c r="AX33" i="363"/>
  <c r="AX29" i="363"/>
  <c r="AX45" i="363"/>
  <c r="AX42" i="363"/>
  <c r="AX38" i="363"/>
  <c r="AX43" i="363"/>
  <c r="AX39" i="363"/>
  <c r="AX35" i="363"/>
  <c r="AX31" i="363"/>
  <c r="AX52" i="363"/>
  <c r="AX48" i="363"/>
  <c r="AX40" i="363"/>
  <c r="AX36" i="363"/>
  <c r="AX32" i="363"/>
  <c r="AX30" i="363"/>
  <c r="AX28" i="363"/>
  <c r="AX26" i="363"/>
  <c r="AX22" i="363"/>
  <c r="AX18" i="363"/>
  <c r="AX14" i="363"/>
  <c r="AX10" i="363"/>
  <c r="AX27" i="363"/>
  <c r="AX23" i="363"/>
  <c r="AX19" i="363"/>
  <c r="AX34" i="363"/>
  <c r="AX24" i="363"/>
  <c r="AX20" i="363"/>
  <c r="AX16" i="363"/>
  <c r="AX12" i="363"/>
  <c r="AX25" i="363"/>
  <c r="AX21" i="363"/>
  <c r="AX17" i="363"/>
  <c r="AX13" i="363"/>
  <c r="AX9" i="363"/>
  <c r="BA9" i="363" s="1"/>
  <c r="AE12" i="363"/>
  <c r="AF12" i="363" s="1"/>
  <c r="AE101" i="363"/>
  <c r="AF101" i="363" s="1"/>
  <c r="AE98" i="363"/>
  <c r="AF98" i="363" s="1"/>
  <c r="AE99" i="363"/>
  <c r="AF99" i="363" s="1"/>
  <c r="AE100" i="363"/>
  <c r="AF100" i="363" s="1"/>
  <c r="AE96" i="363"/>
  <c r="AF96" i="363" s="1"/>
  <c r="AE92" i="363"/>
  <c r="AF92" i="363" s="1"/>
  <c r="AE97" i="363"/>
  <c r="AF97" i="363" s="1"/>
  <c r="AE93" i="363"/>
  <c r="AF93" i="363" s="1"/>
  <c r="AE95" i="363"/>
  <c r="AF95" i="363" s="1"/>
  <c r="AE91" i="363"/>
  <c r="AF91" i="363" s="1"/>
  <c r="AE87" i="363"/>
  <c r="AF87" i="363" s="1"/>
  <c r="AE94" i="363"/>
  <c r="AF94" i="363" s="1"/>
  <c r="AE89" i="363"/>
  <c r="AF89" i="363" s="1"/>
  <c r="AE85" i="363"/>
  <c r="AF85" i="363" s="1"/>
  <c r="AE90" i="363"/>
  <c r="AF90" i="363" s="1"/>
  <c r="AE86" i="363"/>
  <c r="AF86" i="363" s="1"/>
  <c r="AE84" i="363"/>
  <c r="AF84" i="363" s="1"/>
  <c r="AE83" i="363"/>
  <c r="AF83" i="363" s="1"/>
  <c r="AE79" i="363"/>
  <c r="AF79" i="363" s="1"/>
  <c r="AE88" i="363"/>
  <c r="AF88" i="363" s="1"/>
  <c r="AE80" i="363"/>
  <c r="AF80" i="363" s="1"/>
  <c r="AE81" i="363"/>
  <c r="AF81" i="363" s="1"/>
  <c r="AE77" i="363"/>
  <c r="AF77" i="363" s="1"/>
  <c r="AE82" i="363"/>
  <c r="AF82" i="363" s="1"/>
  <c r="AE78" i="363"/>
  <c r="AF78" i="363" s="1"/>
  <c r="AE73" i="363"/>
  <c r="AF73" i="363" s="1"/>
  <c r="AE69" i="363"/>
  <c r="AF69" i="363" s="1"/>
  <c r="AE65" i="363"/>
  <c r="AF65" i="363" s="1"/>
  <c r="AE74" i="363"/>
  <c r="AF74" i="363" s="1"/>
  <c r="AE70" i="363"/>
  <c r="AF70" i="363" s="1"/>
  <c r="AE66" i="363"/>
  <c r="AF66" i="363" s="1"/>
  <c r="AE76" i="363"/>
  <c r="AF76" i="363" s="1"/>
  <c r="AE75" i="363"/>
  <c r="AF75" i="363" s="1"/>
  <c r="AE71" i="363"/>
  <c r="AF71" i="363" s="1"/>
  <c r="AE67" i="363"/>
  <c r="AF67" i="363" s="1"/>
  <c r="AE72" i="363"/>
  <c r="AF72" i="363" s="1"/>
  <c r="AE68" i="363"/>
  <c r="AF68" i="363" s="1"/>
  <c r="AE64" i="363"/>
  <c r="AF64" i="363" s="1"/>
  <c r="AE60" i="363"/>
  <c r="AF60" i="363" s="1"/>
  <c r="AE56" i="363"/>
  <c r="AF56" i="363" s="1"/>
  <c r="AE52" i="363"/>
  <c r="AF52" i="363" s="1"/>
  <c r="AE48" i="363"/>
  <c r="AF48" i="363" s="1"/>
  <c r="AE63" i="363"/>
  <c r="AF63" i="363" s="1"/>
  <c r="AE61" i="363"/>
  <c r="AF61" i="363" s="1"/>
  <c r="AE57" i="363"/>
  <c r="AF57" i="363" s="1"/>
  <c r="AE62" i="363"/>
  <c r="AF62" i="363" s="1"/>
  <c r="AE58" i="363"/>
  <c r="AF58" i="363" s="1"/>
  <c r="AE54" i="363"/>
  <c r="AF54" i="363" s="1"/>
  <c r="AE50" i="363"/>
  <c r="AF50" i="363" s="1"/>
  <c r="AE59" i="363"/>
  <c r="AF59" i="363" s="1"/>
  <c r="AE55" i="363"/>
  <c r="AF55" i="363" s="1"/>
  <c r="AE51" i="363"/>
  <c r="AF51" i="363" s="1"/>
  <c r="AE47" i="363"/>
  <c r="AF47" i="363" s="1"/>
  <c r="AE42" i="363"/>
  <c r="AF42" i="363" s="1"/>
  <c r="AE38" i="363"/>
  <c r="AF38" i="363" s="1"/>
  <c r="AE34" i="363"/>
  <c r="AF34" i="363" s="1"/>
  <c r="AE30" i="363"/>
  <c r="AF30" i="363" s="1"/>
  <c r="AE43" i="363"/>
  <c r="AF43" i="363" s="1"/>
  <c r="AE39" i="363"/>
  <c r="AF39" i="363" s="1"/>
  <c r="AE53" i="363"/>
  <c r="AF53" i="363" s="1"/>
  <c r="AE49" i="363"/>
  <c r="AF49" i="363" s="1"/>
  <c r="AE46" i="363"/>
  <c r="AF46" i="363" s="1"/>
  <c r="AE44" i="363"/>
  <c r="AF44" i="363" s="1"/>
  <c r="AE40" i="363"/>
  <c r="AF40" i="363" s="1"/>
  <c r="AE36" i="363"/>
  <c r="AF36" i="363" s="1"/>
  <c r="AE32" i="363"/>
  <c r="AF32" i="363" s="1"/>
  <c r="AE45" i="363"/>
  <c r="AF45" i="363" s="1"/>
  <c r="AE41" i="363"/>
  <c r="AF41" i="363" s="1"/>
  <c r="AE37" i="363"/>
  <c r="AF37" i="363" s="1"/>
  <c r="AE33" i="363"/>
  <c r="AF33" i="363" s="1"/>
  <c r="AE29" i="363"/>
  <c r="AF29" i="363" s="1"/>
  <c r="AE27" i="363"/>
  <c r="AF27" i="363" s="1"/>
  <c r="AE23" i="363"/>
  <c r="AF23" i="363" s="1"/>
  <c r="AE19" i="363"/>
  <c r="AF19" i="363" s="1"/>
  <c r="AE15" i="363"/>
  <c r="AF15" i="363" s="1"/>
  <c r="AE11" i="363"/>
  <c r="AF11" i="363" s="1"/>
  <c r="AE28" i="363"/>
  <c r="AF28" i="363" s="1"/>
  <c r="AE24" i="363"/>
  <c r="AF24" i="363" s="1"/>
  <c r="AE20" i="363"/>
  <c r="AF20" i="363" s="1"/>
  <c r="AE35" i="363"/>
  <c r="AF35" i="363" s="1"/>
  <c r="AE31" i="363"/>
  <c r="AF31" i="363" s="1"/>
  <c r="AE25" i="363"/>
  <c r="AF25" i="363" s="1"/>
  <c r="AE21" i="363"/>
  <c r="AF21" i="363" s="1"/>
  <c r="AE17" i="363"/>
  <c r="AF17" i="363" s="1"/>
  <c r="AE13" i="363"/>
  <c r="AF13" i="363" s="1"/>
  <c r="AE26" i="363"/>
  <c r="AF26" i="363" s="1"/>
  <c r="AE22" i="363"/>
  <c r="AF22" i="363" s="1"/>
  <c r="AE18" i="363"/>
  <c r="AF18" i="363" s="1"/>
  <c r="AE14" i="363"/>
  <c r="AF14" i="363" s="1"/>
  <c r="AE10" i="363"/>
  <c r="AF10" i="363" s="1"/>
  <c r="AG100" i="363"/>
  <c r="AH100" i="363" s="1"/>
  <c r="AG96" i="363"/>
  <c r="AH96" i="363" s="1"/>
  <c r="AG97" i="363"/>
  <c r="AH97" i="363" s="1"/>
  <c r="AG101" i="363"/>
  <c r="AH101" i="363" s="1"/>
  <c r="AG98" i="363"/>
  <c r="AH98" i="363" s="1"/>
  <c r="AG94" i="363"/>
  <c r="AH94" i="363" s="1"/>
  <c r="AG99" i="363"/>
  <c r="AH99" i="363" s="1"/>
  <c r="AG95" i="363"/>
  <c r="AH95" i="363" s="1"/>
  <c r="AG89" i="363"/>
  <c r="AH89" i="363" s="1"/>
  <c r="AG85" i="363"/>
  <c r="AH85" i="363" s="1"/>
  <c r="AG90" i="363"/>
  <c r="AH90" i="363" s="1"/>
  <c r="AG91" i="363"/>
  <c r="AH91" i="363" s="1"/>
  <c r="AG87" i="363"/>
  <c r="AH87" i="363" s="1"/>
  <c r="AG93" i="363"/>
  <c r="AH93" i="363" s="1"/>
  <c r="AG92" i="363"/>
  <c r="AH92" i="363" s="1"/>
  <c r="AG88" i="363"/>
  <c r="AH88" i="363" s="1"/>
  <c r="AG81" i="363"/>
  <c r="AH81" i="363" s="1"/>
  <c r="AG77" i="363"/>
  <c r="AH77" i="363" s="1"/>
  <c r="AG82" i="363"/>
  <c r="AH82" i="363" s="1"/>
  <c r="AG83" i="363"/>
  <c r="AH83" i="363" s="1"/>
  <c r="AG79" i="363"/>
  <c r="AH79" i="363" s="1"/>
  <c r="AG86" i="363"/>
  <c r="AH86" i="363" s="1"/>
  <c r="AG84" i="363"/>
  <c r="AH84" i="363" s="1"/>
  <c r="AG80" i="363"/>
  <c r="AH80" i="363" s="1"/>
  <c r="AG76" i="363"/>
  <c r="AH76" i="363" s="1"/>
  <c r="AG75" i="363"/>
  <c r="AH75" i="363" s="1"/>
  <c r="AG71" i="363"/>
  <c r="AH71" i="363" s="1"/>
  <c r="AG67" i="363"/>
  <c r="AH67" i="363" s="1"/>
  <c r="AG63" i="363"/>
  <c r="AH63" i="363" s="1"/>
  <c r="AG72" i="363"/>
  <c r="AH72" i="363" s="1"/>
  <c r="AG68" i="363"/>
  <c r="AH68" i="363" s="1"/>
  <c r="AG78" i="363"/>
  <c r="AH78" i="363" s="1"/>
  <c r="AG73" i="363"/>
  <c r="AH73" i="363" s="1"/>
  <c r="AG69" i="363"/>
  <c r="AH69" i="363" s="1"/>
  <c r="AG65" i="363"/>
  <c r="AH65" i="363" s="1"/>
  <c r="AG74" i="363"/>
  <c r="AH74" i="363" s="1"/>
  <c r="AG70" i="363"/>
  <c r="AH70" i="363" s="1"/>
  <c r="AG66" i="363"/>
  <c r="AH66" i="363" s="1"/>
  <c r="AG62" i="363"/>
  <c r="AH62" i="363" s="1"/>
  <c r="AG58" i="363"/>
  <c r="AH58" i="363" s="1"/>
  <c r="AG54" i="363"/>
  <c r="AH54" i="363" s="1"/>
  <c r="AG50" i="363"/>
  <c r="AH50" i="363" s="1"/>
  <c r="AG46" i="363"/>
  <c r="AH46" i="363" s="1"/>
  <c r="AG59" i="363"/>
  <c r="AH59" i="363" s="1"/>
  <c r="AG55" i="363"/>
  <c r="AH55" i="363" s="1"/>
  <c r="AG64" i="363"/>
  <c r="AH64" i="363" s="1"/>
  <c r="AG60" i="363"/>
  <c r="AH60" i="363" s="1"/>
  <c r="AG56" i="363"/>
  <c r="AH56" i="363" s="1"/>
  <c r="AG52" i="363"/>
  <c r="AH52" i="363" s="1"/>
  <c r="AG48" i="363"/>
  <c r="AH48" i="363" s="1"/>
  <c r="AG61" i="363"/>
  <c r="AH61" i="363" s="1"/>
  <c r="AG57" i="363"/>
  <c r="AH57" i="363" s="1"/>
  <c r="AG53" i="363"/>
  <c r="AH53" i="363" s="1"/>
  <c r="AG49" i="363"/>
  <c r="AH49" i="363" s="1"/>
  <c r="AG45" i="363"/>
  <c r="AH45" i="363" s="1"/>
  <c r="AG44" i="363"/>
  <c r="AH44" i="363" s="1"/>
  <c r="AG40" i="363"/>
  <c r="AH40" i="363" s="1"/>
  <c r="AG36" i="363"/>
  <c r="AH36" i="363" s="1"/>
  <c r="AG32" i="363"/>
  <c r="AH32" i="363" s="1"/>
  <c r="AG41" i="363"/>
  <c r="AH41" i="363" s="1"/>
  <c r="AG42" i="363"/>
  <c r="AH42" i="363" s="1"/>
  <c r="AG38" i="363"/>
  <c r="AH38" i="363" s="1"/>
  <c r="AG34" i="363"/>
  <c r="AH34" i="363" s="1"/>
  <c r="AG51" i="363"/>
  <c r="AH51" i="363" s="1"/>
  <c r="AG47" i="363"/>
  <c r="AH47" i="363" s="1"/>
  <c r="AG43" i="363"/>
  <c r="AH43" i="363" s="1"/>
  <c r="AG39" i="363"/>
  <c r="AH39" i="363" s="1"/>
  <c r="AG35" i="363"/>
  <c r="AH35" i="363" s="1"/>
  <c r="AG31" i="363"/>
  <c r="AH31" i="363" s="1"/>
  <c r="AG25" i="363"/>
  <c r="AH25" i="363" s="1"/>
  <c r="AG21" i="363"/>
  <c r="AH21" i="363" s="1"/>
  <c r="AG17" i="363"/>
  <c r="AH17" i="363" s="1"/>
  <c r="AG13" i="363"/>
  <c r="AH13" i="363" s="1"/>
  <c r="AG30" i="363"/>
  <c r="AH30" i="363" s="1"/>
  <c r="AG26" i="363"/>
  <c r="AH26" i="363" s="1"/>
  <c r="AG22" i="363"/>
  <c r="AH22" i="363" s="1"/>
  <c r="AG18" i="363"/>
  <c r="AH18" i="363" s="1"/>
  <c r="AG29" i="363"/>
  <c r="AH29" i="363" s="1"/>
  <c r="AG27" i="363"/>
  <c r="AH27" i="363" s="1"/>
  <c r="AG23" i="363"/>
  <c r="AH23" i="363" s="1"/>
  <c r="AG19" i="363"/>
  <c r="AH19" i="363" s="1"/>
  <c r="AG15" i="363"/>
  <c r="AH15" i="363" s="1"/>
  <c r="AG37" i="363"/>
  <c r="AH37" i="363" s="1"/>
  <c r="AG33" i="363"/>
  <c r="AH33" i="363" s="1"/>
  <c r="AG28" i="363"/>
  <c r="AH28" i="363" s="1"/>
  <c r="AG24" i="363"/>
  <c r="AH24" i="363" s="1"/>
  <c r="AG20" i="363"/>
  <c r="AH20" i="363" s="1"/>
  <c r="AG16" i="363"/>
  <c r="AH16" i="363" s="1"/>
  <c r="AG12" i="363"/>
  <c r="AH12" i="363" s="1"/>
  <c r="AP97" i="363"/>
  <c r="AP98" i="363"/>
  <c r="AP99" i="363"/>
  <c r="AP95" i="363"/>
  <c r="AP100" i="363"/>
  <c r="AP96" i="363"/>
  <c r="AP94" i="363"/>
  <c r="AS94" i="363" s="1"/>
  <c r="AT94" i="363" s="1"/>
  <c r="AP92" i="363"/>
  <c r="AP90" i="363"/>
  <c r="AP86" i="363"/>
  <c r="AP91" i="363"/>
  <c r="AP93" i="363"/>
  <c r="AP88" i="363"/>
  <c r="AP89" i="363"/>
  <c r="AP85" i="363"/>
  <c r="AP87" i="363"/>
  <c r="AP84" i="363"/>
  <c r="AP82" i="363"/>
  <c r="AP78" i="363"/>
  <c r="AP83" i="363"/>
  <c r="AP79" i="363"/>
  <c r="AP80" i="363"/>
  <c r="AP76" i="363"/>
  <c r="AP81" i="363"/>
  <c r="AP77" i="363"/>
  <c r="AP72" i="363"/>
  <c r="AP68" i="363"/>
  <c r="AP64" i="363"/>
  <c r="AP73" i="363"/>
  <c r="AP69" i="363"/>
  <c r="AP74" i="363"/>
  <c r="AP70" i="363"/>
  <c r="AP66" i="363"/>
  <c r="AP75" i="363"/>
  <c r="AP71" i="363"/>
  <c r="AP67" i="363"/>
  <c r="AP63" i="363"/>
  <c r="AP65" i="363"/>
  <c r="AP59" i="363"/>
  <c r="AP55" i="363"/>
  <c r="AP51" i="363"/>
  <c r="AP47" i="363"/>
  <c r="AP60" i="363"/>
  <c r="AP56" i="363"/>
  <c r="AP62" i="363"/>
  <c r="AP61" i="363"/>
  <c r="AP57" i="363"/>
  <c r="AP53" i="363"/>
  <c r="AP49" i="363"/>
  <c r="AP58" i="363"/>
  <c r="AP54" i="363"/>
  <c r="AP50" i="363"/>
  <c r="AP46" i="363"/>
  <c r="AP41" i="363"/>
  <c r="AP37" i="363"/>
  <c r="AP33" i="363"/>
  <c r="AP29" i="363"/>
  <c r="AP52" i="363"/>
  <c r="AP48" i="363"/>
  <c r="AP42" i="363"/>
  <c r="AP38" i="363"/>
  <c r="AP43" i="363"/>
  <c r="AP39" i="363"/>
  <c r="AP35" i="363"/>
  <c r="AP31" i="363"/>
  <c r="AP45" i="363"/>
  <c r="AP44" i="363"/>
  <c r="AS44" i="363" s="1"/>
  <c r="AT44" i="363" s="1"/>
  <c r="AP40" i="363"/>
  <c r="AP36" i="363"/>
  <c r="AP32" i="363"/>
  <c r="AP34" i="363"/>
  <c r="AS34" i="363" s="1"/>
  <c r="AT34" i="363" s="1"/>
  <c r="AP30" i="363"/>
  <c r="AP26" i="363"/>
  <c r="AP22" i="363"/>
  <c r="AP18" i="363"/>
  <c r="AP14" i="363"/>
  <c r="AP10" i="363"/>
  <c r="AP27" i="363"/>
  <c r="AP23" i="363"/>
  <c r="AP19" i="363"/>
  <c r="AP28" i="363"/>
  <c r="AP24" i="363"/>
  <c r="AP20" i="363"/>
  <c r="AP16" i="363"/>
  <c r="AP12" i="363"/>
  <c r="AS12" i="363" s="1"/>
  <c r="AT12" i="363" s="1"/>
  <c r="AP25" i="363"/>
  <c r="AP21" i="363"/>
  <c r="AP17" i="363"/>
  <c r="AP13" i="363"/>
  <c r="AP9" i="363"/>
  <c r="AS9" i="363" s="1"/>
  <c r="AT9" i="363" s="1"/>
  <c r="AZ101" i="363"/>
  <c r="AZ99" i="363"/>
  <c r="AZ95" i="363"/>
  <c r="AZ100" i="363"/>
  <c r="AZ96" i="363"/>
  <c r="AZ97" i="363"/>
  <c r="AZ93" i="363"/>
  <c r="AZ98" i="363"/>
  <c r="AZ94" i="363"/>
  <c r="AZ88" i="363"/>
  <c r="AZ84" i="363"/>
  <c r="AZ92" i="363"/>
  <c r="AZ90" i="363"/>
  <c r="AZ86" i="363"/>
  <c r="AZ91" i="363"/>
  <c r="AZ87" i="363"/>
  <c r="AZ80" i="363"/>
  <c r="AZ81" i="363"/>
  <c r="AZ89" i="363"/>
  <c r="AZ82" i="363"/>
  <c r="AZ78" i="363"/>
  <c r="AZ85" i="363"/>
  <c r="AZ83" i="363"/>
  <c r="AZ79" i="363"/>
  <c r="AZ74" i="363"/>
  <c r="AZ70" i="363"/>
  <c r="AZ66" i="363"/>
  <c r="AZ77" i="363"/>
  <c r="AZ75" i="363"/>
  <c r="AZ71" i="363"/>
  <c r="AZ67" i="363"/>
  <c r="AZ72" i="363"/>
  <c r="AZ68" i="363"/>
  <c r="AZ64" i="363"/>
  <c r="AZ76" i="363"/>
  <c r="AZ73" i="363"/>
  <c r="AZ69" i="363"/>
  <c r="AZ65" i="363"/>
  <c r="AZ61" i="363"/>
  <c r="AZ57" i="363"/>
  <c r="AZ53" i="363"/>
  <c r="AZ49" i="363"/>
  <c r="AZ58" i="363"/>
  <c r="AZ63" i="363"/>
  <c r="AZ62" i="363"/>
  <c r="AZ59" i="363"/>
  <c r="AZ55" i="363"/>
  <c r="AZ51" i="363"/>
  <c r="AZ47" i="363"/>
  <c r="AZ60" i="363"/>
  <c r="AZ56" i="363"/>
  <c r="AZ52" i="363"/>
  <c r="AZ48" i="363"/>
  <c r="AZ44" i="363"/>
  <c r="AZ43" i="363"/>
  <c r="AZ39" i="363"/>
  <c r="AZ35" i="363"/>
  <c r="AZ31" i="363"/>
  <c r="AZ40" i="363"/>
  <c r="AZ54" i="363"/>
  <c r="AZ50" i="363"/>
  <c r="AZ41" i="363"/>
  <c r="AZ37" i="363"/>
  <c r="AZ33" i="363"/>
  <c r="AZ46" i="363"/>
  <c r="AZ45" i="363"/>
  <c r="AZ42" i="363"/>
  <c r="AZ38" i="363"/>
  <c r="AZ34" i="363"/>
  <c r="AZ30" i="363"/>
  <c r="AZ29" i="363"/>
  <c r="AZ24" i="363"/>
  <c r="AZ20" i="363"/>
  <c r="AZ16" i="363"/>
  <c r="AZ12" i="363"/>
  <c r="AZ25" i="363"/>
  <c r="AZ21" i="363"/>
  <c r="AZ17" i="363"/>
  <c r="AZ28" i="363"/>
  <c r="AZ26" i="363"/>
  <c r="AZ22" i="363"/>
  <c r="AZ18" i="363"/>
  <c r="AZ14" i="363"/>
  <c r="AZ36" i="363"/>
  <c r="AZ32" i="363"/>
  <c r="AZ27" i="363"/>
  <c r="AZ23" i="363"/>
  <c r="AZ19" i="363"/>
  <c r="AZ15" i="363"/>
  <c r="AZ11" i="363"/>
  <c r="AC9" i="363"/>
  <c r="AD9" i="363" s="1"/>
  <c r="AI9" i="363"/>
  <c r="AJ9" i="363" s="1"/>
  <c r="AN9" i="363"/>
  <c r="AG10" i="363"/>
  <c r="AH10" i="363" s="1"/>
  <c r="AW10" i="363"/>
  <c r="AP11" i="363"/>
  <c r="AX11" i="363"/>
  <c r="AR13" i="363"/>
  <c r="AC14" i="363"/>
  <c r="AD14" i="363" s="1"/>
  <c r="AY98" i="363"/>
  <c r="AY101" i="363"/>
  <c r="AY99" i="363"/>
  <c r="AY95" i="363"/>
  <c r="AY100" i="363"/>
  <c r="AY96" i="363"/>
  <c r="AY92" i="363"/>
  <c r="AY97" i="363"/>
  <c r="AY93" i="363"/>
  <c r="AY91" i="363"/>
  <c r="AY87" i="363"/>
  <c r="AY89" i="363"/>
  <c r="AY85" i="363"/>
  <c r="AY94" i="363"/>
  <c r="AY90" i="363"/>
  <c r="AY86" i="363"/>
  <c r="AY88" i="363"/>
  <c r="AY83" i="363"/>
  <c r="AY79" i="363"/>
  <c r="AY80" i="363"/>
  <c r="AY84" i="363"/>
  <c r="AY81" i="363"/>
  <c r="AY77" i="363"/>
  <c r="AY82" i="363"/>
  <c r="AY78" i="363"/>
  <c r="AY76" i="363"/>
  <c r="AY73" i="363"/>
  <c r="AY69" i="363"/>
  <c r="AY65" i="363"/>
  <c r="AY74" i="363"/>
  <c r="AY70" i="363"/>
  <c r="AY66" i="363"/>
  <c r="AY75" i="363"/>
  <c r="AY71" i="363"/>
  <c r="AY67" i="363"/>
  <c r="AY72" i="363"/>
  <c r="AY68" i="363"/>
  <c r="AY64" i="363"/>
  <c r="AY60" i="363"/>
  <c r="AY56" i="363"/>
  <c r="AY52" i="363"/>
  <c r="AY48" i="363"/>
  <c r="AY61" i="363"/>
  <c r="AY57" i="363"/>
  <c r="AY58" i="363"/>
  <c r="AY54" i="363"/>
  <c r="AY50" i="363"/>
  <c r="AY63" i="363"/>
  <c r="AY62" i="363"/>
  <c r="AY59" i="363"/>
  <c r="AY55" i="363"/>
  <c r="AY51" i="363"/>
  <c r="AY47" i="363"/>
  <c r="AY46" i="363"/>
  <c r="AY45" i="363"/>
  <c r="AY42" i="363"/>
  <c r="AY38" i="363"/>
  <c r="AY34" i="363"/>
  <c r="AY30" i="363"/>
  <c r="AY53" i="363"/>
  <c r="AY49" i="363"/>
  <c r="AY43" i="363"/>
  <c r="AY39" i="363"/>
  <c r="AY40" i="363"/>
  <c r="AY36" i="363"/>
  <c r="AY32" i="363"/>
  <c r="AY44" i="363"/>
  <c r="AY41" i="363"/>
  <c r="AY37" i="363"/>
  <c r="AY33" i="363"/>
  <c r="AY10" i="363"/>
  <c r="AY14" i="363"/>
  <c r="AY18" i="363"/>
  <c r="AY22" i="363"/>
  <c r="AY26" i="363"/>
  <c r="AY28" i="363"/>
  <c r="AY13" i="363"/>
  <c r="AY17" i="363"/>
  <c r="AY21" i="363"/>
  <c r="AY25" i="363"/>
  <c r="V28" i="363"/>
  <c r="M28" i="363" s="1"/>
  <c r="V34" i="363"/>
  <c r="M34" i="363" s="1"/>
  <c r="AY20" i="363"/>
  <c r="AY24" i="363"/>
  <c r="AY29" i="363"/>
  <c r="AY31" i="363"/>
  <c r="AY35" i="363"/>
  <c r="AY11" i="363"/>
  <c r="AY15" i="363"/>
  <c r="AY19" i="363"/>
  <c r="AY23" i="363"/>
  <c r="AY27" i="363"/>
  <c r="V44" i="363"/>
  <c r="M44" i="363" s="1"/>
  <c r="V48" i="363"/>
  <c r="M48" i="363" s="1"/>
  <c r="V52" i="363"/>
  <c r="M52" i="363" s="1"/>
  <c r="V62" i="363"/>
  <c r="M62" i="363" s="1"/>
  <c r="V65" i="363"/>
  <c r="M65" i="363" s="1"/>
  <c r="V87" i="363"/>
  <c r="M87" i="363" s="1"/>
  <c r="AP18" i="362"/>
  <c r="AE23" i="362"/>
  <c r="AF23" i="362" s="1"/>
  <c r="AP31" i="362"/>
  <c r="AP14" i="362"/>
  <c r="AE13" i="362"/>
  <c r="AF13" i="362" s="1"/>
  <c r="AG13" i="362"/>
  <c r="AH13" i="362" s="1"/>
  <c r="AG9" i="362"/>
  <c r="AH9" i="362" s="1"/>
  <c r="AP10" i="362"/>
  <c r="AG17" i="362"/>
  <c r="AH17" i="362" s="1"/>
  <c r="AG31" i="362"/>
  <c r="AH31" i="362" s="1"/>
  <c r="AP22" i="362"/>
  <c r="AI11" i="362"/>
  <c r="AJ11" i="362" s="1"/>
  <c r="AI9" i="362"/>
  <c r="AJ9" i="362" s="1"/>
  <c r="AI10" i="362"/>
  <c r="AJ10" i="362" s="1"/>
  <c r="AI13" i="362"/>
  <c r="AJ13" i="362" s="1"/>
  <c r="AI14" i="362"/>
  <c r="AJ14" i="362" s="1"/>
  <c r="AI15" i="362"/>
  <c r="AJ15" i="362" s="1"/>
  <c r="AI27" i="362"/>
  <c r="AJ27" i="362" s="1"/>
  <c r="AI30" i="362"/>
  <c r="AJ30" i="362" s="1"/>
  <c r="AI18" i="362"/>
  <c r="AJ18" i="362" s="1"/>
  <c r="AI19" i="362"/>
  <c r="AJ19" i="362" s="1"/>
  <c r="AI22" i="362"/>
  <c r="AJ22" i="362" s="1"/>
  <c r="AI23" i="362"/>
  <c r="AJ23" i="362" s="1"/>
  <c r="AG25" i="362"/>
  <c r="AH25" i="362" s="1"/>
  <c r="AG35" i="362"/>
  <c r="AH35" i="362" s="1"/>
  <c r="AG21" i="362"/>
  <c r="AH21" i="362" s="1"/>
  <c r="AE11" i="362"/>
  <c r="AF11" i="362" s="1"/>
  <c r="AE27" i="362"/>
  <c r="AF27" i="362" s="1"/>
  <c r="AE19" i="362"/>
  <c r="AF19" i="362" s="1"/>
  <c r="AE9" i="362"/>
  <c r="AF9" i="362" s="1"/>
  <c r="AE15" i="362"/>
  <c r="AF15" i="362" s="1"/>
  <c r="AA11" i="362"/>
  <c r="AA19" i="362"/>
  <c r="AB19" i="362" s="1"/>
  <c r="AA29" i="362"/>
  <c r="AB29" i="362" s="1"/>
  <c r="AA15" i="362"/>
  <c r="AB15" i="362" s="1"/>
  <c r="AA27" i="362"/>
  <c r="AB27" i="362" s="1"/>
  <c r="AA37" i="362"/>
  <c r="AB37" i="362" s="1"/>
  <c r="AA9" i="362"/>
  <c r="AB9" i="362" s="1"/>
  <c r="AA13" i="362"/>
  <c r="AB13" i="362" s="1"/>
  <c r="AA23" i="362"/>
  <c r="AB23" i="362" s="1"/>
  <c r="AC100" i="362"/>
  <c r="AD100" i="362" s="1"/>
  <c r="AC96" i="362"/>
  <c r="AD96" i="362" s="1"/>
  <c r="AC97" i="362"/>
  <c r="AD97" i="362" s="1"/>
  <c r="AC101" i="362"/>
  <c r="AD101" i="362" s="1"/>
  <c r="AC98" i="362"/>
  <c r="AD98" i="362" s="1"/>
  <c r="AC94" i="362"/>
  <c r="AD94" i="362" s="1"/>
  <c r="AC99" i="362"/>
  <c r="AD99" i="362" s="1"/>
  <c r="AC95" i="362"/>
  <c r="AD95" i="362" s="1"/>
  <c r="AC92" i="362"/>
  <c r="AD92" i="362" s="1"/>
  <c r="AC91" i="362"/>
  <c r="AD91" i="362" s="1"/>
  <c r="AC93" i="362"/>
  <c r="AD93" i="362" s="1"/>
  <c r="AC90" i="362"/>
  <c r="AD90" i="362" s="1"/>
  <c r="AC86" i="362"/>
  <c r="AD86" i="362" s="1"/>
  <c r="AC89" i="362"/>
  <c r="AD89" i="362" s="1"/>
  <c r="AC87" i="362"/>
  <c r="AD87" i="362" s="1"/>
  <c r="AC81" i="362"/>
  <c r="AD81" i="362" s="1"/>
  <c r="AC83" i="362"/>
  <c r="AD83" i="362" s="1"/>
  <c r="AC82" i="362"/>
  <c r="AD82" i="362" s="1"/>
  <c r="AC79" i="362"/>
  <c r="AD79" i="362" s="1"/>
  <c r="AC75" i="362"/>
  <c r="AD75" i="362" s="1"/>
  <c r="AC71" i="362"/>
  <c r="AD71" i="362" s="1"/>
  <c r="AC84" i="362"/>
  <c r="AD84" i="362" s="1"/>
  <c r="AC88" i="362"/>
  <c r="AD88" i="362" s="1"/>
  <c r="AC80" i="362"/>
  <c r="AD80" i="362" s="1"/>
  <c r="AC77" i="362"/>
  <c r="AD77" i="362" s="1"/>
  <c r="AC73" i="362"/>
  <c r="AD73" i="362" s="1"/>
  <c r="AC69" i="362"/>
  <c r="AD69" i="362" s="1"/>
  <c r="AC78" i="362"/>
  <c r="AD78" i="362" s="1"/>
  <c r="AC68" i="362"/>
  <c r="AD68" i="362" s="1"/>
  <c r="AC64" i="362"/>
  <c r="AD64" i="362" s="1"/>
  <c r="AC74" i="362"/>
  <c r="AD74" i="362" s="1"/>
  <c r="AC70" i="362"/>
  <c r="AD70" i="362" s="1"/>
  <c r="AC67" i="362"/>
  <c r="AD67" i="362" s="1"/>
  <c r="AC65" i="362"/>
  <c r="AD65" i="362" s="1"/>
  <c r="AC66" i="362"/>
  <c r="AD66" i="362" s="1"/>
  <c r="AC62" i="362"/>
  <c r="AD62" i="362" s="1"/>
  <c r="AC58" i="362"/>
  <c r="AD58" i="362" s="1"/>
  <c r="AC72" i="362"/>
  <c r="AD72" i="362" s="1"/>
  <c r="AC63" i="362"/>
  <c r="AD63" i="362" s="1"/>
  <c r="AC54" i="362"/>
  <c r="AD54" i="362" s="1"/>
  <c r="AC50" i="362"/>
  <c r="AD50" i="362" s="1"/>
  <c r="AC46" i="362"/>
  <c r="AD46" i="362" s="1"/>
  <c r="AC85" i="362"/>
  <c r="AD85" i="362" s="1"/>
  <c r="AC57" i="362"/>
  <c r="AD57" i="362" s="1"/>
  <c r="AC55" i="362"/>
  <c r="AD55" i="362" s="1"/>
  <c r="AC51" i="362"/>
  <c r="AD51" i="362" s="1"/>
  <c r="AC47" i="362"/>
  <c r="AD47" i="362" s="1"/>
  <c r="AC76" i="362"/>
  <c r="AD76" i="362" s="1"/>
  <c r="AC61" i="362"/>
  <c r="AD61" i="362" s="1"/>
  <c r="AC60" i="362"/>
  <c r="AD60" i="362" s="1"/>
  <c r="AC56" i="362"/>
  <c r="AD56" i="362" s="1"/>
  <c r="AC52" i="362"/>
  <c r="AD52" i="362" s="1"/>
  <c r="AC48" i="362"/>
  <c r="AD48" i="362" s="1"/>
  <c r="AC44" i="362"/>
  <c r="AD44" i="362" s="1"/>
  <c r="AC40" i="362"/>
  <c r="AD40" i="362" s="1"/>
  <c r="AC41" i="362"/>
  <c r="AD41" i="362" s="1"/>
  <c r="AC36" i="362"/>
  <c r="AD36" i="362" s="1"/>
  <c r="AC32" i="362"/>
  <c r="AD32" i="362" s="1"/>
  <c r="AC53" i="362"/>
  <c r="AD53" i="362" s="1"/>
  <c r="AC49" i="362"/>
  <c r="AD49" i="362" s="1"/>
  <c r="AC37" i="362"/>
  <c r="AD37" i="362" s="1"/>
  <c r="AC33" i="362"/>
  <c r="AD33" i="362" s="1"/>
  <c r="AC29" i="362"/>
  <c r="AD29" i="362" s="1"/>
  <c r="AC43" i="362"/>
  <c r="AD43" i="362" s="1"/>
  <c r="AC38" i="362"/>
  <c r="AD38" i="362" s="1"/>
  <c r="AN99" i="362"/>
  <c r="AN100" i="362"/>
  <c r="AN96" i="362"/>
  <c r="AN97" i="362"/>
  <c r="AN93" i="362"/>
  <c r="AN98" i="362"/>
  <c r="AN94" i="362"/>
  <c r="AN92" i="362"/>
  <c r="AN90" i="362"/>
  <c r="AN89" i="362"/>
  <c r="AN85" i="362"/>
  <c r="AN87" i="362"/>
  <c r="AN80" i="362"/>
  <c r="AN91" i="362"/>
  <c r="AN95" i="362"/>
  <c r="AN82" i="362"/>
  <c r="AN78" i="362"/>
  <c r="AN74" i="362"/>
  <c r="AN70" i="362"/>
  <c r="AN84" i="362"/>
  <c r="AN79" i="362"/>
  <c r="AN81" i="362"/>
  <c r="AN76" i="362"/>
  <c r="AN72" i="362"/>
  <c r="AN68" i="362"/>
  <c r="AN73" i="362"/>
  <c r="AN69" i="362"/>
  <c r="AN63" i="362"/>
  <c r="AN77" i="362"/>
  <c r="AN67" i="362"/>
  <c r="AN64" i="362"/>
  <c r="AN88" i="362"/>
  <c r="AN86" i="362"/>
  <c r="AN83" i="362"/>
  <c r="AN75" i="362"/>
  <c r="AN71" i="362"/>
  <c r="AN66" i="362"/>
  <c r="AN65" i="362"/>
  <c r="AN61" i="362"/>
  <c r="AN57" i="362"/>
  <c r="AN53" i="362"/>
  <c r="AN49" i="362"/>
  <c r="AN45" i="362"/>
  <c r="AN58" i="362"/>
  <c r="AN54" i="362"/>
  <c r="AN50" i="362"/>
  <c r="AN60" i="362"/>
  <c r="AN55" i="362"/>
  <c r="AN51" i="362"/>
  <c r="AN47" i="362"/>
  <c r="AN43" i="362"/>
  <c r="AN39" i="362"/>
  <c r="AN62" i="362"/>
  <c r="AN59" i="362"/>
  <c r="AN46" i="362"/>
  <c r="AN41" i="362"/>
  <c r="AN35" i="362"/>
  <c r="AN31" i="362"/>
  <c r="AN36" i="362"/>
  <c r="AN32" i="362"/>
  <c r="AN56" i="362"/>
  <c r="AN52" i="362"/>
  <c r="AN48" i="362"/>
  <c r="AN44" i="362"/>
  <c r="AN40" i="362"/>
  <c r="AN37" i="362"/>
  <c r="AR99" i="362"/>
  <c r="AR100" i="362"/>
  <c r="AR96" i="362"/>
  <c r="AR97" i="362"/>
  <c r="AR93" i="362"/>
  <c r="AR98" i="362"/>
  <c r="AR94" i="362"/>
  <c r="AR95" i="362"/>
  <c r="AR90" i="362"/>
  <c r="AR89" i="362"/>
  <c r="AR85" i="362"/>
  <c r="AR92" i="362"/>
  <c r="AR91" i="362"/>
  <c r="AR88" i="362"/>
  <c r="AR84" i="362"/>
  <c r="AR80" i="362"/>
  <c r="AR87" i="362"/>
  <c r="AR78" i="362"/>
  <c r="AR74" i="362"/>
  <c r="AR70" i="362"/>
  <c r="AR83" i="362"/>
  <c r="AR82" i="362"/>
  <c r="AR79" i="362"/>
  <c r="AR86" i="362"/>
  <c r="AR76" i="362"/>
  <c r="AR72" i="362"/>
  <c r="AR68" i="362"/>
  <c r="AR81" i="362"/>
  <c r="AR77" i="362"/>
  <c r="AR75" i="362"/>
  <c r="AR71" i="362"/>
  <c r="AR63" i="362"/>
  <c r="AR64" i="362"/>
  <c r="AR73" i="362"/>
  <c r="AR69" i="362"/>
  <c r="AR67" i="362"/>
  <c r="AR65" i="362"/>
  <c r="AR61" i="362"/>
  <c r="AR57" i="362"/>
  <c r="AR59" i="362"/>
  <c r="AR53" i="362"/>
  <c r="AR49" i="362"/>
  <c r="AR45" i="362"/>
  <c r="AR62" i="362"/>
  <c r="AR54" i="362"/>
  <c r="AR50" i="362"/>
  <c r="AR58" i="362"/>
  <c r="AR55" i="362"/>
  <c r="AR51" i="362"/>
  <c r="AR47" i="362"/>
  <c r="AR43" i="362"/>
  <c r="AR39" i="362"/>
  <c r="AR44" i="362"/>
  <c r="AR42" i="362"/>
  <c r="AR35" i="362"/>
  <c r="AR31" i="362"/>
  <c r="AR66" i="362"/>
  <c r="AR60" i="362"/>
  <c r="AR56" i="362"/>
  <c r="AR52" i="362"/>
  <c r="AR48" i="362"/>
  <c r="AR41" i="362"/>
  <c r="AR36" i="362"/>
  <c r="AR32" i="362"/>
  <c r="AR46" i="362"/>
  <c r="AR37" i="362"/>
  <c r="AX97" i="362"/>
  <c r="AX98" i="362"/>
  <c r="AX101" i="362"/>
  <c r="AX99" i="362"/>
  <c r="AX95" i="362"/>
  <c r="AX100" i="362"/>
  <c r="AX96" i="362"/>
  <c r="AX93" i="362"/>
  <c r="AX92" i="362"/>
  <c r="AX88" i="362"/>
  <c r="AX94" i="362"/>
  <c r="AX90" i="362"/>
  <c r="AX91" i="362"/>
  <c r="AX87" i="362"/>
  <c r="AX82" i="362"/>
  <c r="AX89" i="362"/>
  <c r="AX83" i="362"/>
  <c r="AX86" i="362"/>
  <c r="AX76" i="362"/>
  <c r="AX72" i="362"/>
  <c r="AX68" i="362"/>
  <c r="AX84" i="362"/>
  <c r="AX77" i="362"/>
  <c r="AX80" i="362"/>
  <c r="AX78" i="362"/>
  <c r="AX74" i="362"/>
  <c r="AX70" i="362"/>
  <c r="AX66" i="362"/>
  <c r="AX65" i="362"/>
  <c r="AX61" i="362"/>
  <c r="AX85" i="362"/>
  <c r="AX79" i="362"/>
  <c r="AX75" i="362"/>
  <c r="AX71" i="362"/>
  <c r="AX67" i="362"/>
  <c r="AX63" i="362"/>
  <c r="AX59" i="362"/>
  <c r="AX73" i="362"/>
  <c r="AX64" i="362"/>
  <c r="AX55" i="362"/>
  <c r="AX51" i="362"/>
  <c r="AX47" i="362"/>
  <c r="AX81" i="362"/>
  <c r="AX57" i="362"/>
  <c r="AX56" i="362"/>
  <c r="AX52" i="362"/>
  <c r="AX48" i="362"/>
  <c r="AX69" i="362"/>
  <c r="AX62" i="362"/>
  <c r="AX60" i="362"/>
  <c r="AX58" i="362"/>
  <c r="AX53" i="362"/>
  <c r="AX49" i="362"/>
  <c r="AX45" i="362"/>
  <c r="AX41" i="362"/>
  <c r="AX37" i="362"/>
  <c r="AX33" i="362"/>
  <c r="AX44" i="362"/>
  <c r="AX38" i="362"/>
  <c r="AX34" i="362"/>
  <c r="AX30" i="362"/>
  <c r="AX54" i="362"/>
  <c r="AX50" i="362"/>
  <c r="AX43" i="362"/>
  <c r="AX39" i="362"/>
  <c r="AX35" i="362"/>
  <c r="AC9" i="362"/>
  <c r="AD9" i="362" s="1"/>
  <c r="AX10" i="362"/>
  <c r="AN12" i="362"/>
  <c r="AR12" i="362"/>
  <c r="AC13" i="362"/>
  <c r="AD13" i="362" s="1"/>
  <c r="AX14" i="362"/>
  <c r="AN16" i="362"/>
  <c r="AR16" i="362"/>
  <c r="AC17" i="362"/>
  <c r="AD17" i="362" s="1"/>
  <c r="AX18" i="362"/>
  <c r="AN20" i="362"/>
  <c r="AR20" i="362"/>
  <c r="AC21" i="362"/>
  <c r="AD21" i="362" s="1"/>
  <c r="AX22" i="362"/>
  <c r="AN24" i="362"/>
  <c r="AR24" i="362"/>
  <c r="AC25" i="362"/>
  <c r="AD25" i="362" s="1"/>
  <c r="AX26" i="362"/>
  <c r="AN28" i="362"/>
  <c r="AR28" i="362"/>
  <c r="AC30" i="362"/>
  <c r="AD30" i="362" s="1"/>
  <c r="AN33" i="362"/>
  <c r="AC34" i="362"/>
  <c r="AD34" i="362" s="1"/>
  <c r="AX36" i="362"/>
  <c r="AX40" i="362"/>
  <c r="AN42" i="362"/>
  <c r="AE101" i="362"/>
  <c r="AF101" i="362" s="1"/>
  <c r="AE98" i="362"/>
  <c r="AF98" i="362" s="1"/>
  <c r="AE99" i="362"/>
  <c r="AF99" i="362" s="1"/>
  <c r="AE100" i="362"/>
  <c r="AF100" i="362" s="1"/>
  <c r="AE96" i="362"/>
  <c r="AF96" i="362" s="1"/>
  <c r="AE92" i="362"/>
  <c r="AF92" i="362" s="1"/>
  <c r="AE97" i="362"/>
  <c r="AF97" i="362" s="1"/>
  <c r="AE93" i="362"/>
  <c r="AF93" i="362" s="1"/>
  <c r="AE95" i="362"/>
  <c r="AF95" i="362" s="1"/>
  <c r="AE89" i="362"/>
  <c r="AF89" i="362" s="1"/>
  <c r="AE91" i="362"/>
  <c r="AF91" i="362" s="1"/>
  <c r="AE94" i="362"/>
  <c r="AF94" i="362" s="1"/>
  <c r="AE88" i="362"/>
  <c r="AF88" i="362" s="1"/>
  <c r="AE84" i="362"/>
  <c r="AF84" i="362" s="1"/>
  <c r="AE85" i="362"/>
  <c r="AF85" i="362" s="1"/>
  <c r="AE83" i="362"/>
  <c r="AF83" i="362" s="1"/>
  <c r="AE86" i="362"/>
  <c r="AF86" i="362" s="1"/>
  <c r="AE90" i="362"/>
  <c r="AF90" i="362" s="1"/>
  <c r="AE80" i="362"/>
  <c r="AF80" i="362" s="1"/>
  <c r="AE77" i="362"/>
  <c r="AF77" i="362" s="1"/>
  <c r="AE73" i="362"/>
  <c r="AF73" i="362" s="1"/>
  <c r="AE69" i="362"/>
  <c r="AF69" i="362" s="1"/>
  <c r="AE81" i="362"/>
  <c r="AF81" i="362" s="1"/>
  <c r="AE78" i="362"/>
  <c r="AF78" i="362" s="1"/>
  <c r="AE79" i="362"/>
  <c r="AF79" i="362" s="1"/>
  <c r="AE75" i="362"/>
  <c r="AF75" i="362" s="1"/>
  <c r="AE71" i="362"/>
  <c r="AF71" i="362" s="1"/>
  <c r="AE67" i="362"/>
  <c r="AF67" i="362" s="1"/>
  <c r="AE74" i="362"/>
  <c r="AF74" i="362" s="1"/>
  <c r="AE70" i="362"/>
  <c r="AF70" i="362" s="1"/>
  <c r="AE62" i="362"/>
  <c r="AF62" i="362" s="1"/>
  <c r="AE66" i="362"/>
  <c r="AF66" i="362" s="1"/>
  <c r="AE87" i="362"/>
  <c r="AF87" i="362" s="1"/>
  <c r="AE76" i="362"/>
  <c r="AF76" i="362" s="1"/>
  <c r="AE72" i="362"/>
  <c r="AF72" i="362" s="1"/>
  <c r="AE68" i="362"/>
  <c r="AF68" i="362" s="1"/>
  <c r="AE64" i="362"/>
  <c r="AF64" i="362" s="1"/>
  <c r="AE60" i="362"/>
  <c r="AF60" i="362" s="1"/>
  <c r="AE58" i="362"/>
  <c r="AF58" i="362" s="1"/>
  <c r="AE56" i="362"/>
  <c r="AF56" i="362" s="1"/>
  <c r="AE52" i="362"/>
  <c r="AF52" i="362" s="1"/>
  <c r="AE48" i="362"/>
  <c r="AF48" i="362" s="1"/>
  <c r="AE82" i="362"/>
  <c r="AF82" i="362" s="1"/>
  <c r="AE61" i="362"/>
  <c r="AF61" i="362" s="1"/>
  <c r="AE53" i="362"/>
  <c r="AF53" i="362" s="1"/>
  <c r="AE49" i="362"/>
  <c r="AF49" i="362" s="1"/>
  <c r="AE59" i="362"/>
  <c r="AF59" i="362" s="1"/>
  <c r="AE54" i="362"/>
  <c r="AF54" i="362" s="1"/>
  <c r="AE50" i="362"/>
  <c r="AF50" i="362" s="1"/>
  <c r="AE46" i="362"/>
  <c r="AF46" i="362" s="1"/>
  <c r="AE42" i="362"/>
  <c r="AF42" i="362" s="1"/>
  <c r="AE57" i="362"/>
  <c r="AF57" i="362" s="1"/>
  <c r="AE43" i="362"/>
  <c r="AF43" i="362" s="1"/>
  <c r="AE38" i="362"/>
  <c r="AF38" i="362" s="1"/>
  <c r="AE34" i="362"/>
  <c r="AF34" i="362" s="1"/>
  <c r="AE55" i="362"/>
  <c r="AF55" i="362" s="1"/>
  <c r="AE51" i="362"/>
  <c r="AF51" i="362" s="1"/>
  <c r="AE47" i="362"/>
  <c r="AF47" i="362" s="1"/>
  <c r="AE44" i="362"/>
  <c r="AF44" i="362" s="1"/>
  <c r="AE40" i="362"/>
  <c r="AF40" i="362" s="1"/>
  <c r="AE39" i="362"/>
  <c r="AF39" i="362" s="1"/>
  <c r="AE35" i="362"/>
  <c r="AF35" i="362" s="1"/>
  <c r="AE31" i="362"/>
  <c r="AF31" i="362" s="1"/>
  <c r="AE65" i="362"/>
  <c r="AF65" i="362" s="1"/>
  <c r="AE45" i="362"/>
  <c r="AF45" i="362" s="1"/>
  <c r="AE36" i="362"/>
  <c r="AF36" i="362" s="1"/>
  <c r="AO8" i="362"/>
  <c r="AS8" i="362"/>
  <c r="AT8" i="362" s="1"/>
  <c r="AY98" i="362"/>
  <c r="AY101" i="362"/>
  <c r="AY99" i="362"/>
  <c r="AY95" i="362"/>
  <c r="AY100" i="362"/>
  <c r="AY96" i="362"/>
  <c r="AY92" i="362"/>
  <c r="AY97" i="362"/>
  <c r="AY93" i="362"/>
  <c r="AY89" i="362"/>
  <c r="AY91" i="362"/>
  <c r="AY88" i="362"/>
  <c r="AY84" i="362"/>
  <c r="AY94" i="362"/>
  <c r="AY87" i="362"/>
  <c r="AY83" i="362"/>
  <c r="AY79" i="362"/>
  <c r="AY90" i="362"/>
  <c r="AY85" i="362"/>
  <c r="AY82" i="362"/>
  <c r="AY77" i="362"/>
  <c r="AY73" i="362"/>
  <c r="AY69" i="362"/>
  <c r="AY80" i="362"/>
  <c r="AY78" i="362"/>
  <c r="AY81" i="362"/>
  <c r="AY75" i="362"/>
  <c r="AY71" i="362"/>
  <c r="AY67" i="362"/>
  <c r="AY76" i="362"/>
  <c r="AY72" i="362"/>
  <c r="AY68" i="362"/>
  <c r="AY62" i="362"/>
  <c r="AY86" i="362"/>
  <c r="AY63" i="362"/>
  <c r="AY74" i="362"/>
  <c r="AY70" i="362"/>
  <c r="AY66" i="362"/>
  <c r="AY64" i="362"/>
  <c r="AY60" i="362"/>
  <c r="AY57" i="362"/>
  <c r="AY56" i="362"/>
  <c r="AY52" i="362"/>
  <c r="AY48" i="362"/>
  <c r="AY44" i="362"/>
  <c r="AY58" i="362"/>
  <c r="AY53" i="362"/>
  <c r="AY49" i="362"/>
  <c r="AY65" i="362"/>
  <c r="AY54" i="362"/>
  <c r="AY50" i="362"/>
  <c r="AY46" i="362"/>
  <c r="AY42" i="362"/>
  <c r="AY55" i="362"/>
  <c r="AY51" i="362"/>
  <c r="AY47" i="362"/>
  <c r="AY45" i="362"/>
  <c r="AY41" i="362"/>
  <c r="AY38" i="362"/>
  <c r="AY34" i="362"/>
  <c r="AY30" i="362"/>
  <c r="AY43" i="362"/>
  <c r="AY39" i="362"/>
  <c r="AY35" i="362"/>
  <c r="AY31" i="362"/>
  <c r="AY59" i="362"/>
  <c r="AY40" i="362"/>
  <c r="AY36" i="362"/>
  <c r="AP9" i="362"/>
  <c r="AX9" i="362"/>
  <c r="AA10" i="362"/>
  <c r="AE10" i="362"/>
  <c r="AF10" i="362" s="1"/>
  <c r="AY10" i="362"/>
  <c r="AN11" i="362"/>
  <c r="AR11" i="362"/>
  <c r="AZ11" i="362"/>
  <c r="AC12" i="362"/>
  <c r="AD12" i="362" s="1"/>
  <c r="AG12" i="362"/>
  <c r="AH12" i="362" s="1"/>
  <c r="AP13" i="362"/>
  <c r="AX13" i="362"/>
  <c r="S14" i="362"/>
  <c r="AA14" i="362"/>
  <c r="AB14" i="362" s="1"/>
  <c r="AE14" i="362"/>
  <c r="AF14" i="362" s="1"/>
  <c r="AY14" i="362"/>
  <c r="AN15" i="362"/>
  <c r="AR15" i="362"/>
  <c r="AZ15" i="362"/>
  <c r="AC16" i="362"/>
  <c r="AD16" i="362" s="1"/>
  <c r="AG16" i="362"/>
  <c r="AH16" i="362" s="1"/>
  <c r="AP17" i="362"/>
  <c r="AX17" i="362"/>
  <c r="S18" i="362"/>
  <c r="AA18" i="362"/>
  <c r="AB18" i="362" s="1"/>
  <c r="AE18" i="362"/>
  <c r="AF18" i="362" s="1"/>
  <c r="AY18" i="362"/>
  <c r="AN19" i="362"/>
  <c r="AR19" i="362"/>
  <c r="AZ19" i="362"/>
  <c r="AC20" i="362"/>
  <c r="AD20" i="362" s="1"/>
  <c r="AG20" i="362"/>
  <c r="AH20" i="362" s="1"/>
  <c r="AP21" i="362"/>
  <c r="AX21" i="362"/>
  <c r="S22" i="362"/>
  <c r="AA22" i="362"/>
  <c r="AB22" i="362" s="1"/>
  <c r="AE22" i="362"/>
  <c r="AF22" i="362" s="1"/>
  <c r="AY22" i="362"/>
  <c r="AN23" i="362"/>
  <c r="AR23" i="362"/>
  <c r="AZ23" i="362"/>
  <c r="AC24" i="362"/>
  <c r="AD24" i="362" s="1"/>
  <c r="AG24" i="362"/>
  <c r="AH24" i="362" s="1"/>
  <c r="AP25" i="362"/>
  <c r="AX25" i="362"/>
  <c r="AA26" i="362"/>
  <c r="AB26" i="362" s="1"/>
  <c r="AE26" i="362"/>
  <c r="AF26" i="362" s="1"/>
  <c r="AI26" i="362"/>
  <c r="AJ26" i="362" s="1"/>
  <c r="AQ26" i="362"/>
  <c r="AY26" i="362"/>
  <c r="AN27" i="362"/>
  <c r="AR27" i="362"/>
  <c r="AZ27" i="362"/>
  <c r="AC28" i="362"/>
  <c r="AD28" i="362" s="1"/>
  <c r="AG28" i="362"/>
  <c r="AH28" i="362" s="1"/>
  <c r="AW28" i="362"/>
  <c r="AR29" i="362"/>
  <c r="AX29" i="362"/>
  <c r="BD29" i="362"/>
  <c r="AE30" i="362"/>
  <c r="AF30" i="362" s="1"/>
  <c r="AR30" i="362"/>
  <c r="AZ30" i="362"/>
  <c r="AX31" i="362"/>
  <c r="AE32" i="362"/>
  <c r="AF32" i="362" s="1"/>
  <c r="BD32" i="362"/>
  <c r="AA33" i="362"/>
  <c r="AB33" i="362" s="1"/>
  <c r="AI33" i="362"/>
  <c r="AJ33" i="362" s="1"/>
  <c r="AQ33" i="362"/>
  <c r="AY33" i="362"/>
  <c r="AN34" i="362"/>
  <c r="AE37" i="362"/>
  <c r="AF37" i="362" s="1"/>
  <c r="AZ38" i="362"/>
  <c r="AQ39" i="362"/>
  <c r="BD44" i="362"/>
  <c r="V44" i="362"/>
  <c r="M44" i="362" s="1"/>
  <c r="BD64" i="362"/>
  <c r="V64" i="362"/>
  <c r="M64" i="362" s="1"/>
  <c r="AG100" i="362"/>
  <c r="AH100" i="362" s="1"/>
  <c r="AG96" i="362"/>
  <c r="AH96" i="362" s="1"/>
  <c r="AG97" i="362"/>
  <c r="AH97" i="362" s="1"/>
  <c r="AG101" i="362"/>
  <c r="AH101" i="362" s="1"/>
  <c r="AG98" i="362"/>
  <c r="AH98" i="362" s="1"/>
  <c r="AG94" i="362"/>
  <c r="AH94" i="362" s="1"/>
  <c r="AG99" i="362"/>
  <c r="AH99" i="362" s="1"/>
  <c r="AG95" i="362"/>
  <c r="AH95" i="362" s="1"/>
  <c r="AG91" i="362"/>
  <c r="AH91" i="362" s="1"/>
  <c r="AG90" i="362"/>
  <c r="AH90" i="362" s="1"/>
  <c r="AG86" i="362"/>
  <c r="AH86" i="362" s="1"/>
  <c r="AG84" i="362"/>
  <c r="AH84" i="362" s="1"/>
  <c r="AG81" i="362"/>
  <c r="AH81" i="362" s="1"/>
  <c r="AG88" i="362"/>
  <c r="AH88" i="362" s="1"/>
  <c r="AG87" i="362"/>
  <c r="AH87" i="362" s="1"/>
  <c r="AG93" i="362"/>
  <c r="AH93" i="362" s="1"/>
  <c r="AG89" i="362"/>
  <c r="AH89" i="362" s="1"/>
  <c r="AG92" i="362"/>
  <c r="AH92" i="362" s="1"/>
  <c r="AG79" i="362"/>
  <c r="AH79" i="362" s="1"/>
  <c r="AG75" i="362"/>
  <c r="AH75" i="362" s="1"/>
  <c r="AG71" i="362"/>
  <c r="AH71" i="362" s="1"/>
  <c r="AG82" i="362"/>
  <c r="AH82" i="362" s="1"/>
  <c r="AG85" i="362"/>
  <c r="AH85" i="362" s="1"/>
  <c r="AG83" i="362"/>
  <c r="AH83" i="362" s="1"/>
  <c r="AG77" i="362"/>
  <c r="AH77" i="362" s="1"/>
  <c r="AG73" i="362"/>
  <c r="AH73" i="362" s="1"/>
  <c r="AG69" i="362"/>
  <c r="AH69" i="362" s="1"/>
  <c r="AG80" i="362"/>
  <c r="AH80" i="362" s="1"/>
  <c r="AG64" i="362"/>
  <c r="AH64" i="362" s="1"/>
  <c r="AG76" i="362"/>
  <c r="AH76" i="362" s="1"/>
  <c r="AG72" i="362"/>
  <c r="AH72" i="362" s="1"/>
  <c r="AG68" i="362"/>
  <c r="AH68" i="362" s="1"/>
  <c r="AG65" i="362"/>
  <c r="AH65" i="362" s="1"/>
  <c r="AG67" i="362"/>
  <c r="AH67" i="362" s="1"/>
  <c r="AG62" i="362"/>
  <c r="AH62" i="362" s="1"/>
  <c r="AG58" i="362"/>
  <c r="AH58" i="362" s="1"/>
  <c r="AG78" i="362"/>
  <c r="AH78" i="362" s="1"/>
  <c r="AG70" i="362"/>
  <c r="AH70" i="362" s="1"/>
  <c r="AG61" i="362"/>
  <c r="AH61" i="362" s="1"/>
  <c r="AG59" i="362"/>
  <c r="AH59" i="362" s="1"/>
  <c r="AG54" i="362"/>
  <c r="AH54" i="362" s="1"/>
  <c r="AG50" i="362"/>
  <c r="AH50" i="362" s="1"/>
  <c r="AG46" i="362"/>
  <c r="AH46" i="362" s="1"/>
  <c r="AG55" i="362"/>
  <c r="AH55" i="362" s="1"/>
  <c r="AG51" i="362"/>
  <c r="AH51" i="362" s="1"/>
  <c r="AG47" i="362"/>
  <c r="AH47" i="362" s="1"/>
  <c r="AG74" i="362"/>
  <c r="AH74" i="362" s="1"/>
  <c r="AG66" i="362"/>
  <c r="AH66" i="362" s="1"/>
  <c r="AG63" i="362"/>
  <c r="AH63" i="362" s="1"/>
  <c r="AG57" i="362"/>
  <c r="AH57" i="362" s="1"/>
  <c r="AG56" i="362"/>
  <c r="AH56" i="362" s="1"/>
  <c r="AG52" i="362"/>
  <c r="AH52" i="362" s="1"/>
  <c r="AG48" i="362"/>
  <c r="AH48" i="362" s="1"/>
  <c r="AG44" i="362"/>
  <c r="AH44" i="362" s="1"/>
  <c r="AG40" i="362"/>
  <c r="AH40" i="362" s="1"/>
  <c r="AG53" i="362"/>
  <c r="AH53" i="362" s="1"/>
  <c r="AG49" i="362"/>
  <c r="AH49" i="362" s="1"/>
  <c r="AG42" i="362"/>
  <c r="AH42" i="362" s="1"/>
  <c r="AG36" i="362"/>
  <c r="AH36" i="362" s="1"/>
  <c r="AG32" i="362"/>
  <c r="AH32" i="362" s="1"/>
  <c r="AG45" i="362"/>
  <c r="AH45" i="362" s="1"/>
  <c r="AG41" i="362"/>
  <c r="AH41" i="362" s="1"/>
  <c r="AG37" i="362"/>
  <c r="AH37" i="362" s="1"/>
  <c r="AG33" i="362"/>
  <c r="AH33" i="362" s="1"/>
  <c r="AG29" i="362"/>
  <c r="AH29" i="362" s="1"/>
  <c r="AG38" i="362"/>
  <c r="AH38" i="362" s="1"/>
  <c r="AP97" i="362"/>
  <c r="AP98" i="362"/>
  <c r="AP99" i="362"/>
  <c r="AP95" i="362"/>
  <c r="AP100" i="362"/>
  <c r="AP96" i="362"/>
  <c r="AP93" i="362"/>
  <c r="AP88" i="362"/>
  <c r="AP94" i="362"/>
  <c r="AP92" i="362"/>
  <c r="AP90" i="362"/>
  <c r="AP91" i="362"/>
  <c r="AP87" i="362"/>
  <c r="AP85" i="362"/>
  <c r="AP82" i="362"/>
  <c r="AP89" i="362"/>
  <c r="AP86" i="362"/>
  <c r="AP84" i="362"/>
  <c r="AP83" i="362"/>
  <c r="AP80" i="362"/>
  <c r="AP76" i="362"/>
  <c r="AP72" i="362"/>
  <c r="AP81" i="362"/>
  <c r="AP77" i="362"/>
  <c r="AP78" i="362"/>
  <c r="AP74" i="362"/>
  <c r="AP70" i="362"/>
  <c r="AP66" i="362"/>
  <c r="AP65" i="362"/>
  <c r="AP61" i="362"/>
  <c r="AP75" i="362"/>
  <c r="AP71" i="362"/>
  <c r="AP68" i="362"/>
  <c r="AP63" i="362"/>
  <c r="AP59" i="362"/>
  <c r="AP79" i="362"/>
  <c r="AP60" i="362"/>
  <c r="AP58" i="362"/>
  <c r="AP55" i="362"/>
  <c r="AP51" i="362"/>
  <c r="AP47" i="362"/>
  <c r="AP73" i="362"/>
  <c r="AP67" i="362"/>
  <c r="AP56" i="362"/>
  <c r="AP52" i="362"/>
  <c r="AP48" i="362"/>
  <c r="AP64" i="362"/>
  <c r="AP62" i="362"/>
  <c r="AP53" i="362"/>
  <c r="AP49" i="362"/>
  <c r="AP45" i="362"/>
  <c r="AP41" i="362"/>
  <c r="AP54" i="362"/>
  <c r="AP50" i="362"/>
  <c r="AP43" i="362"/>
  <c r="AS43" i="362" s="1"/>
  <c r="AT43" i="362" s="1"/>
  <c r="AP39" i="362"/>
  <c r="AP37" i="362"/>
  <c r="AP33" i="362"/>
  <c r="AP44" i="362"/>
  <c r="AP42" i="362"/>
  <c r="AP40" i="362"/>
  <c r="AP38" i="362"/>
  <c r="AP34" i="362"/>
  <c r="AP30" i="362"/>
  <c r="AP69" i="362"/>
  <c r="AP57" i="362"/>
  <c r="AP35" i="362"/>
  <c r="AZ101" i="362"/>
  <c r="AZ99" i="362"/>
  <c r="AZ100" i="362"/>
  <c r="AZ96" i="362"/>
  <c r="AZ97" i="362"/>
  <c r="AZ93" i="362"/>
  <c r="AZ98" i="362"/>
  <c r="AZ94" i="362"/>
  <c r="AZ90" i="362"/>
  <c r="AZ95" i="362"/>
  <c r="AZ92" i="362"/>
  <c r="AZ89" i="362"/>
  <c r="AZ85" i="362"/>
  <c r="AZ88" i="362"/>
  <c r="AZ80" i="362"/>
  <c r="AZ86" i="362"/>
  <c r="AZ91" i="362"/>
  <c r="AZ84" i="362"/>
  <c r="AZ78" i="362"/>
  <c r="AZ74" i="362"/>
  <c r="AZ70" i="362"/>
  <c r="AZ83" i="362"/>
  <c r="AZ81" i="362"/>
  <c r="AZ79" i="362"/>
  <c r="AZ76" i="362"/>
  <c r="AZ72" i="362"/>
  <c r="AZ68" i="362"/>
  <c r="AZ87" i="362"/>
  <c r="AZ75" i="362"/>
  <c r="AZ71" i="362"/>
  <c r="AZ67" i="362"/>
  <c r="AZ63" i="362"/>
  <c r="AZ66" i="362"/>
  <c r="AZ64" i="362"/>
  <c r="AZ77" i="362"/>
  <c r="AZ73" i="362"/>
  <c r="AZ69" i="362"/>
  <c r="AZ65" i="362"/>
  <c r="AZ61" i="362"/>
  <c r="AZ57" i="362"/>
  <c r="AZ82" i="362"/>
  <c r="AZ58" i="362"/>
  <c r="AZ53" i="362"/>
  <c r="AZ49" i="362"/>
  <c r="AZ45" i="362"/>
  <c r="AZ62" i="362"/>
  <c r="AZ60" i="362"/>
  <c r="AZ54" i="362"/>
  <c r="AZ50" i="362"/>
  <c r="AZ59" i="362"/>
  <c r="AZ55" i="362"/>
  <c r="AZ51" i="362"/>
  <c r="AZ47" i="362"/>
  <c r="AZ43" i="362"/>
  <c r="AZ39" i="362"/>
  <c r="AZ44" i="362"/>
  <c r="AZ35" i="362"/>
  <c r="AZ31" i="362"/>
  <c r="AZ40" i="362"/>
  <c r="AZ36" i="362"/>
  <c r="AZ32" i="362"/>
  <c r="AZ28" i="362"/>
  <c r="AZ46" i="362"/>
  <c r="AZ42" i="362"/>
  <c r="AZ37" i="362"/>
  <c r="AN10" i="362"/>
  <c r="AR10" i="362"/>
  <c r="AZ10" i="362"/>
  <c r="AC11" i="362"/>
  <c r="AD11" i="362" s="1"/>
  <c r="AG11" i="362"/>
  <c r="AH11" i="362" s="1"/>
  <c r="AP12" i="362"/>
  <c r="AX12" i="362"/>
  <c r="AN14" i="362"/>
  <c r="AR14" i="362"/>
  <c r="AZ14" i="362"/>
  <c r="AC15" i="362"/>
  <c r="AD15" i="362" s="1"/>
  <c r="AG15" i="362"/>
  <c r="AH15" i="362" s="1"/>
  <c r="AW15" i="362"/>
  <c r="AP16" i="362"/>
  <c r="AX16" i="362"/>
  <c r="AA17" i="362"/>
  <c r="AB17" i="362" s="1"/>
  <c r="AE17" i="362"/>
  <c r="AF17" i="362" s="1"/>
  <c r="AI17" i="362"/>
  <c r="AJ17" i="362" s="1"/>
  <c r="AQ17" i="362"/>
  <c r="AY17" i="362"/>
  <c r="AN18" i="362"/>
  <c r="AR18" i="362"/>
  <c r="AS18" i="362" s="1"/>
  <c r="AT18" i="362" s="1"/>
  <c r="AZ18" i="362"/>
  <c r="AC19" i="362"/>
  <c r="AD19" i="362" s="1"/>
  <c r="AG19" i="362"/>
  <c r="AH19" i="362" s="1"/>
  <c r="AW19" i="362"/>
  <c r="AP20" i="362"/>
  <c r="AX20" i="362"/>
  <c r="AA21" i="362"/>
  <c r="AB21" i="362" s="1"/>
  <c r="AE21" i="362"/>
  <c r="AF21" i="362" s="1"/>
  <c r="AI21" i="362"/>
  <c r="AJ21" i="362" s="1"/>
  <c r="AQ21" i="362"/>
  <c r="AY21" i="362"/>
  <c r="AN22" i="362"/>
  <c r="AR22" i="362"/>
  <c r="AZ22" i="362"/>
  <c r="AC23" i="362"/>
  <c r="AD23" i="362" s="1"/>
  <c r="AG23" i="362"/>
  <c r="AH23" i="362" s="1"/>
  <c r="AW23" i="362"/>
  <c r="AP24" i="362"/>
  <c r="AX24" i="362"/>
  <c r="AA25" i="362"/>
  <c r="AB25" i="362" s="1"/>
  <c r="AE25" i="362"/>
  <c r="AF25" i="362" s="1"/>
  <c r="AI25" i="362"/>
  <c r="AJ25" i="362" s="1"/>
  <c r="AQ25" i="362"/>
  <c r="AY25" i="362"/>
  <c r="AN26" i="362"/>
  <c r="AR26" i="362"/>
  <c r="AZ26" i="362"/>
  <c r="AC27" i="362"/>
  <c r="AD27" i="362" s="1"/>
  <c r="AG27" i="362"/>
  <c r="AH27" i="362" s="1"/>
  <c r="AW27" i="362"/>
  <c r="V28" i="362"/>
  <c r="M28" i="362" s="1"/>
  <c r="AP28" i="362"/>
  <c r="AX28" i="362"/>
  <c r="AI29" i="362"/>
  <c r="AJ29" i="362" s="1"/>
  <c r="AN29" i="362"/>
  <c r="AY29" i="362"/>
  <c r="AA30" i="362"/>
  <c r="AB30" i="362" s="1"/>
  <c r="AC31" i="362"/>
  <c r="AD31" i="362" s="1"/>
  <c r="AP32" i="362"/>
  <c r="AX32" i="362"/>
  <c r="AR33" i="362"/>
  <c r="AZ33" i="362"/>
  <c r="AG34" i="362"/>
  <c r="AH34" i="362" s="1"/>
  <c r="AW34" i="362"/>
  <c r="AP36" i="362"/>
  <c r="AY37" i="362"/>
  <c r="AN38" i="362"/>
  <c r="AC39" i="362"/>
  <c r="AD39" i="362" s="1"/>
  <c r="AC42" i="362"/>
  <c r="AD42" i="362" s="1"/>
  <c r="AX42" i="362"/>
  <c r="BA42" i="362" s="1"/>
  <c r="AA43" i="362"/>
  <c r="AB43" i="362" s="1"/>
  <c r="AC45" i="362"/>
  <c r="AD45" i="362" s="1"/>
  <c r="AP46" i="362"/>
  <c r="AZ52" i="362"/>
  <c r="AZ56" i="362"/>
  <c r="AC59" i="362"/>
  <c r="AD59" i="362" s="1"/>
  <c r="BD60" i="362"/>
  <c r="V60" i="362"/>
  <c r="M60" i="362" s="1"/>
  <c r="AA98" i="362"/>
  <c r="AB98" i="362" s="1"/>
  <c r="AA99" i="362"/>
  <c r="AB99" i="362" s="1"/>
  <c r="AA100" i="362"/>
  <c r="AB100" i="362" s="1"/>
  <c r="AA96" i="362"/>
  <c r="AB96" i="362" s="1"/>
  <c r="AA92" i="362"/>
  <c r="AB92" i="362" s="1"/>
  <c r="AA97" i="362"/>
  <c r="AB97" i="362" s="1"/>
  <c r="AA93" i="362"/>
  <c r="AB93" i="362" s="1"/>
  <c r="AA89" i="362"/>
  <c r="AB89" i="362" s="1"/>
  <c r="AA95" i="362"/>
  <c r="AB95" i="362" s="1"/>
  <c r="AA91" i="362"/>
  <c r="AB91" i="362" s="1"/>
  <c r="AA88" i="362"/>
  <c r="AB88" i="362" s="1"/>
  <c r="AA86" i="362"/>
  <c r="AB86" i="362" s="1"/>
  <c r="AA83" i="362"/>
  <c r="AB83" i="362" s="1"/>
  <c r="AA84" i="362"/>
  <c r="AB84" i="362" s="1"/>
  <c r="AA90" i="362"/>
  <c r="AB90" i="362" s="1"/>
  <c r="AA87" i="362"/>
  <c r="AB87" i="362" s="1"/>
  <c r="AA85" i="362"/>
  <c r="AB85" i="362" s="1"/>
  <c r="AA81" i="362"/>
  <c r="AB81" i="362" s="1"/>
  <c r="AA77" i="362"/>
  <c r="AB77" i="362" s="1"/>
  <c r="AA73" i="362"/>
  <c r="AB73" i="362" s="1"/>
  <c r="AA69" i="362"/>
  <c r="AB69" i="362" s="1"/>
  <c r="AA94" i="362"/>
  <c r="AB94" i="362" s="1"/>
  <c r="AA78" i="362"/>
  <c r="AB78" i="362" s="1"/>
  <c r="AA82" i="362"/>
  <c r="AB82" i="362" s="1"/>
  <c r="AA79" i="362"/>
  <c r="AB79" i="362" s="1"/>
  <c r="AA75" i="362"/>
  <c r="AB75" i="362" s="1"/>
  <c r="AA71" i="362"/>
  <c r="AB71" i="362" s="1"/>
  <c r="AA67" i="362"/>
  <c r="AB67" i="362" s="1"/>
  <c r="AA76" i="362"/>
  <c r="AB76" i="362" s="1"/>
  <c r="AA72" i="362"/>
  <c r="AB72" i="362" s="1"/>
  <c r="AA66" i="362"/>
  <c r="AB66" i="362" s="1"/>
  <c r="AA62" i="362"/>
  <c r="AB62" i="362" s="1"/>
  <c r="AA80" i="362"/>
  <c r="AB80" i="362" s="1"/>
  <c r="AA68" i="362"/>
  <c r="AB68" i="362" s="1"/>
  <c r="AA74" i="362"/>
  <c r="AB74" i="362" s="1"/>
  <c r="AA70" i="362"/>
  <c r="AB70" i="362" s="1"/>
  <c r="AA64" i="362"/>
  <c r="AB64" i="362" s="1"/>
  <c r="AA60" i="362"/>
  <c r="AB60" i="362" s="1"/>
  <c r="AA65" i="362"/>
  <c r="AB65" i="362" s="1"/>
  <c r="AA56" i="362"/>
  <c r="AB56" i="362" s="1"/>
  <c r="AA52" i="362"/>
  <c r="AB52" i="362" s="1"/>
  <c r="AA48" i="362"/>
  <c r="AB48" i="362" s="1"/>
  <c r="AA63" i="362"/>
  <c r="AB63" i="362" s="1"/>
  <c r="AA59" i="362"/>
  <c r="AB59" i="362" s="1"/>
  <c r="AA53" i="362"/>
  <c r="AB53" i="362" s="1"/>
  <c r="AA49" i="362"/>
  <c r="AB49" i="362" s="1"/>
  <c r="AA57" i="362"/>
  <c r="AB57" i="362" s="1"/>
  <c r="AA54" i="362"/>
  <c r="AB54" i="362" s="1"/>
  <c r="AA50" i="362"/>
  <c r="AB50" i="362" s="1"/>
  <c r="AA46" i="362"/>
  <c r="AB46" i="362" s="1"/>
  <c r="AA42" i="362"/>
  <c r="AB42" i="362" s="1"/>
  <c r="AA45" i="362"/>
  <c r="AB45" i="362" s="1"/>
  <c r="AA44" i="362"/>
  <c r="AB44" i="362" s="1"/>
  <c r="AA40" i="362"/>
  <c r="AB40" i="362" s="1"/>
  <c r="AA38" i="362"/>
  <c r="AB38" i="362" s="1"/>
  <c r="AA34" i="362"/>
  <c r="AB34" i="362" s="1"/>
  <c r="AA39" i="362"/>
  <c r="AB39" i="362" s="1"/>
  <c r="AA35" i="362"/>
  <c r="AB35" i="362" s="1"/>
  <c r="AA31" i="362"/>
  <c r="AB31" i="362" s="1"/>
  <c r="AA61" i="362"/>
  <c r="AB61" i="362" s="1"/>
  <c r="AA55" i="362"/>
  <c r="AB55" i="362" s="1"/>
  <c r="AA51" i="362"/>
  <c r="AB51" i="362" s="1"/>
  <c r="AA47" i="362"/>
  <c r="AB47" i="362" s="1"/>
  <c r="AA41" i="362"/>
  <c r="AB41" i="362" s="1"/>
  <c r="AA36" i="362"/>
  <c r="AB36" i="362" s="1"/>
  <c r="AI101" i="362"/>
  <c r="AJ101" i="362" s="1"/>
  <c r="AI98" i="362"/>
  <c r="AJ98" i="362" s="1"/>
  <c r="AI99" i="362"/>
  <c r="AJ99" i="362" s="1"/>
  <c r="AI95" i="362"/>
  <c r="AJ95" i="362" s="1"/>
  <c r="AI100" i="362"/>
  <c r="AJ100" i="362" s="1"/>
  <c r="AI96" i="362"/>
  <c r="AJ96" i="362" s="1"/>
  <c r="AI92" i="362"/>
  <c r="AJ92" i="362" s="1"/>
  <c r="AI97" i="362"/>
  <c r="AJ97" i="362" s="1"/>
  <c r="AI93" i="362"/>
  <c r="AJ93" i="362" s="1"/>
  <c r="AI89" i="362"/>
  <c r="AJ89" i="362" s="1"/>
  <c r="AI91" i="362"/>
  <c r="AJ91" i="362" s="1"/>
  <c r="AI88" i="362"/>
  <c r="AJ88" i="362" s="1"/>
  <c r="AI84" i="362"/>
  <c r="AJ84" i="362" s="1"/>
  <c r="AI87" i="362"/>
  <c r="AJ87" i="362" s="1"/>
  <c r="AI83" i="362"/>
  <c r="AJ83" i="362" s="1"/>
  <c r="AI90" i="362"/>
  <c r="AJ90" i="362" s="1"/>
  <c r="AI85" i="362"/>
  <c r="AJ85" i="362" s="1"/>
  <c r="AI94" i="362"/>
  <c r="AJ94" i="362" s="1"/>
  <c r="AI82" i="362"/>
  <c r="AJ82" i="362" s="1"/>
  <c r="AI77" i="362"/>
  <c r="AJ77" i="362" s="1"/>
  <c r="AI73" i="362"/>
  <c r="AJ73" i="362" s="1"/>
  <c r="AI69" i="362"/>
  <c r="AJ69" i="362" s="1"/>
  <c r="AI86" i="362"/>
  <c r="AJ86" i="362" s="1"/>
  <c r="AI80" i="362"/>
  <c r="AJ80" i="362" s="1"/>
  <c r="AI78" i="362"/>
  <c r="AJ78" i="362" s="1"/>
  <c r="AI81" i="362"/>
  <c r="AJ81" i="362" s="1"/>
  <c r="AI79" i="362"/>
  <c r="AJ79" i="362" s="1"/>
  <c r="AI75" i="362"/>
  <c r="AJ75" i="362" s="1"/>
  <c r="AI71" i="362"/>
  <c r="AJ71" i="362" s="1"/>
  <c r="AI67" i="362"/>
  <c r="AJ67" i="362" s="1"/>
  <c r="AI76" i="362"/>
  <c r="AJ76" i="362" s="1"/>
  <c r="AI72" i="362"/>
  <c r="AJ72" i="362" s="1"/>
  <c r="AI62" i="362"/>
  <c r="AJ62" i="362" s="1"/>
  <c r="AI63" i="362"/>
  <c r="AJ63" i="362" s="1"/>
  <c r="AI74" i="362"/>
  <c r="AJ74" i="362" s="1"/>
  <c r="AI70" i="362"/>
  <c r="AJ70" i="362" s="1"/>
  <c r="AI66" i="362"/>
  <c r="AJ66" i="362" s="1"/>
  <c r="AI64" i="362"/>
  <c r="AJ64" i="362" s="1"/>
  <c r="AI60" i="362"/>
  <c r="AJ60" i="362" s="1"/>
  <c r="AI57" i="362"/>
  <c r="AJ57" i="362" s="1"/>
  <c r="AI56" i="362"/>
  <c r="AJ56" i="362" s="1"/>
  <c r="AI52" i="362"/>
  <c r="AJ52" i="362" s="1"/>
  <c r="AI48" i="362"/>
  <c r="AJ48" i="362" s="1"/>
  <c r="AI58" i="362"/>
  <c r="AJ58" i="362" s="1"/>
  <c r="AI53" i="362"/>
  <c r="AJ53" i="362" s="1"/>
  <c r="AI49" i="362"/>
  <c r="AJ49" i="362" s="1"/>
  <c r="AI68" i="362"/>
  <c r="AJ68" i="362" s="1"/>
  <c r="AI65" i="362"/>
  <c r="AJ65" i="362" s="1"/>
  <c r="AI54" i="362"/>
  <c r="AJ54" i="362" s="1"/>
  <c r="AI50" i="362"/>
  <c r="AJ50" i="362" s="1"/>
  <c r="AI46" i="362"/>
  <c r="AJ46" i="362" s="1"/>
  <c r="AI42" i="362"/>
  <c r="AJ42" i="362" s="1"/>
  <c r="AI55" i="362"/>
  <c r="AJ55" i="362" s="1"/>
  <c r="AI51" i="362"/>
  <c r="AJ51" i="362" s="1"/>
  <c r="AI47" i="362"/>
  <c r="AJ47" i="362" s="1"/>
  <c r="AI45" i="362"/>
  <c r="AJ45" i="362" s="1"/>
  <c r="AI41" i="362"/>
  <c r="AJ41" i="362" s="1"/>
  <c r="AI38" i="362"/>
  <c r="AJ38" i="362" s="1"/>
  <c r="AI34" i="362"/>
  <c r="AJ34" i="362" s="1"/>
  <c r="AI61" i="362"/>
  <c r="AJ61" i="362" s="1"/>
  <c r="AI43" i="362"/>
  <c r="AJ43" i="362" s="1"/>
  <c r="AI39" i="362"/>
  <c r="AJ39" i="362" s="1"/>
  <c r="AI35" i="362"/>
  <c r="AJ35" i="362" s="1"/>
  <c r="AI31" i="362"/>
  <c r="AJ31" i="362" s="1"/>
  <c r="AI59" i="362"/>
  <c r="AJ59" i="362" s="1"/>
  <c r="AI44" i="362"/>
  <c r="AJ44" i="362" s="1"/>
  <c r="AI40" i="362"/>
  <c r="AJ40" i="362" s="1"/>
  <c r="AI36" i="362"/>
  <c r="AJ36" i="362" s="1"/>
  <c r="AQ98" i="362"/>
  <c r="AQ99" i="362"/>
  <c r="AQ95" i="362"/>
  <c r="AQ100" i="362"/>
  <c r="AQ96" i="362"/>
  <c r="AQ92" i="362"/>
  <c r="AQ97" i="362"/>
  <c r="AQ93" i="362"/>
  <c r="AQ89" i="362"/>
  <c r="AQ91" i="362"/>
  <c r="AQ88" i="362"/>
  <c r="AQ84" i="362"/>
  <c r="AQ86" i="362"/>
  <c r="AQ83" i="362"/>
  <c r="AQ94" i="362"/>
  <c r="AQ81" i="362"/>
  <c r="AQ77" i="362"/>
  <c r="AQ73" i="362"/>
  <c r="AQ69" i="362"/>
  <c r="AQ78" i="362"/>
  <c r="AQ87" i="362"/>
  <c r="AQ85" i="362"/>
  <c r="AQ82" i="362"/>
  <c r="AQ79" i="362"/>
  <c r="AQ75" i="362"/>
  <c r="AQ71" i="362"/>
  <c r="AQ67" i="362"/>
  <c r="AQ76" i="362"/>
  <c r="AQ72" i="362"/>
  <c r="AQ66" i="362"/>
  <c r="AQ62" i="362"/>
  <c r="AQ90" i="362"/>
  <c r="AQ68" i="362"/>
  <c r="AQ63" i="362"/>
  <c r="AQ80" i="362"/>
  <c r="AQ74" i="362"/>
  <c r="AQ70" i="362"/>
  <c r="AQ64" i="362"/>
  <c r="AQ60" i="362"/>
  <c r="AQ65" i="362"/>
  <c r="AQ56" i="362"/>
  <c r="AQ52" i="362"/>
  <c r="AQ48" i="362"/>
  <c r="AQ44" i="362"/>
  <c r="AQ59" i="362"/>
  <c r="AQ53" i="362"/>
  <c r="AQ49" i="362"/>
  <c r="AQ57" i="362"/>
  <c r="AQ54" i="362"/>
  <c r="AQ50" i="362"/>
  <c r="AQ46" i="362"/>
  <c r="AQ42" i="362"/>
  <c r="AQ61" i="362"/>
  <c r="AQ58" i="362"/>
  <c r="AQ45" i="362"/>
  <c r="AQ40" i="362"/>
  <c r="AQ38" i="362"/>
  <c r="AQ34" i="362"/>
  <c r="AQ30" i="362"/>
  <c r="AQ35" i="362"/>
  <c r="AQ31" i="362"/>
  <c r="AS31" i="362" s="1"/>
  <c r="AT31" i="362" s="1"/>
  <c r="AQ55" i="362"/>
  <c r="AQ51" i="362"/>
  <c r="AQ47" i="362"/>
  <c r="AQ41" i="362"/>
  <c r="AQ36" i="362"/>
  <c r="AW100" i="362"/>
  <c r="AW96" i="362"/>
  <c r="AW97" i="362"/>
  <c r="AW98" i="362"/>
  <c r="AW94" i="362"/>
  <c r="AW101" i="362"/>
  <c r="AW99" i="362"/>
  <c r="AW95" i="362"/>
  <c r="AW91" i="362"/>
  <c r="AW90" i="362"/>
  <c r="AW86" i="362"/>
  <c r="AW93" i="362"/>
  <c r="AW84" i="362"/>
  <c r="AW81" i="362"/>
  <c r="AW88" i="362"/>
  <c r="AW87" i="362"/>
  <c r="AW89" i="362"/>
  <c r="AW85" i="362"/>
  <c r="AW79" i="362"/>
  <c r="AW75" i="362"/>
  <c r="AW71" i="362"/>
  <c r="AW82" i="362"/>
  <c r="AW92" i="362"/>
  <c r="AW83" i="362"/>
  <c r="AW77" i="362"/>
  <c r="AW73" i="362"/>
  <c r="AW69" i="362"/>
  <c r="AW64" i="362"/>
  <c r="AW80" i="362"/>
  <c r="AW76" i="362"/>
  <c r="AW72" i="362"/>
  <c r="AW68" i="362"/>
  <c r="AW65" i="362"/>
  <c r="AW67" i="362"/>
  <c r="AW62" i="362"/>
  <c r="AW58" i="362"/>
  <c r="AW74" i="362"/>
  <c r="AW61" i="362"/>
  <c r="AW59" i="362"/>
  <c r="AW54" i="362"/>
  <c r="AW50" i="362"/>
  <c r="AW46" i="362"/>
  <c r="AW55" i="362"/>
  <c r="AW51" i="362"/>
  <c r="AW47" i="362"/>
  <c r="AW70" i="362"/>
  <c r="AW66" i="362"/>
  <c r="AW63" i="362"/>
  <c r="AW57" i="362"/>
  <c r="AW56" i="362"/>
  <c r="AW52" i="362"/>
  <c r="AW48" i="362"/>
  <c r="AW44" i="362"/>
  <c r="AW40" i="362"/>
  <c r="AW60" i="362"/>
  <c r="AW53" i="362"/>
  <c r="AW49" i="362"/>
  <c r="AW42" i="362"/>
  <c r="AW36" i="362"/>
  <c r="AW32" i="362"/>
  <c r="AW45" i="362"/>
  <c r="AW41" i="362"/>
  <c r="AW37" i="362"/>
  <c r="AW33" i="362"/>
  <c r="AW29" i="362"/>
  <c r="AW38" i="362"/>
  <c r="BA8" i="362"/>
  <c r="AN9" i="362"/>
  <c r="AR9" i="362"/>
  <c r="AZ9" i="362"/>
  <c r="AC10" i="362"/>
  <c r="AD10" i="362" s="1"/>
  <c r="AG10" i="362"/>
  <c r="AH10" i="362" s="1"/>
  <c r="AW10" i="362"/>
  <c r="AP11" i="362"/>
  <c r="AX11" i="362"/>
  <c r="BA11" i="362" s="1"/>
  <c r="AA12" i="362"/>
  <c r="AE12" i="362"/>
  <c r="AF12" i="362" s="1"/>
  <c r="AI12" i="362"/>
  <c r="AJ12" i="362" s="1"/>
  <c r="AQ12" i="362"/>
  <c r="AY12" i="362"/>
  <c r="AN13" i="362"/>
  <c r="AR13" i="362"/>
  <c r="AZ13" i="362"/>
  <c r="AC14" i="362"/>
  <c r="AD14" i="362" s="1"/>
  <c r="AG14" i="362"/>
  <c r="AH14" i="362" s="1"/>
  <c r="AW14" i="362"/>
  <c r="AP15" i="362"/>
  <c r="AX15" i="362"/>
  <c r="AA16" i="362"/>
  <c r="AB16" i="362" s="1"/>
  <c r="AE16" i="362"/>
  <c r="AF16" i="362" s="1"/>
  <c r="AI16" i="362"/>
  <c r="AJ16" i="362" s="1"/>
  <c r="AQ16" i="362"/>
  <c r="AY16" i="362"/>
  <c r="AN17" i="362"/>
  <c r="AR17" i="362"/>
  <c r="AZ17" i="362"/>
  <c r="AC18" i="362"/>
  <c r="AD18" i="362" s="1"/>
  <c r="AG18" i="362"/>
  <c r="AH18" i="362" s="1"/>
  <c r="AW18" i="362"/>
  <c r="AP19" i="362"/>
  <c r="AS19" i="362" s="1"/>
  <c r="AT19" i="362" s="1"/>
  <c r="AX19" i="362"/>
  <c r="BA19" i="362" s="1"/>
  <c r="AA20" i="362"/>
  <c r="AB20" i="362" s="1"/>
  <c r="AE20" i="362"/>
  <c r="AF20" i="362" s="1"/>
  <c r="AI20" i="362"/>
  <c r="AJ20" i="362" s="1"/>
  <c r="AQ20" i="362"/>
  <c r="AY20" i="362"/>
  <c r="AN21" i="362"/>
  <c r="AR21" i="362"/>
  <c r="AZ21" i="362"/>
  <c r="AC22" i="362"/>
  <c r="AD22" i="362" s="1"/>
  <c r="AG22" i="362"/>
  <c r="AH22" i="362" s="1"/>
  <c r="AW22" i="362"/>
  <c r="AP23" i="362"/>
  <c r="AX23" i="362"/>
  <c r="BA23" i="362" s="1"/>
  <c r="AA24" i="362"/>
  <c r="AB24" i="362" s="1"/>
  <c r="AE24" i="362"/>
  <c r="AF24" i="362" s="1"/>
  <c r="AI24" i="362"/>
  <c r="AJ24" i="362" s="1"/>
  <c r="AQ24" i="362"/>
  <c r="AY24" i="362"/>
  <c r="AN25" i="362"/>
  <c r="AR25" i="362"/>
  <c r="AZ25" i="362"/>
  <c r="AC26" i="362"/>
  <c r="AD26" i="362" s="1"/>
  <c r="AG26" i="362"/>
  <c r="AH26" i="362" s="1"/>
  <c r="AW26" i="362"/>
  <c r="AP27" i="362"/>
  <c r="AX27" i="362"/>
  <c r="BA27" i="362" s="1"/>
  <c r="AA28" i="362"/>
  <c r="AB28" i="362" s="1"/>
  <c r="AE28" i="362"/>
  <c r="AF28" i="362" s="1"/>
  <c r="AI28" i="362"/>
  <c r="AJ28" i="362" s="1"/>
  <c r="AQ28" i="362"/>
  <c r="AY28" i="362"/>
  <c r="AE29" i="362"/>
  <c r="AF29" i="362" s="1"/>
  <c r="AP29" i="362"/>
  <c r="AZ29" i="362"/>
  <c r="AG30" i="362"/>
  <c r="AH30" i="362" s="1"/>
  <c r="AN30" i="362"/>
  <c r="AA32" i="362"/>
  <c r="AB32" i="362" s="1"/>
  <c r="AI32" i="362"/>
  <c r="AJ32" i="362" s="1"/>
  <c r="AQ32" i="362"/>
  <c r="AY32" i="362"/>
  <c r="AE33" i="362"/>
  <c r="AF33" i="362" s="1"/>
  <c r="AR34" i="362"/>
  <c r="AZ34" i="362"/>
  <c r="AC35" i="362"/>
  <c r="AD35" i="362" s="1"/>
  <c r="AR38" i="362"/>
  <c r="AG39" i="362"/>
  <c r="AH39" i="362" s="1"/>
  <c r="BD39" i="362"/>
  <c r="V39" i="362"/>
  <c r="M39" i="362" s="1"/>
  <c r="AR40" i="362"/>
  <c r="AE41" i="362"/>
  <c r="AF41" i="362" s="1"/>
  <c r="AZ41" i="362"/>
  <c r="AG43" i="362"/>
  <c r="AH43" i="362" s="1"/>
  <c r="AW43" i="362"/>
  <c r="AX46" i="362"/>
  <c r="AY61" i="362"/>
  <c r="AE63" i="362"/>
  <c r="AF63" i="362" s="1"/>
  <c r="V54" i="362"/>
  <c r="M54" i="362" s="1"/>
  <c r="V58" i="362"/>
  <c r="M58" i="362" s="1"/>
  <c r="BD58" i="362"/>
  <c r="BD75" i="362"/>
  <c r="V75" i="362"/>
  <c r="M75" i="362" s="1"/>
  <c r="BD71" i="362"/>
  <c r="V71" i="362"/>
  <c r="M71" i="362" s="1"/>
  <c r="V69" i="362"/>
  <c r="M69" i="362" s="1"/>
  <c r="V73" i="362"/>
  <c r="M73" i="362" s="1"/>
  <c r="AE26" i="361"/>
  <c r="AF26" i="361" s="1"/>
  <c r="AC27" i="361"/>
  <c r="AD27" i="361" s="1"/>
  <c r="AI29" i="361"/>
  <c r="AJ29" i="361" s="1"/>
  <c r="AA26" i="361"/>
  <c r="AB26" i="361" s="1"/>
  <c r="AN22" i="361"/>
  <c r="AO22" i="361" s="1"/>
  <c r="AQ11" i="361"/>
  <c r="AG17" i="361"/>
  <c r="AH17" i="361" s="1"/>
  <c r="AQ26" i="361"/>
  <c r="AR26" i="361"/>
  <c r="AI11" i="361"/>
  <c r="AJ11" i="361" s="1"/>
  <c r="AG13" i="361"/>
  <c r="AH13" i="361" s="1"/>
  <c r="AG19" i="361"/>
  <c r="AH19" i="361" s="1"/>
  <c r="AG9" i="361"/>
  <c r="AH9" i="361" s="1"/>
  <c r="AE11" i="361"/>
  <c r="AF11" i="361" s="1"/>
  <c r="AE12" i="361"/>
  <c r="AF12" i="361" s="1"/>
  <c r="AE15" i="361"/>
  <c r="AA11" i="361"/>
  <c r="AB11" i="361" s="1"/>
  <c r="AG100" i="361"/>
  <c r="AH100" i="361" s="1"/>
  <c r="AG101" i="361"/>
  <c r="AH101" i="361" s="1"/>
  <c r="AG98" i="361"/>
  <c r="AH98" i="361" s="1"/>
  <c r="AG94" i="361"/>
  <c r="AH94" i="361" s="1"/>
  <c r="AG99" i="361"/>
  <c r="AH99" i="361" s="1"/>
  <c r="AG95" i="361"/>
  <c r="AH95" i="361" s="1"/>
  <c r="AG96" i="361"/>
  <c r="AH96" i="361" s="1"/>
  <c r="AG89" i="361"/>
  <c r="AH89" i="361" s="1"/>
  <c r="AG97" i="361"/>
  <c r="AH97" i="361" s="1"/>
  <c r="AG93" i="361"/>
  <c r="AH93" i="361" s="1"/>
  <c r="AG92" i="361"/>
  <c r="AH92" i="361" s="1"/>
  <c r="AG88" i="361"/>
  <c r="AH88" i="361" s="1"/>
  <c r="AG83" i="361"/>
  <c r="AH83" i="361" s="1"/>
  <c r="AG91" i="361"/>
  <c r="AH91" i="361" s="1"/>
  <c r="AG90" i="361"/>
  <c r="AH90" i="361" s="1"/>
  <c r="AG82" i="361"/>
  <c r="AH82" i="361" s="1"/>
  <c r="AG84" i="361"/>
  <c r="AH84" i="361" s="1"/>
  <c r="AG76" i="361"/>
  <c r="AH76" i="361" s="1"/>
  <c r="AG86" i="361"/>
  <c r="AH86" i="361" s="1"/>
  <c r="AG85" i="361"/>
  <c r="AH85" i="361" s="1"/>
  <c r="AG87" i="361"/>
  <c r="AH87" i="361" s="1"/>
  <c r="AG81" i="361"/>
  <c r="AH81" i="361" s="1"/>
  <c r="AG78" i="361"/>
  <c r="AH78" i="361" s="1"/>
  <c r="AG74" i="361"/>
  <c r="AH74" i="361" s="1"/>
  <c r="AG77" i="361"/>
  <c r="AH77" i="361" s="1"/>
  <c r="AG71" i="361"/>
  <c r="AH71" i="361" s="1"/>
  <c r="AG67" i="361"/>
  <c r="AH67" i="361" s="1"/>
  <c r="AG63" i="361"/>
  <c r="AH63" i="361" s="1"/>
  <c r="AG59" i="361"/>
  <c r="AH59" i="361" s="1"/>
  <c r="AG80" i="361"/>
  <c r="AH80" i="361" s="1"/>
  <c r="AG72" i="361"/>
  <c r="AH72" i="361" s="1"/>
  <c r="AG75" i="361"/>
  <c r="AH75" i="361" s="1"/>
  <c r="AG73" i="361"/>
  <c r="AH73" i="361" s="1"/>
  <c r="AG69" i="361"/>
  <c r="AH69" i="361" s="1"/>
  <c r="AG79" i="361"/>
  <c r="AH79" i="361" s="1"/>
  <c r="AG70" i="361"/>
  <c r="AH70" i="361" s="1"/>
  <c r="AG66" i="361"/>
  <c r="AH66" i="361" s="1"/>
  <c r="AG62" i="361"/>
  <c r="AH62" i="361" s="1"/>
  <c r="AG54" i="361"/>
  <c r="AH54" i="361" s="1"/>
  <c r="AG50" i="361"/>
  <c r="AH50" i="361" s="1"/>
  <c r="AG46" i="361"/>
  <c r="AH46" i="361" s="1"/>
  <c r="AG61" i="361"/>
  <c r="AH61" i="361" s="1"/>
  <c r="AG60" i="361"/>
  <c r="AH60" i="361" s="1"/>
  <c r="AG55" i="361"/>
  <c r="AH55" i="361" s="1"/>
  <c r="AG68" i="361"/>
  <c r="AH68" i="361" s="1"/>
  <c r="AG56" i="361"/>
  <c r="AH56" i="361" s="1"/>
  <c r="AG52" i="361"/>
  <c r="AH52" i="361" s="1"/>
  <c r="AG65" i="361"/>
  <c r="AH65" i="361" s="1"/>
  <c r="AG64" i="361"/>
  <c r="AH64" i="361" s="1"/>
  <c r="AG58" i="361"/>
  <c r="AH58" i="361" s="1"/>
  <c r="AG57" i="361"/>
  <c r="AH57" i="361" s="1"/>
  <c r="AG53" i="361"/>
  <c r="AH53" i="361" s="1"/>
  <c r="AG49" i="361"/>
  <c r="AH49" i="361" s="1"/>
  <c r="AG45" i="361"/>
  <c r="AH45" i="361" s="1"/>
  <c r="AG48" i="361"/>
  <c r="AH48" i="361" s="1"/>
  <c r="AG47" i="361"/>
  <c r="AH47" i="361" s="1"/>
  <c r="AG42" i="361"/>
  <c r="AH42" i="361" s="1"/>
  <c r="AG38" i="361"/>
  <c r="AH38" i="361" s="1"/>
  <c r="AG34" i="361"/>
  <c r="AH34" i="361" s="1"/>
  <c r="AG30" i="361"/>
  <c r="AH30" i="361" s="1"/>
  <c r="AG26" i="361"/>
  <c r="AH26" i="361" s="1"/>
  <c r="AG22" i="361"/>
  <c r="AH22" i="361" s="1"/>
  <c r="AG51" i="361"/>
  <c r="AH51" i="361" s="1"/>
  <c r="AG39" i="361"/>
  <c r="AH39" i="361" s="1"/>
  <c r="AG35" i="361"/>
  <c r="AH35" i="361" s="1"/>
  <c r="AG31" i="361"/>
  <c r="AH31" i="361" s="1"/>
  <c r="AG44" i="361"/>
  <c r="AH44" i="361" s="1"/>
  <c r="AG40" i="361"/>
  <c r="AH40" i="361" s="1"/>
  <c r="AG36" i="361"/>
  <c r="AH36" i="361" s="1"/>
  <c r="AG32" i="361"/>
  <c r="AH32" i="361" s="1"/>
  <c r="AG28" i="361"/>
  <c r="AH28" i="361" s="1"/>
  <c r="AG43" i="361"/>
  <c r="AH43" i="361" s="1"/>
  <c r="AG41" i="361"/>
  <c r="AH41" i="361" s="1"/>
  <c r="AG37" i="361"/>
  <c r="AH37" i="361" s="1"/>
  <c r="AG33" i="361"/>
  <c r="AH33" i="361" s="1"/>
  <c r="AG29" i="361"/>
  <c r="AH29" i="361" s="1"/>
  <c r="AG25" i="361"/>
  <c r="AH25" i="361" s="1"/>
  <c r="AG21" i="361"/>
  <c r="AH21" i="361" s="1"/>
  <c r="AP98" i="361"/>
  <c r="AP99" i="361"/>
  <c r="AP95" i="361"/>
  <c r="AP100" i="361"/>
  <c r="AP96" i="361"/>
  <c r="AP97" i="361"/>
  <c r="AP94" i="361"/>
  <c r="AP92" i="361"/>
  <c r="AP90" i="361"/>
  <c r="AP86" i="361"/>
  <c r="AP89" i="361"/>
  <c r="AP93" i="361"/>
  <c r="AP87" i="361"/>
  <c r="AP84" i="361"/>
  <c r="AP80" i="361"/>
  <c r="AP91" i="361"/>
  <c r="AP88" i="361"/>
  <c r="AP83" i="361"/>
  <c r="AP79" i="361"/>
  <c r="AP85" i="361"/>
  <c r="AP82" i="361"/>
  <c r="AP77" i="361"/>
  <c r="AP75" i="361"/>
  <c r="AP81" i="361"/>
  <c r="AP76" i="361"/>
  <c r="AP72" i="361"/>
  <c r="AP68" i="361"/>
  <c r="AP64" i="361"/>
  <c r="AP60" i="361"/>
  <c r="AP73" i="361"/>
  <c r="AP69" i="361"/>
  <c r="AP78" i="361"/>
  <c r="AP74" i="361"/>
  <c r="AP70" i="361"/>
  <c r="AP71" i="361"/>
  <c r="AP67" i="361"/>
  <c r="AP63" i="361"/>
  <c r="AP59" i="361"/>
  <c r="AP61" i="361"/>
  <c r="AP58" i="361"/>
  <c r="AP55" i="361"/>
  <c r="AP51" i="361"/>
  <c r="AP47" i="361"/>
  <c r="AP43" i="361"/>
  <c r="AP66" i="361"/>
  <c r="AP56" i="361"/>
  <c r="AP52" i="361"/>
  <c r="AP65" i="361"/>
  <c r="AP57" i="361"/>
  <c r="AP53" i="361"/>
  <c r="AP62" i="361"/>
  <c r="AP54" i="361"/>
  <c r="AP50" i="361"/>
  <c r="AP46" i="361"/>
  <c r="AP45" i="361"/>
  <c r="AP39" i="361"/>
  <c r="AP35" i="361"/>
  <c r="AP31" i="361"/>
  <c r="AP27" i="361"/>
  <c r="AP23" i="361"/>
  <c r="AP19" i="361"/>
  <c r="AP44" i="361"/>
  <c r="AP40" i="361"/>
  <c r="AP36" i="361"/>
  <c r="AP32" i="361"/>
  <c r="AP49" i="361"/>
  <c r="AP41" i="361"/>
  <c r="AP37" i="361"/>
  <c r="AP33" i="361"/>
  <c r="AP29" i="361"/>
  <c r="AP48" i="361"/>
  <c r="AP42" i="361"/>
  <c r="AP38" i="361"/>
  <c r="AP34" i="361"/>
  <c r="AP30" i="361"/>
  <c r="AP26" i="361"/>
  <c r="AP22" i="361"/>
  <c r="AZ101" i="361"/>
  <c r="AZ100" i="361"/>
  <c r="AZ97" i="361"/>
  <c r="AZ93" i="361"/>
  <c r="AZ98" i="361"/>
  <c r="AZ94" i="361"/>
  <c r="AZ88" i="361"/>
  <c r="AZ99" i="361"/>
  <c r="AZ96" i="361"/>
  <c r="AZ95" i="361"/>
  <c r="AZ91" i="361"/>
  <c r="AZ87" i="361"/>
  <c r="AZ92" i="361"/>
  <c r="AZ86" i="361"/>
  <c r="AZ82" i="361"/>
  <c r="AZ90" i="361"/>
  <c r="AZ89" i="361"/>
  <c r="AZ85" i="361"/>
  <c r="AZ81" i="361"/>
  <c r="AZ84" i="361"/>
  <c r="AZ83" i="361"/>
  <c r="AZ80" i="361"/>
  <c r="AZ79" i="361"/>
  <c r="AZ75" i="361"/>
  <c r="AZ77" i="361"/>
  <c r="AZ73" i="361"/>
  <c r="AZ70" i="361"/>
  <c r="AZ66" i="361"/>
  <c r="AZ62" i="361"/>
  <c r="AZ58" i="361"/>
  <c r="AZ78" i="361"/>
  <c r="AZ74" i="361"/>
  <c r="AZ71" i="361"/>
  <c r="AZ72" i="361"/>
  <c r="AZ68" i="361"/>
  <c r="AZ76" i="361"/>
  <c r="AZ69" i="361"/>
  <c r="AZ65" i="361"/>
  <c r="AZ61" i="361"/>
  <c r="AZ60" i="361"/>
  <c r="AZ59" i="361"/>
  <c r="AZ57" i="361"/>
  <c r="AZ53" i="361"/>
  <c r="AZ49" i="361"/>
  <c r="AZ45" i="361"/>
  <c r="AZ67" i="361"/>
  <c r="AZ54" i="361"/>
  <c r="AZ64" i="361"/>
  <c r="AZ63" i="361"/>
  <c r="AZ55" i="361"/>
  <c r="AZ51" i="361"/>
  <c r="AZ56" i="361"/>
  <c r="AZ52" i="361"/>
  <c r="AZ48" i="361"/>
  <c r="AZ44" i="361"/>
  <c r="AZ41" i="361"/>
  <c r="AZ37" i="361"/>
  <c r="AZ33" i="361"/>
  <c r="AZ29" i="361"/>
  <c r="AZ25" i="361"/>
  <c r="BA25" i="361" s="1"/>
  <c r="AZ21" i="361"/>
  <c r="AZ50" i="361"/>
  <c r="AZ43" i="361"/>
  <c r="AZ42" i="361"/>
  <c r="AZ38" i="361"/>
  <c r="AZ34" i="361"/>
  <c r="AZ39" i="361"/>
  <c r="AZ35" i="361"/>
  <c r="AZ31" i="361"/>
  <c r="AZ27" i="361"/>
  <c r="AZ47" i="361"/>
  <c r="AZ46" i="361"/>
  <c r="AZ40" i="361"/>
  <c r="AZ36" i="361"/>
  <c r="AZ32" i="361"/>
  <c r="AZ28" i="361"/>
  <c r="AZ24" i="361"/>
  <c r="AA9" i="361"/>
  <c r="AB9" i="361" s="1"/>
  <c r="AE9" i="361"/>
  <c r="AF9" i="361" s="1"/>
  <c r="AI9" i="361"/>
  <c r="AJ9" i="361" s="1"/>
  <c r="AQ9" i="361"/>
  <c r="AY9" i="361"/>
  <c r="AN10" i="361"/>
  <c r="AR10" i="361"/>
  <c r="AZ10" i="361"/>
  <c r="AC11" i="361"/>
  <c r="AG11" i="361"/>
  <c r="AH11" i="361" s="1"/>
  <c r="AW11" i="361"/>
  <c r="AP12" i="361"/>
  <c r="AX12" i="361"/>
  <c r="AA13" i="361"/>
  <c r="AB13" i="361" s="1"/>
  <c r="AE13" i="361"/>
  <c r="AI13" i="361"/>
  <c r="AJ13" i="361" s="1"/>
  <c r="AQ13" i="361"/>
  <c r="AY13" i="361"/>
  <c r="AN14" i="361"/>
  <c r="AR14" i="361"/>
  <c r="AZ14" i="361"/>
  <c r="AC15" i="361"/>
  <c r="AD15" i="361" s="1"/>
  <c r="AG15" i="361"/>
  <c r="AH15" i="361" s="1"/>
  <c r="AP16" i="361"/>
  <c r="AX16" i="361"/>
  <c r="AA17" i="361"/>
  <c r="AE17" i="361"/>
  <c r="AF17" i="361" s="1"/>
  <c r="AI17" i="361"/>
  <c r="AJ17" i="361" s="1"/>
  <c r="AQ17" i="361"/>
  <c r="AY17" i="361"/>
  <c r="AN18" i="361"/>
  <c r="AR18" i="361"/>
  <c r="AZ18" i="361"/>
  <c r="AE19" i="361"/>
  <c r="AF19" i="361" s="1"/>
  <c r="AZ19" i="361"/>
  <c r="AC20" i="361"/>
  <c r="AD20" i="361" s="1"/>
  <c r="AN20" i="361"/>
  <c r="AX20" i="361"/>
  <c r="AA21" i="361"/>
  <c r="AB21" i="361" s="1"/>
  <c r="AI21" i="361"/>
  <c r="AJ21" i="361" s="1"/>
  <c r="AQ21" i="361"/>
  <c r="AY21" i="361"/>
  <c r="AE22" i="361"/>
  <c r="AF22" i="361" s="1"/>
  <c r="AR23" i="361"/>
  <c r="AZ23" i="361"/>
  <c r="AP24" i="361"/>
  <c r="AX24" i="361"/>
  <c r="AE25" i="361"/>
  <c r="AF25" i="361" s="1"/>
  <c r="AI26" i="361"/>
  <c r="AJ26" i="361" s="1"/>
  <c r="AY26" i="361"/>
  <c r="AY29" i="361"/>
  <c r="AR30" i="361"/>
  <c r="AA99" i="361"/>
  <c r="AB99" i="361" s="1"/>
  <c r="AA100" i="361"/>
  <c r="AB100" i="361" s="1"/>
  <c r="AA96" i="361"/>
  <c r="AB96" i="361" s="1"/>
  <c r="AA92" i="361"/>
  <c r="AB92" i="361" s="1"/>
  <c r="AA97" i="361"/>
  <c r="AB97" i="361" s="1"/>
  <c r="AA93" i="361"/>
  <c r="AB93" i="361" s="1"/>
  <c r="AA98" i="361"/>
  <c r="AB98" i="361" s="1"/>
  <c r="AA95" i="361"/>
  <c r="AB95" i="361" s="1"/>
  <c r="AA91" i="361"/>
  <c r="AB91" i="361" s="1"/>
  <c r="AA87" i="361"/>
  <c r="AB87" i="361" s="1"/>
  <c r="AA94" i="361"/>
  <c r="AB94" i="361" s="1"/>
  <c r="AA90" i="361"/>
  <c r="AB90" i="361" s="1"/>
  <c r="AA86" i="361"/>
  <c r="AB86" i="361" s="1"/>
  <c r="AA85" i="361"/>
  <c r="AB85" i="361" s="1"/>
  <c r="AA81" i="361"/>
  <c r="AB81" i="361" s="1"/>
  <c r="AA89" i="361"/>
  <c r="AB89" i="361" s="1"/>
  <c r="AA84" i="361"/>
  <c r="AB84" i="361" s="1"/>
  <c r="AA80" i="361"/>
  <c r="AB80" i="361" s="1"/>
  <c r="AA83" i="361"/>
  <c r="AB83" i="361" s="1"/>
  <c r="AA78" i="361"/>
  <c r="AB78" i="361" s="1"/>
  <c r="AA74" i="361"/>
  <c r="AB74" i="361" s="1"/>
  <c r="AA88" i="361"/>
  <c r="AB88" i="361" s="1"/>
  <c r="AA79" i="361"/>
  <c r="AB79" i="361" s="1"/>
  <c r="AA76" i="361"/>
  <c r="AB76" i="361" s="1"/>
  <c r="AA73" i="361"/>
  <c r="AB73" i="361" s="1"/>
  <c r="AA69" i="361"/>
  <c r="AB69" i="361" s="1"/>
  <c r="AA65" i="361"/>
  <c r="AB65" i="361" s="1"/>
  <c r="AA61" i="361"/>
  <c r="AB61" i="361" s="1"/>
  <c r="AA82" i="361"/>
  <c r="AB82" i="361" s="1"/>
  <c r="AA75" i="361"/>
  <c r="AB75" i="361" s="1"/>
  <c r="AA70" i="361"/>
  <c r="AB70" i="361" s="1"/>
  <c r="AA71" i="361"/>
  <c r="AB71" i="361" s="1"/>
  <c r="AA67" i="361"/>
  <c r="AB67" i="361" s="1"/>
  <c r="AA77" i="361"/>
  <c r="AB77" i="361" s="1"/>
  <c r="AA72" i="361"/>
  <c r="AB72" i="361" s="1"/>
  <c r="AA68" i="361"/>
  <c r="AB68" i="361" s="1"/>
  <c r="AA64" i="361"/>
  <c r="AB64" i="361" s="1"/>
  <c r="AA60" i="361"/>
  <c r="AB60" i="361" s="1"/>
  <c r="AA66" i="361"/>
  <c r="AB66" i="361" s="1"/>
  <c r="AA56" i="361"/>
  <c r="AB56" i="361" s="1"/>
  <c r="AA52" i="361"/>
  <c r="AB52" i="361" s="1"/>
  <c r="AA48" i="361"/>
  <c r="AB48" i="361" s="1"/>
  <c r="AA44" i="361"/>
  <c r="AB44" i="361" s="1"/>
  <c r="AA59" i="361"/>
  <c r="AB59" i="361" s="1"/>
  <c r="AA57" i="361"/>
  <c r="AB57" i="361" s="1"/>
  <c r="AA53" i="361"/>
  <c r="AB53" i="361" s="1"/>
  <c r="AA62" i="361"/>
  <c r="AB62" i="361" s="1"/>
  <c r="AA54" i="361"/>
  <c r="AB54" i="361" s="1"/>
  <c r="AA63" i="361"/>
  <c r="AB63" i="361" s="1"/>
  <c r="AA58" i="361"/>
  <c r="AB58" i="361" s="1"/>
  <c r="AA55" i="361"/>
  <c r="AB55" i="361" s="1"/>
  <c r="AA51" i="361"/>
  <c r="AB51" i="361" s="1"/>
  <c r="AA47" i="361"/>
  <c r="AB47" i="361" s="1"/>
  <c r="AA46" i="361"/>
  <c r="AB46" i="361" s="1"/>
  <c r="AA43" i="361"/>
  <c r="AB43" i="361" s="1"/>
  <c r="AA40" i="361"/>
  <c r="AB40" i="361" s="1"/>
  <c r="AA36" i="361"/>
  <c r="AB36" i="361" s="1"/>
  <c r="AA32" i="361"/>
  <c r="AB32" i="361" s="1"/>
  <c r="AA28" i="361"/>
  <c r="AB28" i="361" s="1"/>
  <c r="AA24" i="361"/>
  <c r="AB24" i="361" s="1"/>
  <c r="AA20" i="361"/>
  <c r="AB20" i="361" s="1"/>
  <c r="AA49" i="361"/>
  <c r="AB49" i="361" s="1"/>
  <c r="AA41" i="361"/>
  <c r="AB41" i="361" s="1"/>
  <c r="AA37" i="361"/>
  <c r="AB37" i="361" s="1"/>
  <c r="AA33" i="361"/>
  <c r="AB33" i="361" s="1"/>
  <c r="AA50" i="361"/>
  <c r="AB50" i="361" s="1"/>
  <c r="AA42" i="361"/>
  <c r="AB42" i="361" s="1"/>
  <c r="AA38" i="361"/>
  <c r="AB38" i="361" s="1"/>
  <c r="AA34" i="361"/>
  <c r="AB34" i="361" s="1"/>
  <c r="AA30" i="361"/>
  <c r="AB30" i="361" s="1"/>
  <c r="AA45" i="361"/>
  <c r="AB45" i="361" s="1"/>
  <c r="AA39" i="361"/>
  <c r="AB39" i="361" s="1"/>
  <c r="AA35" i="361"/>
  <c r="AB35" i="361" s="1"/>
  <c r="AA31" i="361"/>
  <c r="AB31" i="361" s="1"/>
  <c r="AA27" i="361"/>
  <c r="AB27" i="361" s="1"/>
  <c r="AA23" i="361"/>
  <c r="AB23" i="361" s="1"/>
  <c r="AI101" i="361"/>
  <c r="AJ101" i="361" s="1"/>
  <c r="AI99" i="361"/>
  <c r="AJ99" i="361" s="1"/>
  <c r="AI100" i="361"/>
  <c r="AJ100" i="361" s="1"/>
  <c r="AI96" i="361"/>
  <c r="AJ96" i="361" s="1"/>
  <c r="AI92" i="361"/>
  <c r="AJ92" i="361" s="1"/>
  <c r="AI97" i="361"/>
  <c r="AJ97" i="361" s="1"/>
  <c r="AI93" i="361"/>
  <c r="AJ93" i="361" s="1"/>
  <c r="AI95" i="361"/>
  <c r="AJ95" i="361" s="1"/>
  <c r="AI91" i="361"/>
  <c r="AJ91" i="361" s="1"/>
  <c r="AI87" i="361"/>
  <c r="AJ87" i="361" s="1"/>
  <c r="AI98" i="361"/>
  <c r="AJ98" i="361" s="1"/>
  <c r="AI94" i="361"/>
  <c r="AJ94" i="361" s="1"/>
  <c r="AI90" i="361"/>
  <c r="AJ90" i="361" s="1"/>
  <c r="AI86" i="361"/>
  <c r="AJ86" i="361" s="1"/>
  <c r="AI85" i="361"/>
  <c r="AJ85" i="361" s="1"/>
  <c r="AI81" i="361"/>
  <c r="AJ81" i="361" s="1"/>
  <c r="AI89" i="361"/>
  <c r="AJ89" i="361" s="1"/>
  <c r="AI84" i="361"/>
  <c r="AJ84" i="361" s="1"/>
  <c r="AI80" i="361"/>
  <c r="AJ80" i="361" s="1"/>
  <c r="AI83" i="361"/>
  <c r="AJ83" i="361" s="1"/>
  <c r="AI79" i="361"/>
  <c r="AJ79" i="361" s="1"/>
  <c r="AI78" i="361"/>
  <c r="AJ78" i="361" s="1"/>
  <c r="AI74" i="361"/>
  <c r="AJ74" i="361" s="1"/>
  <c r="AI88" i="361"/>
  <c r="AJ88" i="361" s="1"/>
  <c r="AI76" i="361"/>
  <c r="AJ76" i="361" s="1"/>
  <c r="AI73" i="361"/>
  <c r="AJ73" i="361" s="1"/>
  <c r="AI69" i="361"/>
  <c r="AJ69" i="361" s="1"/>
  <c r="AI65" i="361"/>
  <c r="AJ65" i="361" s="1"/>
  <c r="AI61" i="361"/>
  <c r="AJ61" i="361" s="1"/>
  <c r="AI75" i="361"/>
  <c r="AJ75" i="361" s="1"/>
  <c r="AI70" i="361"/>
  <c r="AJ70" i="361" s="1"/>
  <c r="AI71" i="361"/>
  <c r="AJ71" i="361" s="1"/>
  <c r="AI67" i="361"/>
  <c r="AJ67" i="361" s="1"/>
  <c r="AI82" i="361"/>
  <c r="AJ82" i="361" s="1"/>
  <c r="AI77" i="361"/>
  <c r="AJ77" i="361" s="1"/>
  <c r="AI72" i="361"/>
  <c r="AJ72" i="361" s="1"/>
  <c r="AI68" i="361"/>
  <c r="AJ68" i="361" s="1"/>
  <c r="AI64" i="361"/>
  <c r="AJ64" i="361" s="1"/>
  <c r="AI60" i="361"/>
  <c r="AJ60" i="361" s="1"/>
  <c r="AI66" i="361"/>
  <c r="AJ66" i="361" s="1"/>
  <c r="AI56" i="361"/>
  <c r="AJ56" i="361" s="1"/>
  <c r="AI52" i="361"/>
  <c r="AJ52" i="361" s="1"/>
  <c r="AI48" i="361"/>
  <c r="AJ48" i="361" s="1"/>
  <c r="AI44" i="361"/>
  <c r="AJ44" i="361" s="1"/>
  <c r="AI59" i="361"/>
  <c r="AJ59" i="361" s="1"/>
  <c r="AI58" i="361"/>
  <c r="AJ58" i="361" s="1"/>
  <c r="AI57" i="361"/>
  <c r="AJ57" i="361" s="1"/>
  <c r="AI53" i="361"/>
  <c r="AJ53" i="361" s="1"/>
  <c r="AI62" i="361"/>
  <c r="AJ62" i="361" s="1"/>
  <c r="AI54" i="361"/>
  <c r="AJ54" i="361" s="1"/>
  <c r="AI63" i="361"/>
  <c r="AJ63" i="361" s="1"/>
  <c r="AI55" i="361"/>
  <c r="AJ55" i="361" s="1"/>
  <c r="AI51" i="361"/>
  <c r="AJ51" i="361" s="1"/>
  <c r="AI47" i="361"/>
  <c r="AJ47" i="361" s="1"/>
  <c r="AI46" i="361"/>
  <c r="AJ46" i="361" s="1"/>
  <c r="AI40" i="361"/>
  <c r="AJ40" i="361" s="1"/>
  <c r="AI36" i="361"/>
  <c r="AJ36" i="361" s="1"/>
  <c r="AI32" i="361"/>
  <c r="AJ32" i="361" s="1"/>
  <c r="AI28" i="361"/>
  <c r="AJ28" i="361" s="1"/>
  <c r="AI24" i="361"/>
  <c r="AJ24" i="361" s="1"/>
  <c r="AI20" i="361"/>
  <c r="AJ20" i="361" s="1"/>
  <c r="AI49" i="361"/>
  <c r="AJ49" i="361" s="1"/>
  <c r="AI41" i="361"/>
  <c r="AJ41" i="361" s="1"/>
  <c r="AI37" i="361"/>
  <c r="AJ37" i="361" s="1"/>
  <c r="AI33" i="361"/>
  <c r="AJ33" i="361" s="1"/>
  <c r="AI50" i="361"/>
  <c r="AJ50" i="361" s="1"/>
  <c r="AI43" i="361"/>
  <c r="AJ43" i="361" s="1"/>
  <c r="AI42" i="361"/>
  <c r="AJ42" i="361" s="1"/>
  <c r="AI38" i="361"/>
  <c r="AJ38" i="361" s="1"/>
  <c r="AI34" i="361"/>
  <c r="AJ34" i="361" s="1"/>
  <c r="AI30" i="361"/>
  <c r="AJ30" i="361" s="1"/>
  <c r="AI45" i="361"/>
  <c r="AJ45" i="361" s="1"/>
  <c r="AI39" i="361"/>
  <c r="AJ39" i="361" s="1"/>
  <c r="AI35" i="361"/>
  <c r="AJ35" i="361" s="1"/>
  <c r="AI31" i="361"/>
  <c r="AJ31" i="361" s="1"/>
  <c r="AI27" i="361"/>
  <c r="AJ27" i="361" s="1"/>
  <c r="AI23" i="361"/>
  <c r="AJ23" i="361" s="1"/>
  <c r="AQ99" i="361"/>
  <c r="AQ100" i="361"/>
  <c r="AQ96" i="361"/>
  <c r="AQ92" i="361"/>
  <c r="AQ97" i="361"/>
  <c r="AQ93" i="361"/>
  <c r="AQ98" i="361"/>
  <c r="AQ95" i="361"/>
  <c r="AQ91" i="361"/>
  <c r="AQ87" i="361"/>
  <c r="AQ94" i="361"/>
  <c r="AQ90" i="361"/>
  <c r="AQ86" i="361"/>
  <c r="AQ85" i="361"/>
  <c r="AQ81" i="361"/>
  <c r="AQ89" i="361"/>
  <c r="AQ84" i="361"/>
  <c r="AQ80" i="361"/>
  <c r="AQ88" i="361"/>
  <c r="AQ83" i="361"/>
  <c r="AQ78" i="361"/>
  <c r="AQ74" i="361"/>
  <c r="AQ79" i="361"/>
  <c r="AQ76" i="361"/>
  <c r="AQ73" i="361"/>
  <c r="AQ69" i="361"/>
  <c r="AQ65" i="361"/>
  <c r="AQ61" i="361"/>
  <c r="AQ82" i="361"/>
  <c r="AQ75" i="361"/>
  <c r="AQ70" i="361"/>
  <c r="AQ71" i="361"/>
  <c r="AQ67" i="361"/>
  <c r="AQ77" i="361"/>
  <c r="AQ72" i="361"/>
  <c r="AQ68" i="361"/>
  <c r="AQ64" i="361"/>
  <c r="AQ60" i="361"/>
  <c r="AQ66" i="361"/>
  <c r="AQ56" i="361"/>
  <c r="AQ52" i="361"/>
  <c r="AQ48" i="361"/>
  <c r="AQ44" i="361"/>
  <c r="AQ59" i="361"/>
  <c r="AQ57" i="361"/>
  <c r="AQ53" i="361"/>
  <c r="AQ62" i="361"/>
  <c r="AQ54" i="361"/>
  <c r="AQ63" i="361"/>
  <c r="AQ58" i="361"/>
  <c r="AQ55" i="361"/>
  <c r="AQ51" i="361"/>
  <c r="AQ47" i="361"/>
  <c r="AQ43" i="361"/>
  <c r="AQ46" i="361"/>
  <c r="AQ40" i="361"/>
  <c r="AQ36" i="361"/>
  <c r="AQ32" i="361"/>
  <c r="AQ28" i="361"/>
  <c r="AQ24" i="361"/>
  <c r="AQ20" i="361"/>
  <c r="AQ49" i="361"/>
  <c r="AQ41" i="361"/>
  <c r="AQ37" i="361"/>
  <c r="AQ33" i="361"/>
  <c r="AQ50" i="361"/>
  <c r="AQ42" i="361"/>
  <c r="AQ38" i="361"/>
  <c r="AQ34" i="361"/>
  <c r="AQ30" i="361"/>
  <c r="AQ45" i="361"/>
  <c r="AQ39" i="361"/>
  <c r="AQ35" i="361"/>
  <c r="AQ31" i="361"/>
  <c r="AQ27" i="361"/>
  <c r="AQ23" i="361"/>
  <c r="AW100" i="361"/>
  <c r="AW98" i="361"/>
  <c r="AW94" i="361"/>
  <c r="AW101" i="361"/>
  <c r="AW99" i="361"/>
  <c r="AW95" i="361"/>
  <c r="AW96" i="361"/>
  <c r="AW89" i="361"/>
  <c r="AW97" i="361"/>
  <c r="AW93" i="361"/>
  <c r="AW92" i="361"/>
  <c r="AW88" i="361"/>
  <c r="AW83" i="361"/>
  <c r="AW79" i="361"/>
  <c r="AW91" i="361"/>
  <c r="AW90" i="361"/>
  <c r="AW82" i="361"/>
  <c r="AW84" i="361"/>
  <c r="AW76" i="361"/>
  <c r="AW86" i="361"/>
  <c r="AW85" i="361"/>
  <c r="AW87" i="361"/>
  <c r="AW81" i="361"/>
  <c r="AW78" i="361"/>
  <c r="AW74" i="361"/>
  <c r="AW77" i="361"/>
  <c r="AW71" i="361"/>
  <c r="AW67" i="361"/>
  <c r="AW63" i="361"/>
  <c r="AW59" i="361"/>
  <c r="AW80" i="361"/>
  <c r="AW72" i="361"/>
  <c r="AW75" i="361"/>
  <c r="AW73" i="361"/>
  <c r="AW69" i="361"/>
  <c r="AW70" i="361"/>
  <c r="AW66" i="361"/>
  <c r="AW62" i="361"/>
  <c r="AW54" i="361"/>
  <c r="AW50" i="361"/>
  <c r="AW46" i="361"/>
  <c r="AW61" i="361"/>
  <c r="AW60" i="361"/>
  <c r="AW55" i="361"/>
  <c r="AW68" i="361"/>
  <c r="AW56" i="361"/>
  <c r="AW52" i="361"/>
  <c r="AW65" i="361"/>
  <c r="AW64" i="361"/>
  <c r="AW58" i="361"/>
  <c r="AW57" i="361"/>
  <c r="AW53" i="361"/>
  <c r="AW49" i="361"/>
  <c r="AW45" i="361"/>
  <c r="AW48" i="361"/>
  <c r="AW47" i="361"/>
  <c r="AW42" i="361"/>
  <c r="AW38" i="361"/>
  <c r="AW34" i="361"/>
  <c r="AW30" i="361"/>
  <c r="AW26" i="361"/>
  <c r="AW22" i="361"/>
  <c r="AW51" i="361"/>
  <c r="AW39" i="361"/>
  <c r="AW35" i="361"/>
  <c r="AW31" i="361"/>
  <c r="AW44" i="361"/>
  <c r="AW43" i="361"/>
  <c r="AW40" i="361"/>
  <c r="AW36" i="361"/>
  <c r="AW32" i="361"/>
  <c r="AW28" i="361"/>
  <c r="AW41" i="361"/>
  <c r="AW37" i="361"/>
  <c r="AW33" i="361"/>
  <c r="AW29" i="361"/>
  <c r="AW25" i="361"/>
  <c r="AW21" i="361"/>
  <c r="BA8" i="361"/>
  <c r="AN9" i="361"/>
  <c r="AR9" i="361"/>
  <c r="AC10" i="361"/>
  <c r="AG10" i="361"/>
  <c r="AH10" i="361" s="1"/>
  <c r="AW10" i="361"/>
  <c r="AX11" i="361"/>
  <c r="AA12" i="361"/>
  <c r="AB12" i="361" s="1"/>
  <c r="AI12" i="361"/>
  <c r="AJ12" i="361" s="1"/>
  <c r="AQ12" i="361"/>
  <c r="AN13" i="361"/>
  <c r="AR13" i="361"/>
  <c r="AC14" i="361"/>
  <c r="AG14" i="361"/>
  <c r="AH14" i="361" s="1"/>
  <c r="AW14" i="361"/>
  <c r="AX15" i="361"/>
  <c r="AA16" i="361"/>
  <c r="AB16" i="361" s="1"/>
  <c r="AE16" i="361"/>
  <c r="AI16" i="361"/>
  <c r="AJ16" i="361" s="1"/>
  <c r="AQ16" i="361"/>
  <c r="AY16" i="361"/>
  <c r="AN17" i="361"/>
  <c r="AR17" i="361"/>
  <c r="AZ17" i="361"/>
  <c r="AC18" i="361"/>
  <c r="AD18" i="361" s="1"/>
  <c r="AG18" i="361"/>
  <c r="AH18" i="361" s="1"/>
  <c r="AW18" i="361"/>
  <c r="AA19" i="361"/>
  <c r="AB19" i="361" s="1"/>
  <c r="AQ19" i="361"/>
  <c r="AZ20" i="361"/>
  <c r="AC23" i="361"/>
  <c r="AD23" i="361" s="1"/>
  <c r="AC24" i="361"/>
  <c r="AD24" i="361" s="1"/>
  <c r="AP25" i="361"/>
  <c r="AZ26" i="361"/>
  <c r="AP28" i="361"/>
  <c r="AC100" i="361"/>
  <c r="AD100" i="361" s="1"/>
  <c r="AC101" i="361"/>
  <c r="AD101" i="361" s="1"/>
  <c r="AC98" i="361"/>
  <c r="AD98" i="361" s="1"/>
  <c r="AC94" i="361"/>
  <c r="AD94" i="361" s="1"/>
  <c r="AC99" i="361"/>
  <c r="AD99" i="361" s="1"/>
  <c r="AC95" i="361"/>
  <c r="AD95" i="361" s="1"/>
  <c r="AC89" i="361"/>
  <c r="AD89" i="361" s="1"/>
  <c r="AC93" i="361"/>
  <c r="AD93" i="361" s="1"/>
  <c r="AC96" i="361"/>
  <c r="AD96" i="361" s="1"/>
  <c r="AC97" i="361"/>
  <c r="AD97" i="361" s="1"/>
  <c r="AC88" i="361"/>
  <c r="AD88" i="361" s="1"/>
  <c r="AC83" i="361"/>
  <c r="AD83" i="361" s="1"/>
  <c r="AC92" i="361"/>
  <c r="AD92" i="361" s="1"/>
  <c r="AC91" i="361"/>
  <c r="AD91" i="361" s="1"/>
  <c r="AC90" i="361"/>
  <c r="AD90" i="361" s="1"/>
  <c r="AC87" i="361"/>
  <c r="AD87" i="361" s="1"/>
  <c r="AC86" i="361"/>
  <c r="AD86" i="361" s="1"/>
  <c r="AC82" i="361"/>
  <c r="AD82" i="361" s="1"/>
  <c r="AC85" i="361"/>
  <c r="AD85" i="361" s="1"/>
  <c r="AC81" i="361"/>
  <c r="AD81" i="361" s="1"/>
  <c r="AC79" i="361"/>
  <c r="AD79" i="361" s="1"/>
  <c r="AC76" i="361"/>
  <c r="AD76" i="361" s="1"/>
  <c r="AC84" i="361"/>
  <c r="AD84" i="361" s="1"/>
  <c r="AC78" i="361"/>
  <c r="AD78" i="361" s="1"/>
  <c r="AC74" i="361"/>
  <c r="AD74" i="361" s="1"/>
  <c r="AC75" i="361"/>
  <c r="AD75" i="361" s="1"/>
  <c r="AC71" i="361"/>
  <c r="AD71" i="361" s="1"/>
  <c r="AC67" i="361"/>
  <c r="AD67" i="361" s="1"/>
  <c r="AC63" i="361"/>
  <c r="AD63" i="361" s="1"/>
  <c r="AC59" i="361"/>
  <c r="AD59" i="361" s="1"/>
  <c r="AC72" i="361"/>
  <c r="AD72" i="361" s="1"/>
  <c r="AC80" i="361"/>
  <c r="AD80" i="361" s="1"/>
  <c r="AC77" i="361"/>
  <c r="AD77" i="361" s="1"/>
  <c r="AC73" i="361"/>
  <c r="AD73" i="361" s="1"/>
  <c r="AC69" i="361"/>
  <c r="AD69" i="361" s="1"/>
  <c r="AC70" i="361"/>
  <c r="AD70" i="361" s="1"/>
  <c r="AC66" i="361"/>
  <c r="AD66" i="361" s="1"/>
  <c r="AC62" i="361"/>
  <c r="AD62" i="361" s="1"/>
  <c r="AC54" i="361"/>
  <c r="AD54" i="361" s="1"/>
  <c r="AC50" i="361"/>
  <c r="AD50" i="361" s="1"/>
  <c r="AC46" i="361"/>
  <c r="AD46" i="361" s="1"/>
  <c r="AC65" i="361"/>
  <c r="AD65" i="361" s="1"/>
  <c r="AC64" i="361"/>
  <c r="AD64" i="361" s="1"/>
  <c r="AC55" i="361"/>
  <c r="AD55" i="361" s="1"/>
  <c r="AC58" i="361"/>
  <c r="AD58" i="361" s="1"/>
  <c r="AC56" i="361"/>
  <c r="AD56" i="361" s="1"/>
  <c r="AC52" i="361"/>
  <c r="AD52" i="361" s="1"/>
  <c r="AC68" i="361"/>
  <c r="AD68" i="361" s="1"/>
  <c r="AC61" i="361"/>
  <c r="AD61" i="361" s="1"/>
  <c r="AC60" i="361"/>
  <c r="AD60" i="361" s="1"/>
  <c r="AC57" i="361"/>
  <c r="AD57" i="361" s="1"/>
  <c r="AC53" i="361"/>
  <c r="AD53" i="361" s="1"/>
  <c r="AC49" i="361"/>
  <c r="AD49" i="361" s="1"/>
  <c r="AC45" i="361"/>
  <c r="AD45" i="361" s="1"/>
  <c r="AC44" i="361"/>
  <c r="AD44" i="361" s="1"/>
  <c r="AC42" i="361"/>
  <c r="AD42" i="361" s="1"/>
  <c r="AC38" i="361"/>
  <c r="AD38" i="361" s="1"/>
  <c r="AC34" i="361"/>
  <c r="AD34" i="361" s="1"/>
  <c r="AC30" i="361"/>
  <c r="AD30" i="361" s="1"/>
  <c r="AC26" i="361"/>
  <c r="AD26" i="361" s="1"/>
  <c r="AC22" i="361"/>
  <c r="AD22" i="361" s="1"/>
  <c r="AC39" i="361"/>
  <c r="AD39" i="361" s="1"/>
  <c r="AC35" i="361"/>
  <c r="AD35" i="361" s="1"/>
  <c r="AC31" i="361"/>
  <c r="AD31" i="361" s="1"/>
  <c r="AC51" i="361"/>
  <c r="AD51" i="361" s="1"/>
  <c r="AC48" i="361"/>
  <c r="AD48" i="361" s="1"/>
  <c r="AC47" i="361"/>
  <c r="AD47" i="361" s="1"/>
  <c r="AC43" i="361"/>
  <c r="AD43" i="361" s="1"/>
  <c r="AC40" i="361"/>
  <c r="AD40" i="361" s="1"/>
  <c r="AC36" i="361"/>
  <c r="AD36" i="361" s="1"/>
  <c r="AC32" i="361"/>
  <c r="AD32" i="361" s="1"/>
  <c r="AC28" i="361"/>
  <c r="AD28" i="361" s="1"/>
  <c r="AC41" i="361"/>
  <c r="AD41" i="361" s="1"/>
  <c r="AC37" i="361"/>
  <c r="AD37" i="361" s="1"/>
  <c r="AC33" i="361"/>
  <c r="AD33" i="361" s="1"/>
  <c r="AC29" i="361"/>
  <c r="AD29" i="361" s="1"/>
  <c r="AC25" i="361"/>
  <c r="AD25" i="361" s="1"/>
  <c r="AC21" i="361"/>
  <c r="AD21" i="361" s="1"/>
  <c r="AN100" i="361"/>
  <c r="AN97" i="361"/>
  <c r="AN93" i="361"/>
  <c r="AN98" i="361"/>
  <c r="AN94" i="361"/>
  <c r="AN88" i="361"/>
  <c r="AN96" i="361"/>
  <c r="AN95" i="361"/>
  <c r="AN99" i="361"/>
  <c r="AN91" i="361"/>
  <c r="AN87" i="361"/>
  <c r="AN90" i="361"/>
  <c r="AN89" i="361"/>
  <c r="AN82" i="361"/>
  <c r="AN92" i="361"/>
  <c r="AN85" i="361"/>
  <c r="AN81" i="361"/>
  <c r="AN86" i="361"/>
  <c r="AN79" i="361"/>
  <c r="AN75" i="361"/>
  <c r="AN80" i="361"/>
  <c r="AN77" i="361"/>
  <c r="AN84" i="361"/>
  <c r="AN70" i="361"/>
  <c r="AN66" i="361"/>
  <c r="AN62" i="361"/>
  <c r="AN58" i="361"/>
  <c r="AN83" i="361"/>
  <c r="AN76" i="361"/>
  <c r="AN71" i="361"/>
  <c r="AN72" i="361"/>
  <c r="AN68" i="361"/>
  <c r="AN78" i="361"/>
  <c r="AN74" i="361"/>
  <c r="AN73" i="361"/>
  <c r="AN69" i="361"/>
  <c r="AN65" i="361"/>
  <c r="AN61" i="361"/>
  <c r="AN67" i="361"/>
  <c r="AN64" i="361"/>
  <c r="AN63" i="361"/>
  <c r="AN57" i="361"/>
  <c r="AN53" i="361"/>
  <c r="AN49" i="361"/>
  <c r="AN45" i="361"/>
  <c r="AN54" i="361"/>
  <c r="AN60" i="361"/>
  <c r="AN59" i="361"/>
  <c r="AN55" i="361"/>
  <c r="AN51" i="361"/>
  <c r="AN56" i="361"/>
  <c r="AN52" i="361"/>
  <c r="AN48" i="361"/>
  <c r="AN44" i="361"/>
  <c r="AN41" i="361"/>
  <c r="AN37" i="361"/>
  <c r="AN33" i="361"/>
  <c r="AN29" i="361"/>
  <c r="AN25" i="361"/>
  <c r="AN21" i="361"/>
  <c r="AN47" i="361"/>
  <c r="AN46" i="361"/>
  <c r="AN42" i="361"/>
  <c r="AN38" i="361"/>
  <c r="AN34" i="361"/>
  <c r="AN39" i="361"/>
  <c r="AN35" i="361"/>
  <c r="AN31" i="361"/>
  <c r="AN27" i="361"/>
  <c r="AN50" i="361"/>
  <c r="AN43" i="361"/>
  <c r="AN40" i="361"/>
  <c r="AN36" i="361"/>
  <c r="AN32" i="361"/>
  <c r="AN28" i="361"/>
  <c r="AN24" i="361"/>
  <c r="AR100" i="361"/>
  <c r="AR97" i="361"/>
  <c r="AR93" i="361"/>
  <c r="AR98" i="361"/>
  <c r="AR94" i="361"/>
  <c r="AR88" i="361"/>
  <c r="AR99" i="361"/>
  <c r="AR96" i="361"/>
  <c r="AR95" i="361"/>
  <c r="AR92" i="361"/>
  <c r="AR91" i="361"/>
  <c r="AR87" i="361"/>
  <c r="AR86" i="361"/>
  <c r="AR82" i="361"/>
  <c r="AR90" i="361"/>
  <c r="AR89" i="361"/>
  <c r="AR85" i="361"/>
  <c r="AR81" i="361"/>
  <c r="AR84" i="361"/>
  <c r="AR83" i="361"/>
  <c r="AR80" i="361"/>
  <c r="AR75" i="361"/>
  <c r="AR77" i="361"/>
  <c r="AR70" i="361"/>
  <c r="AR66" i="361"/>
  <c r="AR62" i="361"/>
  <c r="AR58" i="361"/>
  <c r="AR78" i="361"/>
  <c r="AR74" i="361"/>
  <c r="AR71" i="361"/>
  <c r="AR72" i="361"/>
  <c r="AR68" i="361"/>
  <c r="AR79" i="361"/>
  <c r="AR76" i="361"/>
  <c r="AR73" i="361"/>
  <c r="AR69" i="361"/>
  <c r="AR65" i="361"/>
  <c r="AR61" i="361"/>
  <c r="AR60" i="361"/>
  <c r="AR59" i="361"/>
  <c r="AR57" i="361"/>
  <c r="AR53" i="361"/>
  <c r="AR49" i="361"/>
  <c r="AR45" i="361"/>
  <c r="AR54" i="361"/>
  <c r="AR64" i="361"/>
  <c r="AR63" i="361"/>
  <c r="AR55" i="361"/>
  <c r="AR51" i="361"/>
  <c r="AR67" i="361"/>
  <c r="AR56" i="361"/>
  <c r="AR52" i="361"/>
  <c r="AR48" i="361"/>
  <c r="AR44" i="361"/>
  <c r="AR41" i="361"/>
  <c r="AR37" i="361"/>
  <c r="AR33" i="361"/>
  <c r="AR29" i="361"/>
  <c r="AR25" i="361"/>
  <c r="AR21" i="361"/>
  <c r="AR50" i="361"/>
  <c r="AR43" i="361"/>
  <c r="AR42" i="361"/>
  <c r="AR38" i="361"/>
  <c r="AR34" i="361"/>
  <c r="AR39" i="361"/>
  <c r="AR35" i="361"/>
  <c r="AR31" i="361"/>
  <c r="AR27" i="361"/>
  <c r="AR47" i="361"/>
  <c r="AR46" i="361"/>
  <c r="AR40" i="361"/>
  <c r="AR36" i="361"/>
  <c r="AR32" i="361"/>
  <c r="AR28" i="361"/>
  <c r="AR24" i="361"/>
  <c r="AX98" i="361"/>
  <c r="AX101" i="361"/>
  <c r="AX99" i="361"/>
  <c r="AX95" i="361"/>
  <c r="AX100" i="361"/>
  <c r="AX96" i="361"/>
  <c r="AX97" i="361"/>
  <c r="AX94" i="361"/>
  <c r="AX90" i="361"/>
  <c r="AX86" i="361"/>
  <c r="AX89" i="361"/>
  <c r="AX87" i="361"/>
  <c r="AX84" i="361"/>
  <c r="AX80" i="361"/>
  <c r="AX92" i="361"/>
  <c r="AX91" i="361"/>
  <c r="AX93" i="361"/>
  <c r="AX88" i="361"/>
  <c r="AX83" i="361"/>
  <c r="AX79" i="361"/>
  <c r="AX85" i="361"/>
  <c r="AX82" i="361"/>
  <c r="AX77" i="361"/>
  <c r="AX73" i="361"/>
  <c r="AX75" i="361"/>
  <c r="AX76" i="361"/>
  <c r="AX72" i="361"/>
  <c r="AX68" i="361"/>
  <c r="AX64" i="361"/>
  <c r="AX60" i="361"/>
  <c r="AX69" i="361"/>
  <c r="AX81" i="361"/>
  <c r="AX78" i="361"/>
  <c r="AX74" i="361"/>
  <c r="AX70" i="361"/>
  <c r="AX71" i="361"/>
  <c r="AX67" i="361"/>
  <c r="AX63" i="361"/>
  <c r="AX59" i="361"/>
  <c r="AX61" i="361"/>
  <c r="AX55" i="361"/>
  <c r="AX51" i="361"/>
  <c r="AX47" i="361"/>
  <c r="AX43" i="361"/>
  <c r="AX66" i="361"/>
  <c r="AX56" i="361"/>
  <c r="AX52" i="361"/>
  <c r="AX65" i="361"/>
  <c r="AX58" i="361"/>
  <c r="AX57" i="361"/>
  <c r="AX53" i="361"/>
  <c r="AX62" i="361"/>
  <c r="AX54" i="361"/>
  <c r="AX50" i="361"/>
  <c r="AX46" i="361"/>
  <c r="AX45" i="361"/>
  <c r="AX39" i="361"/>
  <c r="AX35" i="361"/>
  <c r="AX31" i="361"/>
  <c r="AX27" i="361"/>
  <c r="AX23" i="361"/>
  <c r="AX19" i="361"/>
  <c r="AX44" i="361"/>
  <c r="AX40" i="361"/>
  <c r="AX36" i="361"/>
  <c r="AX32" i="361"/>
  <c r="AX49" i="361"/>
  <c r="AX41" i="361"/>
  <c r="AX37" i="361"/>
  <c r="AX33" i="361"/>
  <c r="AX29" i="361"/>
  <c r="BA29" i="361" s="1"/>
  <c r="AX48" i="361"/>
  <c r="AX42" i="361"/>
  <c r="AX38" i="361"/>
  <c r="AX34" i="361"/>
  <c r="AX30" i="361"/>
  <c r="AX26" i="361"/>
  <c r="AX22" i="361"/>
  <c r="AC9" i="361"/>
  <c r="AD9" i="361" s="1"/>
  <c r="AX10" i="361"/>
  <c r="AN12" i="361"/>
  <c r="AR12" i="361"/>
  <c r="AC13" i="361"/>
  <c r="AD13" i="361" s="1"/>
  <c r="AW13" i="361"/>
  <c r="AX14" i="361"/>
  <c r="AA15" i="361"/>
  <c r="AB15" i="361" s="1"/>
  <c r="AI15" i="361"/>
  <c r="AJ15" i="361" s="1"/>
  <c r="AQ15" i="361"/>
  <c r="AN16" i="361"/>
  <c r="AR16" i="361"/>
  <c r="AC17" i="361"/>
  <c r="AD17" i="361" s="1"/>
  <c r="AW17" i="361"/>
  <c r="AX18" i="361"/>
  <c r="AR19" i="361"/>
  <c r="AW19" i="361"/>
  <c r="AP20" i="361"/>
  <c r="AE21" i="361"/>
  <c r="AF21" i="361" s="1"/>
  <c r="AA22" i="361"/>
  <c r="AB22" i="361" s="1"/>
  <c r="AI22" i="361"/>
  <c r="AJ22" i="361" s="1"/>
  <c r="AQ22" i="361"/>
  <c r="AY22" i="361"/>
  <c r="AN23" i="361"/>
  <c r="AA25" i="361"/>
  <c r="AB25" i="361" s="1"/>
  <c r="AI25" i="361"/>
  <c r="AJ25" i="361" s="1"/>
  <c r="AQ25" i="361"/>
  <c r="AG27" i="361"/>
  <c r="AH27" i="361" s="1"/>
  <c r="AW27" i="361"/>
  <c r="AA29" i="361"/>
  <c r="AB29" i="361" s="1"/>
  <c r="AQ29" i="361"/>
  <c r="AZ30" i="361"/>
  <c r="AE101" i="361"/>
  <c r="AF101" i="361" s="1"/>
  <c r="AE99" i="361"/>
  <c r="AF99" i="361" s="1"/>
  <c r="AE100" i="361"/>
  <c r="AF100" i="361" s="1"/>
  <c r="AE96" i="361"/>
  <c r="AF96" i="361" s="1"/>
  <c r="AE92" i="361"/>
  <c r="AF92" i="361" s="1"/>
  <c r="AE97" i="361"/>
  <c r="AF97" i="361" s="1"/>
  <c r="AE93" i="361"/>
  <c r="AF93" i="361" s="1"/>
  <c r="AE91" i="361"/>
  <c r="AF91" i="361" s="1"/>
  <c r="AE87" i="361"/>
  <c r="AF87" i="361" s="1"/>
  <c r="AE94" i="361"/>
  <c r="AF94" i="361" s="1"/>
  <c r="AE98" i="361"/>
  <c r="AF98" i="361" s="1"/>
  <c r="AE90" i="361"/>
  <c r="AF90" i="361" s="1"/>
  <c r="AE86" i="361"/>
  <c r="AF86" i="361" s="1"/>
  <c r="AE88" i="361"/>
  <c r="AF88" i="361" s="1"/>
  <c r="AE85" i="361"/>
  <c r="AF85" i="361" s="1"/>
  <c r="AE81" i="361"/>
  <c r="AF81" i="361" s="1"/>
  <c r="AE95" i="361"/>
  <c r="AF95" i="361" s="1"/>
  <c r="AE89" i="361"/>
  <c r="AF89" i="361" s="1"/>
  <c r="AE84" i="361"/>
  <c r="AF84" i="361" s="1"/>
  <c r="AE80" i="361"/>
  <c r="AF80" i="361" s="1"/>
  <c r="AE78" i="361"/>
  <c r="AF78" i="361" s="1"/>
  <c r="AE74" i="361"/>
  <c r="AF74" i="361" s="1"/>
  <c r="AE83" i="361"/>
  <c r="AF83" i="361" s="1"/>
  <c r="AE76" i="361"/>
  <c r="AF76" i="361" s="1"/>
  <c r="AE82" i="361"/>
  <c r="AF82" i="361" s="1"/>
  <c r="AE79" i="361"/>
  <c r="AF79" i="361" s="1"/>
  <c r="AE73" i="361"/>
  <c r="AF73" i="361" s="1"/>
  <c r="AE69" i="361"/>
  <c r="AF69" i="361" s="1"/>
  <c r="AE65" i="361"/>
  <c r="AF65" i="361" s="1"/>
  <c r="AE61" i="361"/>
  <c r="AF61" i="361" s="1"/>
  <c r="AE77" i="361"/>
  <c r="AF77" i="361" s="1"/>
  <c r="AE70" i="361"/>
  <c r="AF70" i="361" s="1"/>
  <c r="AE71" i="361"/>
  <c r="AF71" i="361" s="1"/>
  <c r="AE67" i="361"/>
  <c r="AF67" i="361" s="1"/>
  <c r="AE75" i="361"/>
  <c r="AF75" i="361" s="1"/>
  <c r="AE72" i="361"/>
  <c r="AF72" i="361" s="1"/>
  <c r="AE68" i="361"/>
  <c r="AF68" i="361" s="1"/>
  <c r="AE64" i="361"/>
  <c r="AF64" i="361" s="1"/>
  <c r="AE60" i="361"/>
  <c r="AF60" i="361" s="1"/>
  <c r="AE62" i="361"/>
  <c r="AF62" i="361" s="1"/>
  <c r="AE58" i="361"/>
  <c r="AF58" i="361" s="1"/>
  <c r="AE56" i="361"/>
  <c r="AF56" i="361" s="1"/>
  <c r="AE52" i="361"/>
  <c r="AF52" i="361" s="1"/>
  <c r="AE48" i="361"/>
  <c r="AF48" i="361" s="1"/>
  <c r="AE44" i="361"/>
  <c r="AF44" i="361" s="1"/>
  <c r="AE63" i="361"/>
  <c r="AF63" i="361" s="1"/>
  <c r="AE57" i="361"/>
  <c r="AF57" i="361" s="1"/>
  <c r="AE53" i="361"/>
  <c r="AF53" i="361" s="1"/>
  <c r="AE66" i="361"/>
  <c r="AF66" i="361" s="1"/>
  <c r="AE54" i="361"/>
  <c r="AF54" i="361" s="1"/>
  <c r="AE59" i="361"/>
  <c r="AF59" i="361" s="1"/>
  <c r="AE55" i="361"/>
  <c r="AF55" i="361" s="1"/>
  <c r="AE51" i="361"/>
  <c r="AF51" i="361" s="1"/>
  <c r="AE47" i="361"/>
  <c r="AF47" i="361" s="1"/>
  <c r="AE50" i="361"/>
  <c r="AF50" i="361" s="1"/>
  <c r="AE40" i="361"/>
  <c r="AF40" i="361" s="1"/>
  <c r="AE36" i="361"/>
  <c r="AF36" i="361" s="1"/>
  <c r="AE32" i="361"/>
  <c r="AF32" i="361" s="1"/>
  <c r="AE28" i="361"/>
  <c r="AF28" i="361" s="1"/>
  <c r="AE24" i="361"/>
  <c r="AF24" i="361" s="1"/>
  <c r="AE20" i="361"/>
  <c r="AF20" i="361" s="1"/>
  <c r="AE45" i="361"/>
  <c r="AF45" i="361" s="1"/>
  <c r="AE43" i="361"/>
  <c r="AF43" i="361" s="1"/>
  <c r="AE41" i="361"/>
  <c r="AF41" i="361" s="1"/>
  <c r="AE37" i="361"/>
  <c r="AF37" i="361" s="1"/>
  <c r="AE33" i="361"/>
  <c r="AF33" i="361" s="1"/>
  <c r="AE46" i="361"/>
  <c r="AF46" i="361" s="1"/>
  <c r="AE42" i="361"/>
  <c r="AF42" i="361" s="1"/>
  <c r="AE38" i="361"/>
  <c r="AF38" i="361" s="1"/>
  <c r="AE34" i="361"/>
  <c r="AF34" i="361" s="1"/>
  <c r="AE30" i="361"/>
  <c r="AF30" i="361" s="1"/>
  <c r="AE49" i="361"/>
  <c r="AF49" i="361" s="1"/>
  <c r="AE39" i="361"/>
  <c r="AF39" i="361" s="1"/>
  <c r="AE35" i="361"/>
  <c r="AF35" i="361" s="1"/>
  <c r="AE31" i="361"/>
  <c r="AF31" i="361" s="1"/>
  <c r="AE27" i="361"/>
  <c r="AF27" i="361" s="1"/>
  <c r="AE23" i="361"/>
  <c r="AF23" i="361" s="1"/>
  <c r="AO8" i="361"/>
  <c r="AS8" i="361"/>
  <c r="AT8" i="361" s="1"/>
  <c r="AY101" i="361"/>
  <c r="AY99" i="361"/>
  <c r="AY100" i="361"/>
  <c r="AY96" i="361"/>
  <c r="AY92" i="361"/>
  <c r="AY97" i="361"/>
  <c r="AY93" i="361"/>
  <c r="AY95" i="361"/>
  <c r="AY91" i="361"/>
  <c r="AY87" i="361"/>
  <c r="AY98" i="361"/>
  <c r="AY94" i="361"/>
  <c r="AY90" i="361"/>
  <c r="AY86" i="361"/>
  <c r="AY85" i="361"/>
  <c r="AY81" i="361"/>
  <c r="AY89" i="361"/>
  <c r="AY84" i="361"/>
  <c r="AY80" i="361"/>
  <c r="AY88" i="361"/>
  <c r="AY83" i="361"/>
  <c r="AY78" i="361"/>
  <c r="AY74" i="361"/>
  <c r="AY76" i="361"/>
  <c r="AY69" i="361"/>
  <c r="AY65" i="361"/>
  <c r="AY61" i="361"/>
  <c r="AY79" i="361"/>
  <c r="AY75" i="361"/>
  <c r="AY73" i="361"/>
  <c r="AY70" i="361"/>
  <c r="AY71" i="361"/>
  <c r="AY67" i="361"/>
  <c r="AY82" i="361"/>
  <c r="AY77" i="361"/>
  <c r="AY72" i="361"/>
  <c r="AY68" i="361"/>
  <c r="AY64" i="361"/>
  <c r="AY60" i="361"/>
  <c r="AY66" i="361"/>
  <c r="AY56" i="361"/>
  <c r="AY52" i="361"/>
  <c r="AY48" i="361"/>
  <c r="AY44" i="361"/>
  <c r="AY59" i="361"/>
  <c r="AY58" i="361"/>
  <c r="AY57" i="361"/>
  <c r="AY53" i="361"/>
  <c r="AY62" i="361"/>
  <c r="AY54" i="361"/>
  <c r="AY63" i="361"/>
  <c r="AY55" i="361"/>
  <c r="AY51" i="361"/>
  <c r="AY47" i="361"/>
  <c r="AY43" i="361"/>
  <c r="AY46" i="361"/>
  <c r="AY40" i="361"/>
  <c r="AY36" i="361"/>
  <c r="AY32" i="361"/>
  <c r="AY28" i="361"/>
  <c r="AY24" i="361"/>
  <c r="AY20" i="361"/>
  <c r="AY49" i="361"/>
  <c r="AY41" i="361"/>
  <c r="AY37" i="361"/>
  <c r="AY33" i="361"/>
  <c r="AY50" i="361"/>
  <c r="AY42" i="361"/>
  <c r="AY38" i="361"/>
  <c r="AY34" i="361"/>
  <c r="AY30" i="361"/>
  <c r="AY45" i="361"/>
  <c r="AY39" i="361"/>
  <c r="AY35" i="361"/>
  <c r="AY31" i="361"/>
  <c r="AY27" i="361"/>
  <c r="AY23" i="361"/>
  <c r="AP9" i="361"/>
  <c r="AX9" i="361"/>
  <c r="BA9" i="361" s="1"/>
  <c r="AA10" i="361"/>
  <c r="AB10" i="361" s="1"/>
  <c r="AE10" i="361"/>
  <c r="AF10" i="361" s="1"/>
  <c r="AI10" i="361"/>
  <c r="AJ10" i="361" s="1"/>
  <c r="AQ10" i="361"/>
  <c r="AY10" i="361"/>
  <c r="AN11" i="361"/>
  <c r="AR11" i="361"/>
  <c r="AZ11" i="361"/>
  <c r="AC12" i="361"/>
  <c r="AG12" i="361"/>
  <c r="AH12" i="361" s="1"/>
  <c r="AW12" i="361"/>
  <c r="AP13" i="361"/>
  <c r="AX13" i="361"/>
  <c r="BA13" i="361" s="1"/>
  <c r="AA14" i="361"/>
  <c r="AB14" i="361" s="1"/>
  <c r="AE14" i="361"/>
  <c r="AF14" i="361" s="1"/>
  <c r="AI14" i="361"/>
  <c r="AJ14" i="361" s="1"/>
  <c r="AQ14" i="361"/>
  <c r="AY14" i="361"/>
  <c r="AN15" i="361"/>
  <c r="AR15" i="361"/>
  <c r="AZ15" i="361"/>
  <c r="AC16" i="361"/>
  <c r="AD16" i="361" s="1"/>
  <c r="AG16" i="361"/>
  <c r="AH16" i="361" s="1"/>
  <c r="AW16" i="361"/>
  <c r="AP17" i="361"/>
  <c r="AX17" i="361"/>
  <c r="BA17" i="361" s="1"/>
  <c r="AA18" i="361"/>
  <c r="AB18" i="361" s="1"/>
  <c r="AE18" i="361"/>
  <c r="AI18" i="361"/>
  <c r="AJ18" i="361" s="1"/>
  <c r="AQ18" i="361"/>
  <c r="AY18" i="361"/>
  <c r="AC19" i="361"/>
  <c r="AI19" i="361"/>
  <c r="AJ19" i="361" s="1"/>
  <c r="AN19" i="361"/>
  <c r="AY19" i="361"/>
  <c r="AG20" i="361"/>
  <c r="AH20" i="361" s="1"/>
  <c r="AR20" i="361"/>
  <c r="AW20" i="361"/>
  <c r="AP21" i="361"/>
  <c r="AX21" i="361"/>
  <c r="BA21" i="361" s="1"/>
  <c r="AR22" i="361"/>
  <c r="AZ22" i="361"/>
  <c r="AG23" i="361"/>
  <c r="AH23" i="361" s="1"/>
  <c r="AW23" i="361"/>
  <c r="AG24" i="361"/>
  <c r="AH24" i="361" s="1"/>
  <c r="AW24" i="361"/>
  <c r="AN26" i="361"/>
  <c r="AX28" i="361"/>
  <c r="BA28" i="361" s="1"/>
  <c r="AE29" i="361"/>
  <c r="AF29" i="361" s="1"/>
  <c r="AN30" i="361"/>
  <c r="V62" i="361"/>
  <c r="M62" i="361" s="1"/>
  <c r="V76" i="361"/>
  <c r="M76" i="361" s="1"/>
  <c r="V81" i="361"/>
  <c r="M81" i="361" s="1"/>
  <c r="BD94" i="361"/>
  <c r="V94" i="361"/>
  <c r="M94" i="361" s="1"/>
  <c r="A11" i="360"/>
  <c r="J11" i="360" s="1"/>
  <c r="X11" i="360" s="1"/>
  <c r="Z11" i="360" s="1"/>
  <c r="AG14" i="360"/>
  <c r="AH14" i="360" s="1"/>
  <c r="AG9" i="360"/>
  <c r="AH9" i="360" s="1"/>
  <c r="AR18" i="360"/>
  <c r="AN22" i="360"/>
  <c r="AO22" i="360" s="1"/>
  <c r="AC10" i="360"/>
  <c r="AD10" i="360" s="1"/>
  <c r="AE13" i="360"/>
  <c r="AF13" i="360" s="1"/>
  <c r="AP10" i="360"/>
  <c r="AG12" i="360"/>
  <c r="AH12" i="360" s="1"/>
  <c r="AG22" i="360"/>
  <c r="AH22" i="360" s="1"/>
  <c r="AA9" i="360"/>
  <c r="AB9" i="360" s="1"/>
  <c r="AI9" i="360"/>
  <c r="AJ9" i="360" s="1"/>
  <c r="AQ9" i="360"/>
  <c r="AI10" i="360"/>
  <c r="AJ10" i="360" s="1"/>
  <c r="AG10" i="360"/>
  <c r="AH10" i="360" s="1"/>
  <c r="AA10" i="360"/>
  <c r="AB10" i="360" s="1"/>
  <c r="AG100" i="360"/>
  <c r="AH100" i="360" s="1"/>
  <c r="AG97" i="360"/>
  <c r="AH97" i="360" s="1"/>
  <c r="AG93" i="360"/>
  <c r="AH93" i="360" s="1"/>
  <c r="AG101" i="360"/>
  <c r="AH101" i="360" s="1"/>
  <c r="AG98" i="360"/>
  <c r="AH98" i="360" s="1"/>
  <c r="AG94" i="360"/>
  <c r="AH94" i="360" s="1"/>
  <c r="AG99" i="360"/>
  <c r="AH99" i="360" s="1"/>
  <c r="AG95" i="360"/>
  <c r="AH95" i="360" s="1"/>
  <c r="AG96" i="360"/>
  <c r="AH96" i="360" s="1"/>
  <c r="AG88" i="360"/>
  <c r="AH88" i="360" s="1"/>
  <c r="AG92" i="360"/>
  <c r="AH92" i="360" s="1"/>
  <c r="AG90" i="360"/>
  <c r="AH90" i="360" s="1"/>
  <c r="AG86" i="360"/>
  <c r="AH86" i="360" s="1"/>
  <c r="AG89" i="360"/>
  <c r="AH89" i="360" s="1"/>
  <c r="AG85" i="360"/>
  <c r="AH85" i="360" s="1"/>
  <c r="AG82" i="360"/>
  <c r="AH82" i="360" s="1"/>
  <c r="AG83" i="360"/>
  <c r="AH83" i="360" s="1"/>
  <c r="AG91" i="360"/>
  <c r="AH91" i="360" s="1"/>
  <c r="AG87" i="360"/>
  <c r="AH87" i="360" s="1"/>
  <c r="AG84" i="360"/>
  <c r="AH84" i="360" s="1"/>
  <c r="AG80" i="360"/>
  <c r="AH80" i="360" s="1"/>
  <c r="AG77" i="360"/>
  <c r="AH77" i="360" s="1"/>
  <c r="AG76" i="360"/>
  <c r="AH76" i="360" s="1"/>
  <c r="AG72" i="360"/>
  <c r="AH72" i="360" s="1"/>
  <c r="AG81" i="360"/>
  <c r="AH81" i="360" s="1"/>
  <c r="AG73" i="360"/>
  <c r="AH73" i="360" s="1"/>
  <c r="AG79" i="360"/>
  <c r="AH79" i="360" s="1"/>
  <c r="AG74" i="360"/>
  <c r="AH74" i="360" s="1"/>
  <c r="AG70" i="360"/>
  <c r="AH70" i="360" s="1"/>
  <c r="AG78" i="360"/>
  <c r="AH78" i="360" s="1"/>
  <c r="AG75" i="360"/>
  <c r="AH75" i="360" s="1"/>
  <c r="AG71" i="360"/>
  <c r="AH71" i="360" s="1"/>
  <c r="AG67" i="360"/>
  <c r="AH67" i="360" s="1"/>
  <c r="AG68" i="360"/>
  <c r="AH68" i="360" s="1"/>
  <c r="AG63" i="360"/>
  <c r="AH63" i="360" s="1"/>
  <c r="AG59" i="360"/>
  <c r="AH59" i="360" s="1"/>
  <c r="AG64" i="360"/>
  <c r="AH64" i="360" s="1"/>
  <c r="AG60" i="360"/>
  <c r="AH60" i="360" s="1"/>
  <c r="AG66" i="360"/>
  <c r="AH66" i="360" s="1"/>
  <c r="AG65" i="360"/>
  <c r="AH65" i="360" s="1"/>
  <c r="AG61" i="360"/>
  <c r="AH61" i="360" s="1"/>
  <c r="AG57" i="360"/>
  <c r="AH57" i="360" s="1"/>
  <c r="AG69" i="360"/>
  <c r="AH69" i="360" s="1"/>
  <c r="AG62" i="360"/>
  <c r="AH62" i="360" s="1"/>
  <c r="AG58" i="360"/>
  <c r="AH58" i="360" s="1"/>
  <c r="AG54" i="360"/>
  <c r="AH54" i="360" s="1"/>
  <c r="AG50" i="360"/>
  <c r="AH50" i="360" s="1"/>
  <c r="AG46" i="360"/>
  <c r="AH46" i="360" s="1"/>
  <c r="AG42" i="360"/>
  <c r="AH42" i="360" s="1"/>
  <c r="AG38" i="360"/>
  <c r="AH38" i="360" s="1"/>
  <c r="AG56" i="360"/>
  <c r="AH56" i="360" s="1"/>
  <c r="AG53" i="360"/>
  <c r="AH53" i="360" s="1"/>
  <c r="AG47" i="360"/>
  <c r="AH47" i="360" s="1"/>
  <c r="AG43" i="360"/>
  <c r="AH43" i="360" s="1"/>
  <c r="AG39" i="360"/>
  <c r="AH39" i="360" s="1"/>
  <c r="AG52" i="360"/>
  <c r="AH52" i="360" s="1"/>
  <c r="AG48" i="360"/>
  <c r="AH48" i="360" s="1"/>
  <c r="AG44" i="360"/>
  <c r="AH44" i="360" s="1"/>
  <c r="AG40" i="360"/>
  <c r="AH40" i="360" s="1"/>
  <c r="AG55" i="360"/>
  <c r="AH55" i="360" s="1"/>
  <c r="AG51" i="360"/>
  <c r="AH51" i="360" s="1"/>
  <c r="AG49" i="360"/>
  <c r="AH49" i="360" s="1"/>
  <c r="AG45" i="360"/>
  <c r="AH45" i="360" s="1"/>
  <c r="AG41" i="360"/>
  <c r="AH41" i="360" s="1"/>
  <c r="AG37" i="360"/>
  <c r="AH37" i="360" s="1"/>
  <c r="AG33" i="360"/>
  <c r="AH33" i="360" s="1"/>
  <c r="AG29" i="360"/>
  <c r="AH29" i="360" s="1"/>
  <c r="AG36" i="360"/>
  <c r="AH36" i="360" s="1"/>
  <c r="AG32" i="360"/>
  <c r="AH32" i="360" s="1"/>
  <c r="AG28" i="360"/>
  <c r="AH28" i="360" s="1"/>
  <c r="AG35" i="360"/>
  <c r="AH35" i="360" s="1"/>
  <c r="AG31" i="360"/>
  <c r="AH31" i="360" s="1"/>
  <c r="AG27" i="360"/>
  <c r="AH27" i="360" s="1"/>
  <c r="AG34" i="360"/>
  <c r="AH34" i="360" s="1"/>
  <c r="AG30" i="360"/>
  <c r="AH30" i="360" s="1"/>
  <c r="AG26" i="360"/>
  <c r="AH26" i="360" s="1"/>
  <c r="AG24" i="360"/>
  <c r="AH24" i="360" s="1"/>
  <c r="AG20" i="360"/>
  <c r="AH20" i="360" s="1"/>
  <c r="AG16" i="360"/>
  <c r="AH16" i="360" s="1"/>
  <c r="AG25" i="360"/>
  <c r="AH25" i="360" s="1"/>
  <c r="AG21" i="360"/>
  <c r="AH21" i="360" s="1"/>
  <c r="AG17" i="360"/>
  <c r="AH17" i="360" s="1"/>
  <c r="AG13" i="360"/>
  <c r="AH13" i="360" s="1"/>
  <c r="AP98" i="360"/>
  <c r="AP94" i="360"/>
  <c r="AP99" i="360"/>
  <c r="AP95" i="360"/>
  <c r="AP100" i="360"/>
  <c r="AP96" i="360"/>
  <c r="AP92" i="360"/>
  <c r="AP93" i="360"/>
  <c r="AP97" i="360"/>
  <c r="AP89" i="360"/>
  <c r="AP85" i="360"/>
  <c r="AP91" i="360"/>
  <c r="AP87" i="360"/>
  <c r="AP90" i="360"/>
  <c r="AP88" i="360"/>
  <c r="AP86" i="360"/>
  <c r="AP83" i="360"/>
  <c r="AP84" i="360"/>
  <c r="AP80" i="360"/>
  <c r="AP81" i="360"/>
  <c r="AP77" i="360"/>
  <c r="AP78" i="360"/>
  <c r="AP73" i="360"/>
  <c r="AP74" i="360"/>
  <c r="AP82" i="360"/>
  <c r="AP75" i="360"/>
  <c r="AP71" i="360"/>
  <c r="AP79" i="360"/>
  <c r="AP76" i="360"/>
  <c r="AP72" i="360"/>
  <c r="AP68" i="360"/>
  <c r="AP67" i="360"/>
  <c r="AP64" i="360"/>
  <c r="AP60" i="360"/>
  <c r="AP65" i="360"/>
  <c r="AP61" i="360"/>
  <c r="AP57" i="360"/>
  <c r="AP69" i="360"/>
  <c r="AP62" i="360"/>
  <c r="AP58" i="360"/>
  <c r="AP70" i="360"/>
  <c r="AP66" i="360"/>
  <c r="AP63" i="360"/>
  <c r="AP59" i="360"/>
  <c r="AP55" i="360"/>
  <c r="AP51" i="360"/>
  <c r="AP56" i="360"/>
  <c r="AP47" i="360"/>
  <c r="AP43" i="360"/>
  <c r="AP39" i="360"/>
  <c r="AP35" i="360"/>
  <c r="AP48" i="360"/>
  <c r="AP44" i="360"/>
  <c r="AP40" i="360"/>
  <c r="AP53" i="360"/>
  <c r="AP49" i="360"/>
  <c r="AP45" i="360"/>
  <c r="AP41" i="360"/>
  <c r="AP37" i="360"/>
  <c r="AP54" i="360"/>
  <c r="AP52" i="360"/>
  <c r="AP50" i="360"/>
  <c r="AP46" i="360"/>
  <c r="AP42" i="360"/>
  <c r="AP38" i="360"/>
  <c r="AP34" i="360"/>
  <c r="AP30" i="360"/>
  <c r="AP26" i="360"/>
  <c r="AP32" i="360"/>
  <c r="AP28" i="360"/>
  <c r="AP33" i="360"/>
  <c r="AP31" i="360"/>
  <c r="AP29" i="360"/>
  <c r="AP27" i="360"/>
  <c r="AP25" i="360"/>
  <c r="AP21" i="360"/>
  <c r="AP17" i="360"/>
  <c r="AP36" i="360"/>
  <c r="AP22" i="360"/>
  <c r="AP18" i="360"/>
  <c r="AP14" i="360"/>
  <c r="AZ101" i="360"/>
  <c r="AZ99" i="360"/>
  <c r="AZ100" i="360"/>
  <c r="AZ96" i="360"/>
  <c r="AZ92" i="360"/>
  <c r="AZ97" i="360"/>
  <c r="AZ98" i="360"/>
  <c r="AZ94" i="360"/>
  <c r="AZ95" i="360"/>
  <c r="AZ93" i="360"/>
  <c r="AZ91" i="360"/>
  <c r="AZ87" i="360"/>
  <c r="AZ88" i="360"/>
  <c r="AZ84" i="360"/>
  <c r="AZ81" i="360"/>
  <c r="AZ90" i="360"/>
  <c r="AZ86" i="360"/>
  <c r="AZ82" i="360"/>
  <c r="AZ89" i="360"/>
  <c r="AZ85" i="360"/>
  <c r="AZ83" i="360"/>
  <c r="AZ79" i="360"/>
  <c r="AZ80" i="360"/>
  <c r="AZ75" i="360"/>
  <c r="AZ71" i="360"/>
  <c r="AZ78" i="360"/>
  <c r="AZ76" i="360"/>
  <c r="AZ72" i="360"/>
  <c r="AZ77" i="360"/>
  <c r="AZ73" i="360"/>
  <c r="AZ69" i="360"/>
  <c r="AZ74" i="360"/>
  <c r="AZ70" i="360"/>
  <c r="AZ66" i="360"/>
  <c r="AZ67" i="360"/>
  <c r="AZ62" i="360"/>
  <c r="AZ58" i="360"/>
  <c r="AZ63" i="360"/>
  <c r="AZ59" i="360"/>
  <c r="AZ68" i="360"/>
  <c r="AZ64" i="360"/>
  <c r="AZ60" i="360"/>
  <c r="AZ56" i="360"/>
  <c r="AZ65" i="360"/>
  <c r="AZ61" i="360"/>
  <c r="AZ57" i="360"/>
  <c r="AZ53" i="360"/>
  <c r="AZ52" i="360"/>
  <c r="AZ49" i="360"/>
  <c r="AZ45" i="360"/>
  <c r="AZ41" i="360"/>
  <c r="AZ37" i="360"/>
  <c r="AZ55" i="360"/>
  <c r="AZ51" i="360"/>
  <c r="AZ46" i="360"/>
  <c r="AZ42" i="360"/>
  <c r="AZ47" i="360"/>
  <c r="AZ43" i="360"/>
  <c r="AZ39" i="360"/>
  <c r="AZ54" i="360"/>
  <c r="AZ50" i="360"/>
  <c r="AZ48" i="360"/>
  <c r="AZ44" i="360"/>
  <c r="AZ40" i="360"/>
  <c r="AZ36" i="360"/>
  <c r="AZ32" i="360"/>
  <c r="AZ28" i="360"/>
  <c r="AZ34" i="360"/>
  <c r="AZ30" i="360"/>
  <c r="AZ26" i="360"/>
  <c r="AZ25" i="360"/>
  <c r="AZ38" i="360"/>
  <c r="AZ35" i="360"/>
  <c r="AZ33" i="360"/>
  <c r="AZ29" i="360"/>
  <c r="AZ23" i="360"/>
  <c r="AZ19" i="360"/>
  <c r="AZ15" i="360"/>
  <c r="AZ31" i="360"/>
  <c r="AZ27" i="360"/>
  <c r="AZ24" i="360"/>
  <c r="AZ20" i="360"/>
  <c r="AZ16" i="360"/>
  <c r="AE9" i="360"/>
  <c r="AF9" i="360" s="1"/>
  <c r="AY9" i="360"/>
  <c r="BA9" i="360" s="1"/>
  <c r="AN10" i="360"/>
  <c r="AR10" i="360"/>
  <c r="AZ10" i="360"/>
  <c r="AC11" i="360"/>
  <c r="AD11" i="360" s="1"/>
  <c r="AG11" i="360"/>
  <c r="AH11" i="360" s="1"/>
  <c r="AW11" i="360"/>
  <c r="AP12" i="360"/>
  <c r="AX12" i="360"/>
  <c r="AR13" i="360"/>
  <c r="AX13" i="360"/>
  <c r="BD13" i="360"/>
  <c r="AC14" i="360"/>
  <c r="AD14" i="360" s="1"/>
  <c r="AC15" i="360"/>
  <c r="AD15" i="360" s="1"/>
  <c r="AP16" i="360"/>
  <c r="AX16" i="360"/>
  <c r="AR17" i="360"/>
  <c r="AZ17" i="360"/>
  <c r="AG18" i="360"/>
  <c r="AH18" i="360" s="1"/>
  <c r="AW18" i="360"/>
  <c r="AG19" i="360"/>
  <c r="AH19" i="360" s="1"/>
  <c r="AN21" i="360"/>
  <c r="AC22" i="360"/>
  <c r="AD22" i="360" s="1"/>
  <c r="AC23" i="360"/>
  <c r="AD23" i="360" s="1"/>
  <c r="AP24" i="360"/>
  <c r="AX24" i="360"/>
  <c r="AA99" i="360"/>
  <c r="AB99" i="360" s="1"/>
  <c r="AA95" i="360"/>
  <c r="AB95" i="360" s="1"/>
  <c r="AA100" i="360"/>
  <c r="AB100" i="360" s="1"/>
  <c r="AA96" i="360"/>
  <c r="AB96" i="360" s="1"/>
  <c r="AA97" i="360"/>
  <c r="AB97" i="360" s="1"/>
  <c r="AA93" i="360"/>
  <c r="AB93" i="360" s="1"/>
  <c r="AA98" i="360"/>
  <c r="AB98" i="360" s="1"/>
  <c r="AA94" i="360"/>
  <c r="AB94" i="360" s="1"/>
  <c r="AA90" i="360"/>
  <c r="AB90" i="360" s="1"/>
  <c r="AA86" i="360"/>
  <c r="AB86" i="360" s="1"/>
  <c r="AA88" i="360"/>
  <c r="AB88" i="360" s="1"/>
  <c r="AA84" i="360"/>
  <c r="AB84" i="360" s="1"/>
  <c r="AA92" i="360"/>
  <c r="AB92" i="360" s="1"/>
  <c r="AA89" i="360"/>
  <c r="AB89" i="360" s="1"/>
  <c r="AA85" i="360"/>
  <c r="AB85" i="360" s="1"/>
  <c r="AA81" i="360"/>
  <c r="AB81" i="360" s="1"/>
  <c r="AA91" i="360"/>
  <c r="AB91" i="360" s="1"/>
  <c r="AA87" i="360"/>
  <c r="AB87" i="360" s="1"/>
  <c r="AA82" i="360"/>
  <c r="AB82" i="360" s="1"/>
  <c r="AA78" i="360"/>
  <c r="AB78" i="360" s="1"/>
  <c r="AA83" i="360"/>
  <c r="AB83" i="360" s="1"/>
  <c r="AA74" i="360"/>
  <c r="AB74" i="360" s="1"/>
  <c r="AA77" i="360"/>
  <c r="AB77" i="360" s="1"/>
  <c r="AA75" i="360"/>
  <c r="AB75" i="360" s="1"/>
  <c r="AA71" i="360"/>
  <c r="AB71" i="360" s="1"/>
  <c r="AA79" i="360"/>
  <c r="AB79" i="360" s="1"/>
  <c r="AA76" i="360"/>
  <c r="AB76" i="360" s="1"/>
  <c r="AA72" i="360"/>
  <c r="AB72" i="360" s="1"/>
  <c r="AA80" i="360"/>
  <c r="AB80" i="360" s="1"/>
  <c r="AA73" i="360"/>
  <c r="AB73" i="360" s="1"/>
  <c r="AA69" i="360"/>
  <c r="AB69" i="360" s="1"/>
  <c r="AA70" i="360"/>
  <c r="AB70" i="360" s="1"/>
  <c r="AA65" i="360"/>
  <c r="AB65" i="360" s="1"/>
  <c r="AA61" i="360"/>
  <c r="AB61" i="360" s="1"/>
  <c r="AA68" i="360"/>
  <c r="AB68" i="360" s="1"/>
  <c r="AA62" i="360"/>
  <c r="AB62" i="360" s="1"/>
  <c r="AA58" i="360"/>
  <c r="AB58" i="360" s="1"/>
  <c r="AA66" i="360"/>
  <c r="AB66" i="360" s="1"/>
  <c r="AA63" i="360"/>
  <c r="AB63" i="360" s="1"/>
  <c r="AA59" i="360"/>
  <c r="AB59" i="360" s="1"/>
  <c r="AA67" i="360"/>
  <c r="AB67" i="360" s="1"/>
  <c r="AA64" i="360"/>
  <c r="AB64" i="360" s="1"/>
  <c r="AA60" i="360"/>
  <c r="AB60" i="360" s="1"/>
  <c r="AA56" i="360"/>
  <c r="AB56" i="360" s="1"/>
  <c r="AA52" i="360"/>
  <c r="AB52" i="360" s="1"/>
  <c r="AA55" i="360"/>
  <c r="AB55" i="360" s="1"/>
  <c r="AA51" i="360"/>
  <c r="AB51" i="360" s="1"/>
  <c r="AA48" i="360"/>
  <c r="AB48" i="360" s="1"/>
  <c r="AA44" i="360"/>
  <c r="AB44" i="360" s="1"/>
  <c r="AA40" i="360"/>
  <c r="AB40" i="360" s="1"/>
  <c r="AA36" i="360"/>
  <c r="AB36" i="360" s="1"/>
  <c r="AA53" i="360"/>
  <c r="AB53" i="360" s="1"/>
  <c r="AA49" i="360"/>
  <c r="AB49" i="360" s="1"/>
  <c r="AA45" i="360"/>
  <c r="AB45" i="360" s="1"/>
  <c r="AA41" i="360"/>
  <c r="AB41" i="360" s="1"/>
  <c r="AA54" i="360"/>
  <c r="AB54" i="360" s="1"/>
  <c r="AA50" i="360"/>
  <c r="AB50" i="360" s="1"/>
  <c r="AA46" i="360"/>
  <c r="AB46" i="360" s="1"/>
  <c r="AA42" i="360"/>
  <c r="AB42" i="360" s="1"/>
  <c r="AA38" i="360"/>
  <c r="AB38" i="360" s="1"/>
  <c r="AA57" i="360"/>
  <c r="AB57" i="360" s="1"/>
  <c r="AA47" i="360"/>
  <c r="AB47" i="360" s="1"/>
  <c r="AA43" i="360"/>
  <c r="AB43" i="360" s="1"/>
  <c r="AA39" i="360"/>
  <c r="AB39" i="360" s="1"/>
  <c r="AA35" i="360"/>
  <c r="AB35" i="360" s="1"/>
  <c r="AA31" i="360"/>
  <c r="AB31" i="360" s="1"/>
  <c r="AA27" i="360"/>
  <c r="AB27" i="360" s="1"/>
  <c r="AA32" i="360"/>
  <c r="AB32" i="360" s="1"/>
  <c r="AA28" i="360"/>
  <c r="AB28" i="360" s="1"/>
  <c r="AA33" i="360"/>
  <c r="AB33" i="360" s="1"/>
  <c r="AA29" i="360"/>
  <c r="AB29" i="360" s="1"/>
  <c r="AA25" i="360"/>
  <c r="AB25" i="360" s="1"/>
  <c r="AA37" i="360"/>
  <c r="AB37" i="360" s="1"/>
  <c r="AA22" i="360"/>
  <c r="AB22" i="360" s="1"/>
  <c r="AA18" i="360"/>
  <c r="AB18" i="360" s="1"/>
  <c r="AA14" i="360"/>
  <c r="AA34" i="360"/>
  <c r="AB34" i="360" s="1"/>
  <c r="AA30" i="360"/>
  <c r="AB30" i="360" s="1"/>
  <c r="AA26" i="360"/>
  <c r="AB26" i="360" s="1"/>
  <c r="AA23" i="360"/>
  <c r="AB23" i="360" s="1"/>
  <c r="AA19" i="360"/>
  <c r="AB19" i="360" s="1"/>
  <c r="AA15" i="360"/>
  <c r="AI101" i="360"/>
  <c r="AJ101" i="360" s="1"/>
  <c r="AI99" i="360"/>
  <c r="AJ99" i="360" s="1"/>
  <c r="AI95" i="360"/>
  <c r="AJ95" i="360" s="1"/>
  <c r="AI100" i="360"/>
  <c r="AJ100" i="360" s="1"/>
  <c r="AI96" i="360"/>
  <c r="AJ96" i="360" s="1"/>
  <c r="AI97" i="360"/>
  <c r="AJ97" i="360" s="1"/>
  <c r="AI93" i="360"/>
  <c r="AJ93" i="360" s="1"/>
  <c r="AI98" i="360"/>
  <c r="AJ98" i="360" s="1"/>
  <c r="AI90" i="360"/>
  <c r="AJ90" i="360" s="1"/>
  <c r="AI86" i="360"/>
  <c r="AJ86" i="360" s="1"/>
  <c r="AI89" i="360"/>
  <c r="AJ89" i="360" s="1"/>
  <c r="AI85" i="360"/>
  <c r="AJ85" i="360" s="1"/>
  <c r="AI94" i="360"/>
  <c r="AJ94" i="360" s="1"/>
  <c r="AI91" i="360"/>
  <c r="AJ91" i="360" s="1"/>
  <c r="AI87" i="360"/>
  <c r="AJ87" i="360" s="1"/>
  <c r="AI84" i="360"/>
  <c r="AJ84" i="360" s="1"/>
  <c r="AI88" i="360"/>
  <c r="AJ88" i="360" s="1"/>
  <c r="AI81" i="360"/>
  <c r="AJ81" i="360" s="1"/>
  <c r="AI92" i="360"/>
  <c r="AJ92" i="360" s="1"/>
  <c r="AI82" i="360"/>
  <c r="AJ82" i="360" s="1"/>
  <c r="AI78" i="360"/>
  <c r="AJ78" i="360" s="1"/>
  <c r="AI79" i="360"/>
  <c r="AJ79" i="360" s="1"/>
  <c r="AI74" i="360"/>
  <c r="AJ74" i="360" s="1"/>
  <c r="AI70" i="360"/>
  <c r="AJ70" i="360" s="1"/>
  <c r="AI80" i="360"/>
  <c r="AJ80" i="360" s="1"/>
  <c r="AI75" i="360"/>
  <c r="AJ75" i="360" s="1"/>
  <c r="AI71" i="360"/>
  <c r="AJ71" i="360" s="1"/>
  <c r="AI83" i="360"/>
  <c r="AJ83" i="360" s="1"/>
  <c r="AI76" i="360"/>
  <c r="AJ76" i="360" s="1"/>
  <c r="AI72" i="360"/>
  <c r="AJ72" i="360" s="1"/>
  <c r="AI77" i="360"/>
  <c r="AJ77" i="360" s="1"/>
  <c r="AI73" i="360"/>
  <c r="AJ73" i="360" s="1"/>
  <c r="AI69" i="360"/>
  <c r="AJ69" i="360" s="1"/>
  <c r="AI66" i="360"/>
  <c r="AJ66" i="360" s="1"/>
  <c r="AI65" i="360"/>
  <c r="AJ65" i="360" s="1"/>
  <c r="AI61" i="360"/>
  <c r="AJ61" i="360" s="1"/>
  <c r="AI57" i="360"/>
  <c r="AJ57" i="360" s="1"/>
  <c r="AI67" i="360"/>
  <c r="AJ67" i="360" s="1"/>
  <c r="AI62" i="360"/>
  <c r="AJ62" i="360" s="1"/>
  <c r="AI58" i="360"/>
  <c r="AJ58" i="360" s="1"/>
  <c r="AI63" i="360"/>
  <c r="AJ63" i="360" s="1"/>
  <c r="AI59" i="360"/>
  <c r="AJ59" i="360" s="1"/>
  <c r="AI68" i="360"/>
  <c r="AJ68" i="360" s="1"/>
  <c r="AI64" i="360"/>
  <c r="AJ64" i="360" s="1"/>
  <c r="AI60" i="360"/>
  <c r="AJ60" i="360" s="1"/>
  <c r="AI56" i="360"/>
  <c r="AJ56" i="360" s="1"/>
  <c r="AI52" i="360"/>
  <c r="AJ52" i="360" s="1"/>
  <c r="AI54" i="360"/>
  <c r="AJ54" i="360" s="1"/>
  <c r="AI48" i="360"/>
  <c r="AJ48" i="360" s="1"/>
  <c r="AI44" i="360"/>
  <c r="AJ44" i="360" s="1"/>
  <c r="AI40" i="360"/>
  <c r="AJ40" i="360" s="1"/>
  <c r="AI36" i="360"/>
  <c r="AJ36" i="360" s="1"/>
  <c r="AI49" i="360"/>
  <c r="AJ49" i="360" s="1"/>
  <c r="AI45" i="360"/>
  <c r="AJ45" i="360" s="1"/>
  <c r="AI41" i="360"/>
  <c r="AJ41" i="360" s="1"/>
  <c r="AI55" i="360"/>
  <c r="AJ55" i="360" s="1"/>
  <c r="AI51" i="360"/>
  <c r="AJ51" i="360" s="1"/>
  <c r="AI50" i="360"/>
  <c r="AJ50" i="360" s="1"/>
  <c r="AI46" i="360"/>
  <c r="AJ46" i="360" s="1"/>
  <c r="AI42" i="360"/>
  <c r="AJ42" i="360" s="1"/>
  <c r="AI38" i="360"/>
  <c r="AJ38" i="360" s="1"/>
  <c r="AI53" i="360"/>
  <c r="AJ53" i="360" s="1"/>
  <c r="AI47" i="360"/>
  <c r="AJ47" i="360" s="1"/>
  <c r="AI43" i="360"/>
  <c r="AJ43" i="360" s="1"/>
  <c r="AI39" i="360"/>
  <c r="AJ39" i="360" s="1"/>
  <c r="AI35" i="360"/>
  <c r="AJ35" i="360" s="1"/>
  <c r="AI31" i="360"/>
  <c r="AJ31" i="360" s="1"/>
  <c r="AI27" i="360"/>
  <c r="AJ27" i="360" s="1"/>
  <c r="AI37" i="360"/>
  <c r="AJ37" i="360" s="1"/>
  <c r="AI34" i="360"/>
  <c r="AJ34" i="360" s="1"/>
  <c r="AI30" i="360"/>
  <c r="AJ30" i="360" s="1"/>
  <c r="AI26" i="360"/>
  <c r="AJ26" i="360" s="1"/>
  <c r="AI25" i="360"/>
  <c r="AJ25" i="360" s="1"/>
  <c r="AI32" i="360"/>
  <c r="AJ32" i="360" s="1"/>
  <c r="AI28" i="360"/>
  <c r="AJ28" i="360" s="1"/>
  <c r="AI22" i="360"/>
  <c r="AJ22" i="360" s="1"/>
  <c r="AI18" i="360"/>
  <c r="AJ18" i="360" s="1"/>
  <c r="AI14" i="360"/>
  <c r="AJ14" i="360" s="1"/>
  <c r="AI33" i="360"/>
  <c r="AJ33" i="360" s="1"/>
  <c r="AI29" i="360"/>
  <c r="AJ29" i="360" s="1"/>
  <c r="AI23" i="360"/>
  <c r="AJ23" i="360" s="1"/>
  <c r="AI19" i="360"/>
  <c r="AJ19" i="360" s="1"/>
  <c r="AI15" i="360"/>
  <c r="AJ15" i="360" s="1"/>
  <c r="AQ98" i="360"/>
  <c r="AQ99" i="360"/>
  <c r="AQ95" i="360"/>
  <c r="AQ100" i="360"/>
  <c r="AQ96" i="360"/>
  <c r="AQ97" i="360"/>
  <c r="AQ93" i="360"/>
  <c r="AQ94" i="360"/>
  <c r="AQ90" i="360"/>
  <c r="AQ86" i="360"/>
  <c r="AQ92" i="360"/>
  <c r="AQ88" i="360"/>
  <c r="AQ84" i="360"/>
  <c r="AQ89" i="360"/>
  <c r="AQ85" i="360"/>
  <c r="AQ81" i="360"/>
  <c r="AQ91" i="360"/>
  <c r="AQ87" i="360"/>
  <c r="AQ82" i="360"/>
  <c r="AQ78" i="360"/>
  <c r="AQ83" i="360"/>
  <c r="AQ74" i="360"/>
  <c r="AQ70" i="360"/>
  <c r="AQ80" i="360"/>
  <c r="AQ77" i="360"/>
  <c r="AQ75" i="360"/>
  <c r="AQ71" i="360"/>
  <c r="AQ79" i="360"/>
  <c r="AQ76" i="360"/>
  <c r="AQ72" i="360"/>
  <c r="AQ68" i="360"/>
  <c r="AQ73" i="360"/>
  <c r="AQ69" i="360"/>
  <c r="AQ65" i="360"/>
  <c r="AQ61" i="360"/>
  <c r="AQ57" i="360"/>
  <c r="AQ62" i="360"/>
  <c r="AQ58" i="360"/>
  <c r="AQ66" i="360"/>
  <c r="AQ63" i="360"/>
  <c r="AQ59" i="360"/>
  <c r="AQ67" i="360"/>
  <c r="AQ64" i="360"/>
  <c r="AQ60" i="360"/>
  <c r="AQ56" i="360"/>
  <c r="AQ52" i="360"/>
  <c r="AQ55" i="360"/>
  <c r="AQ51" i="360"/>
  <c r="AQ48" i="360"/>
  <c r="AQ44" i="360"/>
  <c r="AQ40" i="360"/>
  <c r="AQ36" i="360"/>
  <c r="AQ53" i="360"/>
  <c r="AQ49" i="360"/>
  <c r="AQ45" i="360"/>
  <c r="AQ41" i="360"/>
  <c r="AQ54" i="360"/>
  <c r="AQ50" i="360"/>
  <c r="AQ46" i="360"/>
  <c r="AQ42" i="360"/>
  <c r="AQ38" i="360"/>
  <c r="AQ47" i="360"/>
  <c r="AQ43" i="360"/>
  <c r="AQ39" i="360"/>
  <c r="AQ35" i="360"/>
  <c r="AQ31" i="360"/>
  <c r="AQ27" i="360"/>
  <c r="AQ32" i="360"/>
  <c r="AQ28" i="360"/>
  <c r="AQ33" i="360"/>
  <c r="AQ29" i="360"/>
  <c r="AQ25" i="360"/>
  <c r="AQ37" i="360"/>
  <c r="AQ22" i="360"/>
  <c r="AQ18" i="360"/>
  <c r="AQ14" i="360"/>
  <c r="AQ34" i="360"/>
  <c r="AQ30" i="360"/>
  <c r="AQ26" i="360"/>
  <c r="AQ23" i="360"/>
  <c r="AQ19" i="360"/>
  <c r="AQ15" i="360"/>
  <c r="AW100" i="360"/>
  <c r="AW97" i="360"/>
  <c r="AW93" i="360"/>
  <c r="AW98" i="360"/>
  <c r="AW94" i="360"/>
  <c r="AW101" i="360"/>
  <c r="AW99" i="360"/>
  <c r="AW95" i="360"/>
  <c r="AW96" i="360"/>
  <c r="AW88" i="360"/>
  <c r="AW84" i="360"/>
  <c r="AW90" i="360"/>
  <c r="AW86" i="360"/>
  <c r="AW89" i="360"/>
  <c r="AW85" i="360"/>
  <c r="AW82" i="360"/>
  <c r="AW92" i="360"/>
  <c r="AW83" i="360"/>
  <c r="AW91" i="360"/>
  <c r="AW87" i="360"/>
  <c r="AW80" i="360"/>
  <c r="AW77" i="360"/>
  <c r="AW76" i="360"/>
  <c r="AW72" i="360"/>
  <c r="AW81" i="360"/>
  <c r="AW73" i="360"/>
  <c r="AW79" i="360"/>
  <c r="AW74" i="360"/>
  <c r="AW70" i="360"/>
  <c r="AW78" i="360"/>
  <c r="AW75" i="360"/>
  <c r="AW71" i="360"/>
  <c r="AW67" i="360"/>
  <c r="AW63" i="360"/>
  <c r="AW59" i="360"/>
  <c r="AW64" i="360"/>
  <c r="AW60" i="360"/>
  <c r="AW66" i="360"/>
  <c r="AW65" i="360"/>
  <c r="AW61" i="360"/>
  <c r="AW57" i="360"/>
  <c r="AW69" i="360"/>
  <c r="AW68" i="360"/>
  <c r="AW62" i="360"/>
  <c r="AW58" i="360"/>
  <c r="AW54" i="360"/>
  <c r="AW50" i="360"/>
  <c r="AW46" i="360"/>
  <c r="AW42" i="360"/>
  <c r="AW38" i="360"/>
  <c r="AW56" i="360"/>
  <c r="AW53" i="360"/>
  <c r="AW47" i="360"/>
  <c r="AW43" i="360"/>
  <c r="AW39" i="360"/>
  <c r="AW52" i="360"/>
  <c r="AW48" i="360"/>
  <c r="AW44" i="360"/>
  <c r="AW40" i="360"/>
  <c r="AW55" i="360"/>
  <c r="AW51" i="360"/>
  <c r="AW49" i="360"/>
  <c r="AW45" i="360"/>
  <c r="AW41" i="360"/>
  <c r="AW37" i="360"/>
  <c r="AW33" i="360"/>
  <c r="AW29" i="360"/>
  <c r="AW36" i="360"/>
  <c r="AW32" i="360"/>
  <c r="AW28" i="360"/>
  <c r="AW31" i="360"/>
  <c r="AW27" i="360"/>
  <c r="AW34" i="360"/>
  <c r="AW30" i="360"/>
  <c r="AW26" i="360"/>
  <c r="AW24" i="360"/>
  <c r="AW20" i="360"/>
  <c r="AW16" i="360"/>
  <c r="AW35" i="360"/>
  <c r="AW25" i="360"/>
  <c r="AW21" i="360"/>
  <c r="AW17" i="360"/>
  <c r="AW13" i="360"/>
  <c r="BA8" i="360"/>
  <c r="AN9" i="360"/>
  <c r="AR9" i="360"/>
  <c r="AW10" i="360"/>
  <c r="AX11" i="360"/>
  <c r="BA11" i="360" s="1"/>
  <c r="AA12" i="360"/>
  <c r="AE12" i="360"/>
  <c r="AF12" i="360" s="1"/>
  <c r="AI12" i="360"/>
  <c r="AJ12" i="360" s="1"/>
  <c r="AQ12" i="360"/>
  <c r="AY12" i="360"/>
  <c r="AI13" i="360"/>
  <c r="AJ13" i="360" s="1"/>
  <c r="AN13" i="360"/>
  <c r="AY13" i="360"/>
  <c r="AN14" i="360"/>
  <c r="AA16" i="360"/>
  <c r="AI16" i="360"/>
  <c r="AJ16" i="360" s="1"/>
  <c r="AQ16" i="360"/>
  <c r="AY16" i="360"/>
  <c r="AE17" i="360"/>
  <c r="AF17" i="360" s="1"/>
  <c r="AE20" i="360"/>
  <c r="AF20" i="360" s="1"/>
  <c r="AA21" i="360"/>
  <c r="AB21" i="360" s="1"/>
  <c r="AI21" i="360"/>
  <c r="AJ21" i="360" s="1"/>
  <c r="AQ21" i="360"/>
  <c r="AY21" i="360"/>
  <c r="V24" i="360"/>
  <c r="M24" i="360" s="1"/>
  <c r="AA24" i="360"/>
  <c r="AB24" i="360" s="1"/>
  <c r="AI24" i="360"/>
  <c r="AJ24" i="360" s="1"/>
  <c r="AQ24" i="360"/>
  <c r="AY24" i="360"/>
  <c r="AC100" i="360"/>
  <c r="AD100" i="360" s="1"/>
  <c r="AC97" i="360"/>
  <c r="AD97" i="360" s="1"/>
  <c r="AC93" i="360"/>
  <c r="AD93" i="360" s="1"/>
  <c r="AC101" i="360"/>
  <c r="AD101" i="360" s="1"/>
  <c r="AC98" i="360"/>
  <c r="AD98" i="360" s="1"/>
  <c r="AC94" i="360"/>
  <c r="AD94" i="360" s="1"/>
  <c r="AC99" i="360"/>
  <c r="AD99" i="360" s="1"/>
  <c r="AC95" i="360"/>
  <c r="AD95" i="360" s="1"/>
  <c r="AC96" i="360"/>
  <c r="AD96" i="360" s="1"/>
  <c r="AC88" i="360"/>
  <c r="AD88" i="360" s="1"/>
  <c r="AC89" i="360"/>
  <c r="AD89" i="360" s="1"/>
  <c r="AC85" i="360"/>
  <c r="AD85" i="360" s="1"/>
  <c r="AC92" i="360"/>
  <c r="AD92" i="360" s="1"/>
  <c r="AC82" i="360"/>
  <c r="AD82" i="360" s="1"/>
  <c r="AC91" i="360"/>
  <c r="AD91" i="360" s="1"/>
  <c r="AC87" i="360"/>
  <c r="AD87" i="360" s="1"/>
  <c r="AC83" i="360"/>
  <c r="AD83" i="360" s="1"/>
  <c r="AC90" i="360"/>
  <c r="AD90" i="360" s="1"/>
  <c r="AC86" i="360"/>
  <c r="AD86" i="360" s="1"/>
  <c r="AC84" i="360"/>
  <c r="AD84" i="360" s="1"/>
  <c r="AC80" i="360"/>
  <c r="AD80" i="360" s="1"/>
  <c r="AC76" i="360"/>
  <c r="AD76" i="360" s="1"/>
  <c r="AC72" i="360"/>
  <c r="AD72" i="360" s="1"/>
  <c r="AC79" i="360"/>
  <c r="AD79" i="360" s="1"/>
  <c r="AC73" i="360"/>
  <c r="AD73" i="360" s="1"/>
  <c r="AC81" i="360"/>
  <c r="AD81" i="360" s="1"/>
  <c r="AC78" i="360"/>
  <c r="AD78" i="360" s="1"/>
  <c r="AC74" i="360"/>
  <c r="AD74" i="360" s="1"/>
  <c r="AC70" i="360"/>
  <c r="AD70" i="360" s="1"/>
  <c r="AC77" i="360"/>
  <c r="AD77" i="360" s="1"/>
  <c r="AC75" i="360"/>
  <c r="AD75" i="360" s="1"/>
  <c r="AC71" i="360"/>
  <c r="AD71" i="360" s="1"/>
  <c r="AC67" i="360"/>
  <c r="AD67" i="360" s="1"/>
  <c r="AC63" i="360"/>
  <c r="AD63" i="360" s="1"/>
  <c r="AC59" i="360"/>
  <c r="AD59" i="360" s="1"/>
  <c r="AC69" i="360"/>
  <c r="AD69" i="360" s="1"/>
  <c r="AC66" i="360"/>
  <c r="AD66" i="360" s="1"/>
  <c r="AC64" i="360"/>
  <c r="AD64" i="360" s="1"/>
  <c r="AC60" i="360"/>
  <c r="AD60" i="360" s="1"/>
  <c r="AC65" i="360"/>
  <c r="AD65" i="360" s="1"/>
  <c r="AC61" i="360"/>
  <c r="AD61" i="360" s="1"/>
  <c r="AC57" i="360"/>
  <c r="AD57" i="360" s="1"/>
  <c r="AC68" i="360"/>
  <c r="AD68" i="360" s="1"/>
  <c r="AC62" i="360"/>
  <c r="AD62" i="360" s="1"/>
  <c r="AC58" i="360"/>
  <c r="AD58" i="360" s="1"/>
  <c r="AC54" i="360"/>
  <c r="AD54" i="360" s="1"/>
  <c r="AC53" i="360"/>
  <c r="AD53" i="360" s="1"/>
  <c r="AC50" i="360"/>
  <c r="AD50" i="360" s="1"/>
  <c r="AC46" i="360"/>
  <c r="AD46" i="360" s="1"/>
  <c r="AC42" i="360"/>
  <c r="AD42" i="360" s="1"/>
  <c r="AC38" i="360"/>
  <c r="AD38" i="360" s="1"/>
  <c r="AC52" i="360"/>
  <c r="AD52" i="360" s="1"/>
  <c r="AC47" i="360"/>
  <c r="AD47" i="360" s="1"/>
  <c r="AC43" i="360"/>
  <c r="AD43" i="360" s="1"/>
  <c r="AC39" i="360"/>
  <c r="AD39" i="360" s="1"/>
  <c r="AC55" i="360"/>
  <c r="AD55" i="360" s="1"/>
  <c r="AC51" i="360"/>
  <c r="AD51" i="360" s="1"/>
  <c r="AC48" i="360"/>
  <c r="AD48" i="360" s="1"/>
  <c r="AC44" i="360"/>
  <c r="AD44" i="360" s="1"/>
  <c r="AC40" i="360"/>
  <c r="AD40" i="360" s="1"/>
  <c r="AC56" i="360"/>
  <c r="AD56" i="360" s="1"/>
  <c r="AC49" i="360"/>
  <c r="AD49" i="360" s="1"/>
  <c r="AC45" i="360"/>
  <c r="AD45" i="360" s="1"/>
  <c r="AC41" i="360"/>
  <c r="AD41" i="360" s="1"/>
  <c r="AC37" i="360"/>
  <c r="AD37" i="360" s="1"/>
  <c r="AC33" i="360"/>
  <c r="AD33" i="360" s="1"/>
  <c r="AC29" i="360"/>
  <c r="AD29" i="360" s="1"/>
  <c r="AC35" i="360"/>
  <c r="AD35" i="360" s="1"/>
  <c r="AC31" i="360"/>
  <c r="AD31" i="360" s="1"/>
  <c r="AC27" i="360"/>
  <c r="AD27" i="360" s="1"/>
  <c r="AC34" i="360"/>
  <c r="AD34" i="360" s="1"/>
  <c r="AC30" i="360"/>
  <c r="AD30" i="360" s="1"/>
  <c r="AC26" i="360"/>
  <c r="AD26" i="360" s="1"/>
  <c r="AC36" i="360"/>
  <c r="AD36" i="360" s="1"/>
  <c r="AC24" i="360"/>
  <c r="AD24" i="360" s="1"/>
  <c r="AC20" i="360"/>
  <c r="AD20" i="360" s="1"/>
  <c r="AC16" i="360"/>
  <c r="AD16" i="360" s="1"/>
  <c r="AC32" i="360"/>
  <c r="AD32" i="360" s="1"/>
  <c r="AC28" i="360"/>
  <c r="AD28" i="360" s="1"/>
  <c r="AC25" i="360"/>
  <c r="AD25" i="360" s="1"/>
  <c r="AC21" i="360"/>
  <c r="AD21" i="360" s="1"/>
  <c r="AC17" i="360"/>
  <c r="AD17" i="360" s="1"/>
  <c r="AC13" i="360"/>
  <c r="AD13" i="360" s="1"/>
  <c r="AN99" i="360"/>
  <c r="AN100" i="360"/>
  <c r="AN96" i="360"/>
  <c r="AN92" i="360"/>
  <c r="AN97" i="360"/>
  <c r="AN98" i="360"/>
  <c r="AN94" i="360"/>
  <c r="AN95" i="360"/>
  <c r="AN91" i="360"/>
  <c r="AN87" i="360"/>
  <c r="AN89" i="360"/>
  <c r="AN85" i="360"/>
  <c r="AN81" i="360"/>
  <c r="AN93" i="360"/>
  <c r="AN88" i="360"/>
  <c r="AN82" i="360"/>
  <c r="AN90" i="360"/>
  <c r="AN86" i="360"/>
  <c r="AN83" i="360"/>
  <c r="AN79" i="360"/>
  <c r="AN75" i="360"/>
  <c r="AN71" i="360"/>
  <c r="AN84" i="360"/>
  <c r="AN76" i="360"/>
  <c r="AN72" i="360"/>
  <c r="AN80" i="360"/>
  <c r="AN78" i="360"/>
  <c r="AN73" i="360"/>
  <c r="AN69" i="360"/>
  <c r="AN77" i="360"/>
  <c r="AN74" i="360"/>
  <c r="AN70" i="360"/>
  <c r="AN66" i="360"/>
  <c r="AN68" i="360"/>
  <c r="AN62" i="360"/>
  <c r="AN58" i="360"/>
  <c r="AN67" i="360"/>
  <c r="AN63" i="360"/>
  <c r="AN59" i="360"/>
  <c r="AN64" i="360"/>
  <c r="AN60" i="360"/>
  <c r="AN56" i="360"/>
  <c r="AN65" i="360"/>
  <c r="AN61" i="360"/>
  <c r="AN57" i="360"/>
  <c r="AN53" i="360"/>
  <c r="AN54" i="360"/>
  <c r="AN49" i="360"/>
  <c r="AN45" i="360"/>
  <c r="AN41" i="360"/>
  <c r="AN37" i="360"/>
  <c r="AN52" i="360"/>
  <c r="AN50" i="360"/>
  <c r="AN46" i="360"/>
  <c r="AN42" i="360"/>
  <c r="AN55" i="360"/>
  <c r="AN51" i="360"/>
  <c r="AN47" i="360"/>
  <c r="AN43" i="360"/>
  <c r="AN39" i="360"/>
  <c r="AN48" i="360"/>
  <c r="AN44" i="360"/>
  <c r="AN40" i="360"/>
  <c r="AN36" i="360"/>
  <c r="AN32" i="360"/>
  <c r="AN28" i="360"/>
  <c r="AN38" i="360"/>
  <c r="AN35" i="360"/>
  <c r="AN31" i="360"/>
  <c r="AN27" i="360"/>
  <c r="AN25" i="360"/>
  <c r="AN34" i="360"/>
  <c r="AN30" i="360"/>
  <c r="AN26" i="360"/>
  <c r="AN23" i="360"/>
  <c r="AN19" i="360"/>
  <c r="AN15" i="360"/>
  <c r="AN33" i="360"/>
  <c r="AN29" i="360"/>
  <c r="AN24" i="360"/>
  <c r="AN20" i="360"/>
  <c r="AN16" i="360"/>
  <c r="AR99" i="360"/>
  <c r="AR100" i="360"/>
  <c r="AR96" i="360"/>
  <c r="AR92" i="360"/>
  <c r="AR97" i="360"/>
  <c r="AR98" i="360"/>
  <c r="AR94" i="360"/>
  <c r="AR95" i="360"/>
  <c r="AR93" i="360"/>
  <c r="AR91" i="360"/>
  <c r="AR87" i="360"/>
  <c r="AR90" i="360"/>
  <c r="AR86" i="360"/>
  <c r="AR84" i="360"/>
  <c r="AR89" i="360"/>
  <c r="AR85" i="360"/>
  <c r="AR81" i="360"/>
  <c r="AR82" i="360"/>
  <c r="AR88" i="360"/>
  <c r="AR83" i="360"/>
  <c r="AR79" i="360"/>
  <c r="AR80" i="360"/>
  <c r="AR77" i="360"/>
  <c r="AR75" i="360"/>
  <c r="AR71" i="360"/>
  <c r="AR76" i="360"/>
  <c r="AR72" i="360"/>
  <c r="AR73" i="360"/>
  <c r="AR69" i="360"/>
  <c r="AR78" i="360"/>
  <c r="AR74" i="360"/>
  <c r="AR70" i="360"/>
  <c r="AR66" i="360"/>
  <c r="AR62" i="360"/>
  <c r="AR58" i="360"/>
  <c r="AR63" i="360"/>
  <c r="AR59" i="360"/>
  <c r="AR68" i="360"/>
  <c r="AR67" i="360"/>
  <c r="AR64" i="360"/>
  <c r="AR60" i="360"/>
  <c r="AR56" i="360"/>
  <c r="AR65" i="360"/>
  <c r="AR61" i="360"/>
  <c r="AR57" i="360"/>
  <c r="AR53" i="360"/>
  <c r="AR49" i="360"/>
  <c r="AR45" i="360"/>
  <c r="AR41" i="360"/>
  <c r="AR37" i="360"/>
  <c r="AR54" i="360"/>
  <c r="AR50" i="360"/>
  <c r="AR46" i="360"/>
  <c r="AR42" i="360"/>
  <c r="AR52" i="360"/>
  <c r="AR47" i="360"/>
  <c r="AR43" i="360"/>
  <c r="AR39" i="360"/>
  <c r="AR55" i="360"/>
  <c r="AR51" i="360"/>
  <c r="AR48" i="360"/>
  <c r="AR44" i="360"/>
  <c r="AR40" i="360"/>
  <c r="AR36" i="360"/>
  <c r="AR32" i="360"/>
  <c r="AR28" i="360"/>
  <c r="AR33" i="360"/>
  <c r="AR29" i="360"/>
  <c r="AR25" i="360"/>
  <c r="AR31" i="360"/>
  <c r="AR27" i="360"/>
  <c r="AR35" i="360"/>
  <c r="AR34" i="360"/>
  <c r="AR30" i="360"/>
  <c r="AR26" i="360"/>
  <c r="AR23" i="360"/>
  <c r="AR19" i="360"/>
  <c r="AR15" i="360"/>
  <c r="AR38" i="360"/>
  <c r="AR24" i="360"/>
  <c r="AR20" i="360"/>
  <c r="AR16" i="360"/>
  <c r="AX98" i="360"/>
  <c r="AX94" i="360"/>
  <c r="AX101" i="360"/>
  <c r="AX99" i="360"/>
  <c r="AX95" i="360"/>
  <c r="AX100" i="360"/>
  <c r="AX96" i="360"/>
  <c r="AX92" i="360"/>
  <c r="AX93" i="360"/>
  <c r="AX97" i="360"/>
  <c r="AX89" i="360"/>
  <c r="AX85" i="360"/>
  <c r="AX83" i="360"/>
  <c r="AX91" i="360"/>
  <c r="AX87" i="360"/>
  <c r="AX80" i="360"/>
  <c r="AX90" i="360"/>
  <c r="AX88" i="360"/>
  <c r="AX86" i="360"/>
  <c r="AX84" i="360"/>
  <c r="AX81" i="360"/>
  <c r="AX77" i="360"/>
  <c r="AX82" i="360"/>
  <c r="AX73" i="360"/>
  <c r="AX79" i="360"/>
  <c r="AX74" i="360"/>
  <c r="AX78" i="360"/>
  <c r="AX75" i="360"/>
  <c r="AX71" i="360"/>
  <c r="AX76" i="360"/>
  <c r="AX72" i="360"/>
  <c r="AX68" i="360"/>
  <c r="AX64" i="360"/>
  <c r="AX60" i="360"/>
  <c r="AX70" i="360"/>
  <c r="AX66" i="360"/>
  <c r="AX65" i="360"/>
  <c r="AX61" i="360"/>
  <c r="AX57" i="360"/>
  <c r="AX69" i="360"/>
  <c r="AX67" i="360"/>
  <c r="AX62" i="360"/>
  <c r="AX58" i="360"/>
  <c r="AX63" i="360"/>
  <c r="AX59" i="360"/>
  <c r="AX55" i="360"/>
  <c r="AX51" i="360"/>
  <c r="AX56" i="360"/>
  <c r="AX53" i="360"/>
  <c r="AX47" i="360"/>
  <c r="AX43" i="360"/>
  <c r="AX39" i="360"/>
  <c r="AX35" i="360"/>
  <c r="AX54" i="360"/>
  <c r="AX52" i="360"/>
  <c r="AX50" i="360"/>
  <c r="AX48" i="360"/>
  <c r="AX44" i="360"/>
  <c r="AX40" i="360"/>
  <c r="AX49" i="360"/>
  <c r="AX45" i="360"/>
  <c r="AX41" i="360"/>
  <c r="AX37" i="360"/>
  <c r="AX46" i="360"/>
  <c r="AX42" i="360"/>
  <c r="AX38" i="360"/>
  <c r="AX34" i="360"/>
  <c r="AX30" i="360"/>
  <c r="AX26" i="360"/>
  <c r="AX33" i="360"/>
  <c r="AX31" i="360"/>
  <c r="AX29" i="360"/>
  <c r="AX27" i="360"/>
  <c r="AX25" i="360"/>
  <c r="AX21" i="360"/>
  <c r="BA21" i="360" s="1"/>
  <c r="AX17" i="360"/>
  <c r="AX36" i="360"/>
  <c r="AX32" i="360"/>
  <c r="AX28" i="360"/>
  <c r="AX22" i="360"/>
  <c r="AX18" i="360"/>
  <c r="AX14" i="360"/>
  <c r="AC9" i="360"/>
  <c r="AD9" i="360" s="1"/>
  <c r="AX10" i="360"/>
  <c r="AA11" i="360"/>
  <c r="AE11" i="360"/>
  <c r="AF11" i="360" s="1"/>
  <c r="AI11" i="360"/>
  <c r="AJ11" i="360" s="1"/>
  <c r="AQ11" i="360"/>
  <c r="AN12" i="360"/>
  <c r="AR12" i="360"/>
  <c r="AW14" i="360"/>
  <c r="AG15" i="360"/>
  <c r="AH15" i="360" s="1"/>
  <c r="AW15" i="360"/>
  <c r="AN17" i="360"/>
  <c r="AC18" i="360"/>
  <c r="AD18" i="360" s="1"/>
  <c r="AC19" i="360"/>
  <c r="AD19" i="360" s="1"/>
  <c r="AX20" i="360"/>
  <c r="AR21" i="360"/>
  <c r="AW22" i="360"/>
  <c r="AG23" i="360"/>
  <c r="AH23" i="360" s="1"/>
  <c r="AW23" i="360"/>
  <c r="AE101" i="360"/>
  <c r="AF101" i="360" s="1"/>
  <c r="AE99" i="360"/>
  <c r="AF99" i="360" s="1"/>
  <c r="AE95" i="360"/>
  <c r="AF95" i="360" s="1"/>
  <c r="AE100" i="360"/>
  <c r="AF100" i="360" s="1"/>
  <c r="AE96" i="360"/>
  <c r="AF96" i="360" s="1"/>
  <c r="AE97" i="360"/>
  <c r="AF97" i="360" s="1"/>
  <c r="AE93" i="360"/>
  <c r="AF93" i="360" s="1"/>
  <c r="AE98" i="360"/>
  <c r="AF98" i="360" s="1"/>
  <c r="AE94" i="360"/>
  <c r="AF94" i="360" s="1"/>
  <c r="AE92" i="360"/>
  <c r="AF92" i="360" s="1"/>
  <c r="AE90" i="360"/>
  <c r="AF90" i="360" s="1"/>
  <c r="AE86" i="360"/>
  <c r="AF86" i="360" s="1"/>
  <c r="AE91" i="360"/>
  <c r="AF91" i="360" s="1"/>
  <c r="AE87" i="360"/>
  <c r="AF87" i="360" s="1"/>
  <c r="AE88" i="360"/>
  <c r="AF88" i="360" s="1"/>
  <c r="AE84" i="360"/>
  <c r="AF84" i="360" s="1"/>
  <c r="AE81" i="360"/>
  <c r="AF81" i="360" s="1"/>
  <c r="AE89" i="360"/>
  <c r="AF89" i="360" s="1"/>
  <c r="AE85" i="360"/>
  <c r="AF85" i="360" s="1"/>
  <c r="AE82" i="360"/>
  <c r="AF82" i="360" s="1"/>
  <c r="AE78" i="360"/>
  <c r="AF78" i="360" s="1"/>
  <c r="AE80" i="360"/>
  <c r="AF80" i="360" s="1"/>
  <c r="AE74" i="360"/>
  <c r="AF74" i="360" s="1"/>
  <c r="AE75" i="360"/>
  <c r="AF75" i="360" s="1"/>
  <c r="AE71" i="360"/>
  <c r="AF71" i="360" s="1"/>
  <c r="AE77" i="360"/>
  <c r="AF77" i="360" s="1"/>
  <c r="AE76" i="360"/>
  <c r="AF76" i="360" s="1"/>
  <c r="AE72" i="360"/>
  <c r="AF72" i="360" s="1"/>
  <c r="AE83" i="360"/>
  <c r="AF83" i="360" s="1"/>
  <c r="AE79" i="360"/>
  <c r="AF79" i="360" s="1"/>
  <c r="AE73" i="360"/>
  <c r="AF73" i="360" s="1"/>
  <c r="AE69" i="360"/>
  <c r="AF69" i="360" s="1"/>
  <c r="AE67" i="360"/>
  <c r="AF67" i="360" s="1"/>
  <c r="AE65" i="360"/>
  <c r="AF65" i="360" s="1"/>
  <c r="AE61" i="360"/>
  <c r="AF61" i="360" s="1"/>
  <c r="AE57" i="360"/>
  <c r="AF57" i="360" s="1"/>
  <c r="AE62" i="360"/>
  <c r="AF62" i="360" s="1"/>
  <c r="AE58" i="360"/>
  <c r="AF58" i="360" s="1"/>
  <c r="AE70" i="360"/>
  <c r="AF70" i="360" s="1"/>
  <c r="AE68" i="360"/>
  <c r="AF68" i="360" s="1"/>
  <c r="AE63" i="360"/>
  <c r="AF63" i="360" s="1"/>
  <c r="AE59" i="360"/>
  <c r="AF59" i="360" s="1"/>
  <c r="AE66" i="360"/>
  <c r="AF66" i="360" s="1"/>
  <c r="AE64" i="360"/>
  <c r="AF64" i="360" s="1"/>
  <c r="AE60" i="360"/>
  <c r="AF60" i="360" s="1"/>
  <c r="AE56" i="360"/>
  <c r="AF56" i="360" s="1"/>
  <c r="AE52" i="360"/>
  <c r="AF52" i="360" s="1"/>
  <c r="AE48" i="360"/>
  <c r="AF48" i="360" s="1"/>
  <c r="AE44" i="360"/>
  <c r="AF44" i="360" s="1"/>
  <c r="AE40" i="360"/>
  <c r="AF40" i="360" s="1"/>
  <c r="AE36" i="360"/>
  <c r="AF36" i="360" s="1"/>
  <c r="AE55" i="360"/>
  <c r="AF55" i="360" s="1"/>
  <c r="AE51" i="360"/>
  <c r="AF51" i="360" s="1"/>
  <c r="AE49" i="360"/>
  <c r="AF49" i="360" s="1"/>
  <c r="AE45" i="360"/>
  <c r="AF45" i="360" s="1"/>
  <c r="AE41" i="360"/>
  <c r="AF41" i="360" s="1"/>
  <c r="AE53" i="360"/>
  <c r="AF53" i="360" s="1"/>
  <c r="AE50" i="360"/>
  <c r="AF50" i="360" s="1"/>
  <c r="AE46" i="360"/>
  <c r="AF46" i="360" s="1"/>
  <c r="AE42" i="360"/>
  <c r="AF42" i="360" s="1"/>
  <c r="AE38" i="360"/>
  <c r="AF38" i="360" s="1"/>
  <c r="AE54" i="360"/>
  <c r="AF54" i="360" s="1"/>
  <c r="AE47" i="360"/>
  <c r="AF47" i="360" s="1"/>
  <c r="AE43" i="360"/>
  <c r="AF43" i="360" s="1"/>
  <c r="AE39" i="360"/>
  <c r="AF39" i="360" s="1"/>
  <c r="AE35" i="360"/>
  <c r="AF35" i="360" s="1"/>
  <c r="AE31" i="360"/>
  <c r="AF31" i="360" s="1"/>
  <c r="AE27" i="360"/>
  <c r="AF27" i="360" s="1"/>
  <c r="AE34" i="360"/>
  <c r="AF34" i="360" s="1"/>
  <c r="AE30" i="360"/>
  <c r="AF30" i="360" s="1"/>
  <c r="AE26" i="360"/>
  <c r="AF26" i="360" s="1"/>
  <c r="AE37" i="360"/>
  <c r="AF37" i="360" s="1"/>
  <c r="AE32" i="360"/>
  <c r="AF32" i="360" s="1"/>
  <c r="AE28" i="360"/>
  <c r="AF28" i="360" s="1"/>
  <c r="AE25" i="360"/>
  <c r="AF25" i="360" s="1"/>
  <c r="AE33" i="360"/>
  <c r="AF33" i="360" s="1"/>
  <c r="AE29" i="360"/>
  <c r="AF29" i="360" s="1"/>
  <c r="AE22" i="360"/>
  <c r="AF22" i="360" s="1"/>
  <c r="AE18" i="360"/>
  <c r="AF18" i="360" s="1"/>
  <c r="AE14" i="360"/>
  <c r="AF14" i="360" s="1"/>
  <c r="AE23" i="360"/>
  <c r="AF23" i="360" s="1"/>
  <c r="AE19" i="360"/>
  <c r="AF19" i="360" s="1"/>
  <c r="AE15" i="360"/>
  <c r="AF15" i="360" s="1"/>
  <c r="AY98" i="360"/>
  <c r="AY101" i="360"/>
  <c r="AY99" i="360"/>
  <c r="AY95" i="360"/>
  <c r="AY100" i="360"/>
  <c r="AY96" i="360"/>
  <c r="AY97" i="360"/>
  <c r="AY93" i="360"/>
  <c r="AY90" i="360"/>
  <c r="AY86" i="360"/>
  <c r="AY94" i="360"/>
  <c r="AY89" i="360"/>
  <c r="AY85" i="360"/>
  <c r="AY92" i="360"/>
  <c r="AY91" i="360"/>
  <c r="AY87" i="360"/>
  <c r="AY88" i="360"/>
  <c r="AY84" i="360"/>
  <c r="AY81" i="360"/>
  <c r="AY82" i="360"/>
  <c r="AY78" i="360"/>
  <c r="AY79" i="360"/>
  <c r="AY74" i="360"/>
  <c r="AY70" i="360"/>
  <c r="AY80" i="360"/>
  <c r="AY75" i="360"/>
  <c r="AY71" i="360"/>
  <c r="AY83" i="360"/>
  <c r="AY76" i="360"/>
  <c r="AY72" i="360"/>
  <c r="AY68" i="360"/>
  <c r="AY77" i="360"/>
  <c r="AY73" i="360"/>
  <c r="AY69" i="360"/>
  <c r="AY66" i="360"/>
  <c r="AY65" i="360"/>
  <c r="AY61" i="360"/>
  <c r="AY57" i="360"/>
  <c r="AY67" i="360"/>
  <c r="AY62" i="360"/>
  <c r="AY58" i="360"/>
  <c r="AY63" i="360"/>
  <c r="AY59" i="360"/>
  <c r="AY64" i="360"/>
  <c r="AY60" i="360"/>
  <c r="AY56" i="360"/>
  <c r="AY52" i="360"/>
  <c r="AY54" i="360"/>
  <c r="AY50" i="360"/>
  <c r="AY48" i="360"/>
  <c r="AY44" i="360"/>
  <c r="AY40" i="360"/>
  <c r="AY36" i="360"/>
  <c r="AY49" i="360"/>
  <c r="AY45" i="360"/>
  <c r="AY41" i="360"/>
  <c r="AY55" i="360"/>
  <c r="AY51" i="360"/>
  <c r="AY46" i="360"/>
  <c r="AY42" i="360"/>
  <c r="AY38" i="360"/>
  <c r="AY53" i="360"/>
  <c r="AY47" i="360"/>
  <c r="AY43" i="360"/>
  <c r="AY39" i="360"/>
  <c r="AY35" i="360"/>
  <c r="AY31" i="360"/>
  <c r="AY27" i="360"/>
  <c r="AY37" i="360"/>
  <c r="AY34" i="360"/>
  <c r="AY30" i="360"/>
  <c r="AY26" i="360"/>
  <c r="AY25" i="360"/>
  <c r="AY32" i="360"/>
  <c r="AY28" i="360"/>
  <c r="AY22" i="360"/>
  <c r="AY18" i="360"/>
  <c r="AY14" i="360"/>
  <c r="AY33" i="360"/>
  <c r="AY29" i="360"/>
  <c r="AY23" i="360"/>
  <c r="AY19" i="360"/>
  <c r="BA19" i="360" s="1"/>
  <c r="AY15" i="360"/>
  <c r="AE10" i="360"/>
  <c r="AF10" i="360" s="1"/>
  <c r="AY10" i="360"/>
  <c r="AN11" i="360"/>
  <c r="AR11" i="360"/>
  <c r="AC12" i="360"/>
  <c r="AD12" i="360" s="1"/>
  <c r="AW12" i="360"/>
  <c r="AA13" i="360"/>
  <c r="AQ13" i="360"/>
  <c r="AR14" i="360"/>
  <c r="AX15" i="360"/>
  <c r="AE16" i="360"/>
  <c r="AF16" i="360" s="1"/>
  <c r="AA17" i="360"/>
  <c r="AB17" i="360" s="1"/>
  <c r="AI17" i="360"/>
  <c r="AJ17" i="360" s="1"/>
  <c r="AQ17" i="360"/>
  <c r="AY17" i="360"/>
  <c r="AN18" i="360"/>
  <c r="AA20" i="360"/>
  <c r="AB20" i="360" s="1"/>
  <c r="AI20" i="360"/>
  <c r="AJ20" i="360" s="1"/>
  <c r="AQ20" i="360"/>
  <c r="AY20" i="360"/>
  <c r="AE21" i="360"/>
  <c r="AF21" i="360" s="1"/>
  <c r="AR22" i="360"/>
  <c r="AX23" i="360"/>
  <c r="AE24" i="360"/>
  <c r="AF24" i="360" s="1"/>
  <c r="V29" i="360"/>
  <c r="M29" i="360" s="1"/>
  <c r="V33" i="360"/>
  <c r="M33" i="360" s="1"/>
  <c r="BD84" i="360"/>
  <c r="BD88" i="360"/>
  <c r="V93" i="360"/>
  <c r="M93" i="360" s="1"/>
  <c r="V97" i="360"/>
  <c r="M97" i="360" s="1"/>
  <c r="BA11" i="359"/>
  <c r="AC10" i="359"/>
  <c r="AD10" i="359" s="1"/>
  <c r="AP16" i="359"/>
  <c r="AA13" i="359"/>
  <c r="AI13" i="359"/>
  <c r="AJ13" i="359" s="1"/>
  <c r="AN9" i="359"/>
  <c r="AO9" i="359" s="1"/>
  <c r="AG12" i="359"/>
  <c r="AH12" i="359" s="1"/>
  <c r="AQ13" i="359"/>
  <c r="AG10" i="359"/>
  <c r="AH10" i="359" s="1"/>
  <c r="AC100" i="359"/>
  <c r="AD100" i="359" s="1"/>
  <c r="AC97" i="359"/>
  <c r="AD97" i="359" s="1"/>
  <c r="AC93" i="359"/>
  <c r="AD93" i="359" s="1"/>
  <c r="AC101" i="359"/>
  <c r="AD101" i="359" s="1"/>
  <c r="AC98" i="359"/>
  <c r="AD98" i="359" s="1"/>
  <c r="AC94" i="359"/>
  <c r="AD94" i="359" s="1"/>
  <c r="AC99" i="359"/>
  <c r="AD99" i="359" s="1"/>
  <c r="AC95" i="359"/>
  <c r="AD95" i="359" s="1"/>
  <c r="AC88" i="359"/>
  <c r="AD88" i="359" s="1"/>
  <c r="AC84" i="359"/>
  <c r="AD84" i="359" s="1"/>
  <c r="AC96" i="359"/>
  <c r="AD96" i="359" s="1"/>
  <c r="AC92" i="359"/>
  <c r="AD92" i="359" s="1"/>
  <c r="AC89" i="359"/>
  <c r="AD89" i="359" s="1"/>
  <c r="AC85" i="359"/>
  <c r="AD85" i="359" s="1"/>
  <c r="AC90" i="359"/>
  <c r="AD90" i="359" s="1"/>
  <c r="AC86" i="359"/>
  <c r="AD86" i="359" s="1"/>
  <c r="AC91" i="359"/>
  <c r="AD91" i="359" s="1"/>
  <c r="AC80" i="359"/>
  <c r="AD80" i="359" s="1"/>
  <c r="AC81" i="359"/>
  <c r="AD81" i="359" s="1"/>
  <c r="AC87" i="359"/>
  <c r="AD87" i="359" s="1"/>
  <c r="AC82" i="359"/>
  <c r="AD82" i="359" s="1"/>
  <c r="AC78" i="359"/>
  <c r="AD78" i="359" s="1"/>
  <c r="AC83" i="359"/>
  <c r="AD83" i="359" s="1"/>
  <c r="AC79" i="359"/>
  <c r="AD79" i="359" s="1"/>
  <c r="AC77" i="359"/>
  <c r="AD77" i="359" s="1"/>
  <c r="AC74" i="359"/>
  <c r="AD74" i="359" s="1"/>
  <c r="AC75" i="359"/>
  <c r="AD75" i="359" s="1"/>
  <c r="AC71" i="359"/>
  <c r="AD71" i="359" s="1"/>
  <c r="AC72" i="359"/>
  <c r="AD72" i="359" s="1"/>
  <c r="AC68" i="359"/>
  <c r="AD68" i="359" s="1"/>
  <c r="AC76" i="359"/>
  <c r="AD76" i="359" s="1"/>
  <c r="AC73" i="359"/>
  <c r="AD73" i="359" s="1"/>
  <c r="AC69" i="359"/>
  <c r="AD69" i="359" s="1"/>
  <c r="AC65" i="359"/>
  <c r="AD65" i="359" s="1"/>
  <c r="AC61" i="359"/>
  <c r="AD61" i="359" s="1"/>
  <c r="AC70" i="359"/>
  <c r="AD70" i="359" s="1"/>
  <c r="AC66" i="359"/>
  <c r="AD66" i="359" s="1"/>
  <c r="AC62" i="359"/>
  <c r="AD62" i="359" s="1"/>
  <c r="AC58" i="359"/>
  <c r="AD58" i="359" s="1"/>
  <c r="AC54" i="359"/>
  <c r="AD54" i="359" s="1"/>
  <c r="AC67" i="359"/>
  <c r="AD67" i="359" s="1"/>
  <c r="AC63" i="359"/>
  <c r="AD63" i="359" s="1"/>
  <c r="AC59" i="359"/>
  <c r="AD59" i="359" s="1"/>
  <c r="AC55" i="359"/>
  <c r="AD55" i="359" s="1"/>
  <c r="AC51" i="359"/>
  <c r="AD51" i="359" s="1"/>
  <c r="AC64" i="359"/>
  <c r="AD64" i="359" s="1"/>
  <c r="AC60" i="359"/>
  <c r="AD60" i="359" s="1"/>
  <c r="AC56" i="359"/>
  <c r="AD56" i="359" s="1"/>
  <c r="AC52" i="359"/>
  <c r="AD52" i="359" s="1"/>
  <c r="AC50" i="359"/>
  <c r="AD50" i="359" s="1"/>
  <c r="AC46" i="359"/>
  <c r="AD46" i="359" s="1"/>
  <c r="AC42" i="359"/>
  <c r="AD42" i="359" s="1"/>
  <c r="AC57" i="359"/>
  <c r="AD57" i="359" s="1"/>
  <c r="AC53" i="359"/>
  <c r="AD53" i="359" s="1"/>
  <c r="AC47" i="359"/>
  <c r="AD47" i="359" s="1"/>
  <c r="AC43" i="359"/>
  <c r="AD43" i="359" s="1"/>
  <c r="AC39" i="359"/>
  <c r="AD39" i="359" s="1"/>
  <c r="AC35" i="359"/>
  <c r="AD35" i="359" s="1"/>
  <c r="AC48" i="359"/>
  <c r="AD48" i="359" s="1"/>
  <c r="AC44" i="359"/>
  <c r="AD44" i="359" s="1"/>
  <c r="AC40" i="359"/>
  <c r="AD40" i="359" s="1"/>
  <c r="AC36" i="359"/>
  <c r="AD36" i="359" s="1"/>
  <c r="AC49" i="359"/>
  <c r="AD49" i="359" s="1"/>
  <c r="AC45" i="359"/>
  <c r="AD45" i="359" s="1"/>
  <c r="AC41" i="359"/>
  <c r="AD41" i="359" s="1"/>
  <c r="AC37" i="359"/>
  <c r="AD37" i="359" s="1"/>
  <c r="AC31" i="359"/>
  <c r="AD31" i="359" s="1"/>
  <c r="AC27" i="359"/>
  <c r="AD27" i="359" s="1"/>
  <c r="AC23" i="359"/>
  <c r="AD23" i="359" s="1"/>
  <c r="AC32" i="359"/>
  <c r="AD32" i="359" s="1"/>
  <c r="AC28" i="359"/>
  <c r="AD28" i="359" s="1"/>
  <c r="AC24" i="359"/>
  <c r="AD24" i="359" s="1"/>
  <c r="AC20" i="359"/>
  <c r="AD20" i="359" s="1"/>
  <c r="AC16" i="359"/>
  <c r="AD16" i="359" s="1"/>
  <c r="AC38" i="359"/>
  <c r="AD38" i="359" s="1"/>
  <c r="AC34" i="359"/>
  <c r="AD34" i="359" s="1"/>
  <c r="AC29" i="359"/>
  <c r="AD29" i="359" s="1"/>
  <c r="AC25" i="359"/>
  <c r="AD25" i="359" s="1"/>
  <c r="AC21" i="359"/>
  <c r="AD21" i="359" s="1"/>
  <c r="AC17" i="359"/>
  <c r="AD17" i="359" s="1"/>
  <c r="AC33" i="359"/>
  <c r="AD33" i="359" s="1"/>
  <c r="AC30" i="359"/>
  <c r="AD30" i="359" s="1"/>
  <c r="AC26" i="359"/>
  <c r="AD26" i="359" s="1"/>
  <c r="AC22" i="359"/>
  <c r="AD22" i="359" s="1"/>
  <c r="AC18" i="359"/>
  <c r="AD18" i="359" s="1"/>
  <c r="AN99" i="359"/>
  <c r="AN100" i="359"/>
  <c r="AN96" i="359"/>
  <c r="AN92" i="359"/>
  <c r="AN97" i="359"/>
  <c r="AN93" i="359"/>
  <c r="AN98" i="359"/>
  <c r="AN94" i="359"/>
  <c r="AN91" i="359"/>
  <c r="AN87" i="359"/>
  <c r="AN83" i="359"/>
  <c r="AN88" i="359"/>
  <c r="AN84" i="359"/>
  <c r="AN95" i="359"/>
  <c r="AN89" i="359"/>
  <c r="AN90" i="359"/>
  <c r="AN79" i="359"/>
  <c r="AN80" i="359"/>
  <c r="AN86" i="359"/>
  <c r="AN81" i="359"/>
  <c r="AN77" i="359"/>
  <c r="AN85" i="359"/>
  <c r="AN82" i="359"/>
  <c r="AN78" i="359"/>
  <c r="AN74" i="359"/>
  <c r="AN70" i="359"/>
  <c r="AN75" i="359"/>
  <c r="AN71" i="359"/>
  <c r="AN76" i="359"/>
  <c r="AN72" i="359"/>
  <c r="AN64" i="359"/>
  <c r="AN60" i="359"/>
  <c r="AN73" i="359"/>
  <c r="AN69" i="359"/>
  <c r="AN65" i="359"/>
  <c r="AN61" i="359"/>
  <c r="AN57" i="359"/>
  <c r="AN53" i="359"/>
  <c r="AN68" i="359"/>
  <c r="AN66" i="359"/>
  <c r="AN62" i="359"/>
  <c r="AN58" i="359"/>
  <c r="AN54" i="359"/>
  <c r="AN67" i="359"/>
  <c r="AN63" i="359"/>
  <c r="AN59" i="359"/>
  <c r="AN55" i="359"/>
  <c r="AN51" i="359"/>
  <c r="AN49" i="359"/>
  <c r="AN45" i="359"/>
  <c r="AN41" i="359"/>
  <c r="AN46" i="359"/>
  <c r="AN42" i="359"/>
  <c r="AN38" i="359"/>
  <c r="AN34" i="359"/>
  <c r="AN56" i="359"/>
  <c r="AN52" i="359"/>
  <c r="AN47" i="359"/>
  <c r="AN43" i="359"/>
  <c r="AN39" i="359"/>
  <c r="AN35" i="359"/>
  <c r="AN50" i="359"/>
  <c r="AN48" i="359"/>
  <c r="AN44" i="359"/>
  <c r="AN40" i="359"/>
  <c r="AN36" i="359"/>
  <c r="AN30" i="359"/>
  <c r="AN26" i="359"/>
  <c r="AN22" i="359"/>
  <c r="AN31" i="359"/>
  <c r="AN27" i="359"/>
  <c r="AN23" i="359"/>
  <c r="AN19" i="359"/>
  <c r="AN15" i="359"/>
  <c r="AN32" i="359"/>
  <c r="AN28" i="359"/>
  <c r="AN24" i="359"/>
  <c r="AN20" i="359"/>
  <c r="AN16" i="359"/>
  <c r="AN37" i="359"/>
  <c r="AN33" i="359"/>
  <c r="AN29" i="359"/>
  <c r="AN25" i="359"/>
  <c r="AN21" i="359"/>
  <c r="AN17" i="359"/>
  <c r="AR99" i="359"/>
  <c r="AR100" i="359"/>
  <c r="AR96" i="359"/>
  <c r="AR92" i="359"/>
  <c r="AR97" i="359"/>
  <c r="AR93" i="359"/>
  <c r="AR98" i="359"/>
  <c r="AR94" i="359"/>
  <c r="AR91" i="359"/>
  <c r="AR87" i="359"/>
  <c r="AR83" i="359"/>
  <c r="AR95" i="359"/>
  <c r="AR88" i="359"/>
  <c r="AR84" i="359"/>
  <c r="AR89" i="359"/>
  <c r="AR90" i="359"/>
  <c r="AR79" i="359"/>
  <c r="AR86" i="359"/>
  <c r="AR85" i="359"/>
  <c r="AR80" i="359"/>
  <c r="AR81" i="359"/>
  <c r="AR77" i="359"/>
  <c r="AR82" i="359"/>
  <c r="AR78" i="359"/>
  <c r="AR76" i="359"/>
  <c r="AR74" i="359"/>
  <c r="AR70" i="359"/>
  <c r="AR75" i="359"/>
  <c r="AR71" i="359"/>
  <c r="AR72" i="359"/>
  <c r="AR73" i="359"/>
  <c r="AR69" i="359"/>
  <c r="AR68" i="359"/>
  <c r="AR64" i="359"/>
  <c r="AR60" i="359"/>
  <c r="AR65" i="359"/>
  <c r="AR61" i="359"/>
  <c r="AR57" i="359"/>
  <c r="AR53" i="359"/>
  <c r="AR66" i="359"/>
  <c r="AR62" i="359"/>
  <c r="AR58" i="359"/>
  <c r="AR54" i="359"/>
  <c r="AR50" i="359"/>
  <c r="AR67" i="359"/>
  <c r="AR63" i="359"/>
  <c r="AR59" i="359"/>
  <c r="AR55" i="359"/>
  <c r="AR51" i="359"/>
  <c r="AR49" i="359"/>
  <c r="AR45" i="359"/>
  <c r="AR41" i="359"/>
  <c r="AR56" i="359"/>
  <c r="AR52" i="359"/>
  <c r="AR46" i="359"/>
  <c r="AR42" i="359"/>
  <c r="AR38" i="359"/>
  <c r="AR34" i="359"/>
  <c r="AR47" i="359"/>
  <c r="AR43" i="359"/>
  <c r="AR39" i="359"/>
  <c r="AR35" i="359"/>
  <c r="AR48" i="359"/>
  <c r="AR44" i="359"/>
  <c r="AR40" i="359"/>
  <c r="AR36" i="359"/>
  <c r="AR30" i="359"/>
  <c r="AR26" i="359"/>
  <c r="AR22" i="359"/>
  <c r="AR33" i="359"/>
  <c r="AR31" i="359"/>
  <c r="AR27" i="359"/>
  <c r="AR23" i="359"/>
  <c r="AR19" i="359"/>
  <c r="AR15" i="359"/>
  <c r="AR37" i="359"/>
  <c r="AR32" i="359"/>
  <c r="AR28" i="359"/>
  <c r="AR24" i="359"/>
  <c r="AR20" i="359"/>
  <c r="AR16" i="359"/>
  <c r="AR29" i="359"/>
  <c r="AR25" i="359"/>
  <c r="AR21" i="359"/>
  <c r="AR17" i="359"/>
  <c r="AX97" i="359"/>
  <c r="AX98" i="359"/>
  <c r="AX94" i="359"/>
  <c r="AX101" i="359"/>
  <c r="AX99" i="359"/>
  <c r="AX95" i="359"/>
  <c r="AX91" i="359"/>
  <c r="AX100" i="359"/>
  <c r="AX96" i="359"/>
  <c r="AX92" i="359"/>
  <c r="AX89" i="359"/>
  <c r="AX85" i="359"/>
  <c r="AX90" i="359"/>
  <c r="AX86" i="359"/>
  <c r="AX87" i="359"/>
  <c r="AX93" i="359"/>
  <c r="AX88" i="359"/>
  <c r="AX81" i="359"/>
  <c r="AX82" i="359"/>
  <c r="AX78" i="359"/>
  <c r="AX84" i="359"/>
  <c r="AX79" i="359"/>
  <c r="AX83" i="359"/>
  <c r="AX80" i="359"/>
  <c r="AX76" i="359"/>
  <c r="AX77" i="359"/>
  <c r="AX72" i="359"/>
  <c r="AX68" i="359"/>
  <c r="AX75" i="359"/>
  <c r="AX73" i="359"/>
  <c r="AX69" i="359"/>
  <c r="AX74" i="359"/>
  <c r="AX70" i="359"/>
  <c r="AX66" i="359"/>
  <c r="AX62" i="359"/>
  <c r="AX58" i="359"/>
  <c r="AX63" i="359"/>
  <c r="AX59" i="359"/>
  <c r="AX55" i="359"/>
  <c r="AX51" i="359"/>
  <c r="AX67" i="359"/>
  <c r="AX64" i="359"/>
  <c r="AX60" i="359"/>
  <c r="AX56" i="359"/>
  <c r="AX52" i="359"/>
  <c r="AX71" i="359"/>
  <c r="AX65" i="359"/>
  <c r="AX61" i="359"/>
  <c r="AX57" i="359"/>
  <c r="AX53" i="359"/>
  <c r="AX47" i="359"/>
  <c r="AX43" i="359"/>
  <c r="AX39" i="359"/>
  <c r="AX50" i="359"/>
  <c r="AX48" i="359"/>
  <c r="AX44" i="359"/>
  <c r="AX40" i="359"/>
  <c r="AX36" i="359"/>
  <c r="AX49" i="359"/>
  <c r="AX45" i="359"/>
  <c r="AX41" i="359"/>
  <c r="AX37" i="359"/>
  <c r="AX33" i="359"/>
  <c r="AX54" i="359"/>
  <c r="AX46" i="359"/>
  <c r="AX42" i="359"/>
  <c r="AX38" i="359"/>
  <c r="AX34" i="359"/>
  <c r="AX35" i="359"/>
  <c r="AX32" i="359"/>
  <c r="AX28" i="359"/>
  <c r="AX24" i="359"/>
  <c r="AX20" i="359"/>
  <c r="AX29" i="359"/>
  <c r="AX25" i="359"/>
  <c r="AX21" i="359"/>
  <c r="AX17" i="359"/>
  <c r="AX30" i="359"/>
  <c r="AX26" i="359"/>
  <c r="AX22" i="359"/>
  <c r="AX18" i="359"/>
  <c r="AX31" i="359"/>
  <c r="AX27" i="359"/>
  <c r="AX23" i="359"/>
  <c r="AX19" i="359"/>
  <c r="AX15" i="359"/>
  <c r="AC9" i="359"/>
  <c r="AD9" i="359" s="1"/>
  <c r="AG9" i="359"/>
  <c r="AH9" i="359" s="1"/>
  <c r="AW9" i="359"/>
  <c r="AP10" i="359"/>
  <c r="AX10" i="359"/>
  <c r="AA11" i="359"/>
  <c r="AE11" i="359"/>
  <c r="AF11" i="359" s="1"/>
  <c r="AI11" i="359"/>
  <c r="AJ11" i="359" s="1"/>
  <c r="AQ11" i="359"/>
  <c r="AN12" i="359"/>
  <c r="AR12" i="359"/>
  <c r="AZ12" i="359"/>
  <c r="AC13" i="359"/>
  <c r="AD13" i="359" s="1"/>
  <c r="AG13" i="359"/>
  <c r="AH13" i="359" s="1"/>
  <c r="AW13" i="359"/>
  <c r="AP14" i="359"/>
  <c r="AX14" i="359"/>
  <c r="AN18" i="359"/>
  <c r="AE101" i="359"/>
  <c r="AF101" i="359" s="1"/>
  <c r="AE98" i="359"/>
  <c r="AF98" i="359" s="1"/>
  <c r="AE99" i="359"/>
  <c r="AF99" i="359" s="1"/>
  <c r="AE95" i="359"/>
  <c r="AF95" i="359" s="1"/>
  <c r="AE100" i="359"/>
  <c r="AF100" i="359" s="1"/>
  <c r="AE96" i="359"/>
  <c r="AF96" i="359" s="1"/>
  <c r="AE92" i="359"/>
  <c r="AF92" i="359" s="1"/>
  <c r="AE97" i="359"/>
  <c r="AF97" i="359" s="1"/>
  <c r="AE93" i="359"/>
  <c r="AF93" i="359" s="1"/>
  <c r="AE90" i="359"/>
  <c r="AF90" i="359" s="1"/>
  <c r="AE86" i="359"/>
  <c r="AF86" i="359" s="1"/>
  <c r="AE91" i="359"/>
  <c r="AF91" i="359" s="1"/>
  <c r="AE87" i="359"/>
  <c r="AF87" i="359" s="1"/>
  <c r="AE94" i="359"/>
  <c r="AF94" i="359" s="1"/>
  <c r="AE88" i="359"/>
  <c r="AF88" i="359" s="1"/>
  <c r="AE89" i="359"/>
  <c r="AF89" i="359" s="1"/>
  <c r="AE85" i="359"/>
  <c r="AF85" i="359" s="1"/>
  <c r="AE82" i="359"/>
  <c r="AF82" i="359" s="1"/>
  <c r="AE83" i="359"/>
  <c r="AF83" i="359" s="1"/>
  <c r="AE79" i="359"/>
  <c r="AF79" i="359" s="1"/>
  <c r="AE80" i="359"/>
  <c r="AF80" i="359" s="1"/>
  <c r="AE84" i="359"/>
  <c r="AF84" i="359" s="1"/>
  <c r="AE81" i="359"/>
  <c r="AF81" i="359" s="1"/>
  <c r="AE77" i="359"/>
  <c r="AF77" i="359" s="1"/>
  <c r="AE78" i="359"/>
  <c r="AF78" i="359" s="1"/>
  <c r="AE73" i="359"/>
  <c r="AF73" i="359" s="1"/>
  <c r="AE69" i="359"/>
  <c r="AF69" i="359" s="1"/>
  <c r="AE76" i="359"/>
  <c r="AF76" i="359" s="1"/>
  <c r="AE74" i="359"/>
  <c r="AF74" i="359" s="1"/>
  <c r="AE70" i="359"/>
  <c r="AF70" i="359" s="1"/>
  <c r="AE75" i="359"/>
  <c r="AF75" i="359" s="1"/>
  <c r="AE71" i="359"/>
  <c r="AF71" i="359" s="1"/>
  <c r="AE67" i="359"/>
  <c r="AF67" i="359" s="1"/>
  <c r="AE63" i="359"/>
  <c r="AF63" i="359" s="1"/>
  <c r="AE59" i="359"/>
  <c r="AF59" i="359" s="1"/>
  <c r="AE72" i="359"/>
  <c r="AF72" i="359" s="1"/>
  <c r="AE64" i="359"/>
  <c r="AF64" i="359" s="1"/>
  <c r="AE60" i="359"/>
  <c r="AF60" i="359" s="1"/>
  <c r="AE56" i="359"/>
  <c r="AF56" i="359" s="1"/>
  <c r="AE52" i="359"/>
  <c r="AF52" i="359" s="1"/>
  <c r="AE65" i="359"/>
  <c r="AF65" i="359" s="1"/>
  <c r="AE61" i="359"/>
  <c r="AF61" i="359" s="1"/>
  <c r="AE57" i="359"/>
  <c r="AF57" i="359" s="1"/>
  <c r="AE53" i="359"/>
  <c r="AF53" i="359" s="1"/>
  <c r="AE68" i="359"/>
  <c r="AF68" i="359" s="1"/>
  <c r="AE66" i="359"/>
  <c r="AF66" i="359" s="1"/>
  <c r="AE62" i="359"/>
  <c r="AF62" i="359" s="1"/>
  <c r="AE58" i="359"/>
  <c r="AF58" i="359" s="1"/>
  <c r="AE54" i="359"/>
  <c r="AF54" i="359" s="1"/>
  <c r="AE48" i="359"/>
  <c r="AF48" i="359" s="1"/>
  <c r="AE44" i="359"/>
  <c r="AF44" i="359" s="1"/>
  <c r="AE40" i="359"/>
  <c r="AF40" i="359" s="1"/>
  <c r="AE49" i="359"/>
  <c r="AF49" i="359" s="1"/>
  <c r="AE45" i="359"/>
  <c r="AF45" i="359" s="1"/>
  <c r="AE41" i="359"/>
  <c r="AF41" i="359" s="1"/>
  <c r="AE37" i="359"/>
  <c r="AF37" i="359" s="1"/>
  <c r="AE55" i="359"/>
  <c r="AF55" i="359" s="1"/>
  <c r="AE51" i="359"/>
  <c r="AF51" i="359" s="1"/>
  <c r="AE50" i="359"/>
  <c r="AF50" i="359" s="1"/>
  <c r="AE46" i="359"/>
  <c r="AF46" i="359" s="1"/>
  <c r="AE42" i="359"/>
  <c r="AF42" i="359" s="1"/>
  <c r="AE38" i="359"/>
  <c r="AF38" i="359" s="1"/>
  <c r="AE34" i="359"/>
  <c r="AF34" i="359" s="1"/>
  <c r="AE47" i="359"/>
  <c r="AF47" i="359" s="1"/>
  <c r="AE43" i="359"/>
  <c r="AF43" i="359" s="1"/>
  <c r="AE39" i="359"/>
  <c r="AF39" i="359" s="1"/>
  <c r="AE35" i="359"/>
  <c r="AF35" i="359" s="1"/>
  <c r="AE29" i="359"/>
  <c r="AF29" i="359" s="1"/>
  <c r="AE25" i="359"/>
  <c r="AF25" i="359" s="1"/>
  <c r="AE21" i="359"/>
  <c r="AF21" i="359" s="1"/>
  <c r="AE30" i="359"/>
  <c r="AF30" i="359" s="1"/>
  <c r="AE26" i="359"/>
  <c r="AF26" i="359" s="1"/>
  <c r="AE22" i="359"/>
  <c r="AF22" i="359" s="1"/>
  <c r="AE18" i="359"/>
  <c r="AF18" i="359" s="1"/>
  <c r="AE33" i="359"/>
  <c r="AF33" i="359" s="1"/>
  <c r="AE31" i="359"/>
  <c r="AF31" i="359" s="1"/>
  <c r="AE27" i="359"/>
  <c r="AF27" i="359" s="1"/>
  <c r="AE23" i="359"/>
  <c r="AF23" i="359" s="1"/>
  <c r="AE19" i="359"/>
  <c r="AF19" i="359" s="1"/>
  <c r="AE15" i="359"/>
  <c r="AF15" i="359" s="1"/>
  <c r="AE36" i="359"/>
  <c r="AF36" i="359" s="1"/>
  <c r="AE32" i="359"/>
  <c r="AF32" i="359" s="1"/>
  <c r="AE28" i="359"/>
  <c r="AF28" i="359" s="1"/>
  <c r="AE24" i="359"/>
  <c r="AF24" i="359" s="1"/>
  <c r="AE20" i="359"/>
  <c r="AF20" i="359" s="1"/>
  <c r="AE16" i="359"/>
  <c r="AF16" i="359" s="1"/>
  <c r="AO8" i="359"/>
  <c r="AS8" i="359"/>
  <c r="AT8" i="359" s="1"/>
  <c r="AY98" i="359"/>
  <c r="AY101" i="359"/>
  <c r="AY99" i="359"/>
  <c r="AY95" i="359"/>
  <c r="AY100" i="359"/>
  <c r="AY96" i="359"/>
  <c r="AY92" i="359"/>
  <c r="AY97" i="359"/>
  <c r="AY93" i="359"/>
  <c r="AY90" i="359"/>
  <c r="AY86" i="359"/>
  <c r="AY94" i="359"/>
  <c r="AY87" i="359"/>
  <c r="AY83" i="359"/>
  <c r="AY88" i="359"/>
  <c r="AY91" i="359"/>
  <c r="AY89" i="359"/>
  <c r="AY82" i="359"/>
  <c r="AY84" i="359"/>
  <c r="AY79" i="359"/>
  <c r="AY85" i="359"/>
  <c r="AY80" i="359"/>
  <c r="AY81" i="359"/>
  <c r="AY77" i="359"/>
  <c r="AY75" i="359"/>
  <c r="AY73" i="359"/>
  <c r="AY69" i="359"/>
  <c r="AY74" i="359"/>
  <c r="AY70" i="359"/>
  <c r="AY78" i="359"/>
  <c r="AY76" i="359"/>
  <c r="AY71" i="359"/>
  <c r="AY72" i="359"/>
  <c r="AY63" i="359"/>
  <c r="AY59" i="359"/>
  <c r="AY68" i="359"/>
  <c r="AY67" i="359"/>
  <c r="AY64" i="359"/>
  <c r="AY60" i="359"/>
  <c r="AY56" i="359"/>
  <c r="AY52" i="359"/>
  <c r="AY65" i="359"/>
  <c r="AY61" i="359"/>
  <c r="AY57" i="359"/>
  <c r="AY53" i="359"/>
  <c r="AY66" i="359"/>
  <c r="AY62" i="359"/>
  <c r="AY58" i="359"/>
  <c r="AY54" i="359"/>
  <c r="AY50" i="359"/>
  <c r="AY48" i="359"/>
  <c r="AY44" i="359"/>
  <c r="AY40" i="359"/>
  <c r="AY55" i="359"/>
  <c r="AY51" i="359"/>
  <c r="AY49" i="359"/>
  <c r="AY45" i="359"/>
  <c r="AY41" i="359"/>
  <c r="AY37" i="359"/>
  <c r="AY33" i="359"/>
  <c r="AY46" i="359"/>
  <c r="AY42" i="359"/>
  <c r="AY38" i="359"/>
  <c r="AY34" i="359"/>
  <c r="AY47" i="359"/>
  <c r="AY43" i="359"/>
  <c r="AY39" i="359"/>
  <c r="AY35" i="359"/>
  <c r="AY29" i="359"/>
  <c r="AY25" i="359"/>
  <c r="AY21" i="359"/>
  <c r="AY30" i="359"/>
  <c r="AY26" i="359"/>
  <c r="AY22" i="359"/>
  <c r="AY18" i="359"/>
  <c r="AY36" i="359"/>
  <c r="AY31" i="359"/>
  <c r="AY27" i="359"/>
  <c r="AY23" i="359"/>
  <c r="AY19" i="359"/>
  <c r="AY15" i="359"/>
  <c r="AY32" i="359"/>
  <c r="AY28" i="359"/>
  <c r="AY24" i="359"/>
  <c r="AY20" i="359"/>
  <c r="AY16" i="359"/>
  <c r="AP9" i="359"/>
  <c r="AX9" i="359"/>
  <c r="AA10" i="359"/>
  <c r="AB10" i="359" s="1"/>
  <c r="AE10" i="359"/>
  <c r="AF10" i="359" s="1"/>
  <c r="AI10" i="359"/>
  <c r="AJ10" i="359" s="1"/>
  <c r="AQ10" i="359"/>
  <c r="AY10" i="359"/>
  <c r="AN11" i="359"/>
  <c r="AR11" i="359"/>
  <c r="AC12" i="359"/>
  <c r="AD12" i="359" s="1"/>
  <c r="AW12" i="359"/>
  <c r="AP13" i="359"/>
  <c r="AX13" i="359"/>
  <c r="AA14" i="359"/>
  <c r="AE14" i="359"/>
  <c r="AF14" i="359" s="1"/>
  <c r="AI14" i="359"/>
  <c r="AJ14" i="359" s="1"/>
  <c r="AQ14" i="359"/>
  <c r="AY14" i="359"/>
  <c r="AC15" i="359"/>
  <c r="AD15" i="359" s="1"/>
  <c r="AI17" i="359"/>
  <c r="AJ17" i="359" s="1"/>
  <c r="AY17" i="359"/>
  <c r="AR18" i="359"/>
  <c r="AC19" i="359"/>
  <c r="AD19" i="359" s="1"/>
  <c r="AG100" i="359"/>
  <c r="AH100" i="359" s="1"/>
  <c r="AG97" i="359"/>
  <c r="AH97" i="359" s="1"/>
  <c r="AG93" i="359"/>
  <c r="AH93" i="359" s="1"/>
  <c r="AG101" i="359"/>
  <c r="AH101" i="359" s="1"/>
  <c r="AG98" i="359"/>
  <c r="AH98" i="359" s="1"/>
  <c r="AG94" i="359"/>
  <c r="AH94" i="359" s="1"/>
  <c r="AG99" i="359"/>
  <c r="AH99" i="359" s="1"/>
  <c r="AG95" i="359"/>
  <c r="AH95" i="359" s="1"/>
  <c r="AG96" i="359"/>
  <c r="AH96" i="359" s="1"/>
  <c r="AG92" i="359"/>
  <c r="AH92" i="359" s="1"/>
  <c r="AG88" i="359"/>
  <c r="AH88" i="359" s="1"/>
  <c r="AG84" i="359"/>
  <c r="AH84" i="359" s="1"/>
  <c r="AG89" i="359"/>
  <c r="AH89" i="359" s="1"/>
  <c r="AG85" i="359"/>
  <c r="AH85" i="359" s="1"/>
  <c r="AG90" i="359"/>
  <c r="AH90" i="359" s="1"/>
  <c r="AG86" i="359"/>
  <c r="AH86" i="359" s="1"/>
  <c r="AG91" i="359"/>
  <c r="AH91" i="359" s="1"/>
  <c r="AG80" i="359"/>
  <c r="AH80" i="359" s="1"/>
  <c r="AG87" i="359"/>
  <c r="AH87" i="359" s="1"/>
  <c r="AG81" i="359"/>
  <c r="AH81" i="359" s="1"/>
  <c r="AG82" i="359"/>
  <c r="AH82" i="359" s="1"/>
  <c r="AG78" i="359"/>
  <c r="AH78" i="359" s="1"/>
  <c r="AG83" i="359"/>
  <c r="AH83" i="359" s="1"/>
  <c r="AG79" i="359"/>
  <c r="AH79" i="359" s="1"/>
  <c r="AG76" i="359"/>
  <c r="AH76" i="359" s="1"/>
  <c r="AG74" i="359"/>
  <c r="AH74" i="359" s="1"/>
  <c r="AG75" i="359"/>
  <c r="AH75" i="359" s="1"/>
  <c r="AG71" i="359"/>
  <c r="AH71" i="359" s="1"/>
  <c r="AG77" i="359"/>
  <c r="AH77" i="359" s="1"/>
  <c r="AG72" i="359"/>
  <c r="AH72" i="359" s="1"/>
  <c r="AG68" i="359"/>
  <c r="AH68" i="359" s="1"/>
  <c r="AG73" i="359"/>
  <c r="AH73" i="359" s="1"/>
  <c r="AG69" i="359"/>
  <c r="AH69" i="359" s="1"/>
  <c r="AG70" i="359"/>
  <c r="AH70" i="359" s="1"/>
  <c r="AG65" i="359"/>
  <c r="AH65" i="359" s="1"/>
  <c r="AG61" i="359"/>
  <c r="AH61" i="359" s="1"/>
  <c r="AG66" i="359"/>
  <c r="AH66" i="359" s="1"/>
  <c r="AG62" i="359"/>
  <c r="AH62" i="359" s="1"/>
  <c r="AG58" i="359"/>
  <c r="AH58" i="359" s="1"/>
  <c r="AG54" i="359"/>
  <c r="AH54" i="359" s="1"/>
  <c r="AG67" i="359"/>
  <c r="AH67" i="359" s="1"/>
  <c r="AG63" i="359"/>
  <c r="AH63" i="359" s="1"/>
  <c r="AG59" i="359"/>
  <c r="AH59" i="359" s="1"/>
  <c r="AG55" i="359"/>
  <c r="AH55" i="359" s="1"/>
  <c r="AG51" i="359"/>
  <c r="AH51" i="359" s="1"/>
  <c r="AG64" i="359"/>
  <c r="AH64" i="359" s="1"/>
  <c r="AG60" i="359"/>
  <c r="AH60" i="359" s="1"/>
  <c r="AG56" i="359"/>
  <c r="AH56" i="359" s="1"/>
  <c r="AG52" i="359"/>
  <c r="AH52" i="359" s="1"/>
  <c r="AG57" i="359"/>
  <c r="AH57" i="359" s="1"/>
  <c r="AG53" i="359"/>
  <c r="AH53" i="359" s="1"/>
  <c r="AG50" i="359"/>
  <c r="AH50" i="359" s="1"/>
  <c r="AG46" i="359"/>
  <c r="AH46" i="359" s="1"/>
  <c r="AG42" i="359"/>
  <c r="AH42" i="359" s="1"/>
  <c r="AG47" i="359"/>
  <c r="AH47" i="359" s="1"/>
  <c r="AG43" i="359"/>
  <c r="AH43" i="359" s="1"/>
  <c r="AG39" i="359"/>
  <c r="AH39" i="359" s="1"/>
  <c r="AG35" i="359"/>
  <c r="AH35" i="359" s="1"/>
  <c r="AG48" i="359"/>
  <c r="AH48" i="359" s="1"/>
  <c r="AG44" i="359"/>
  <c r="AH44" i="359" s="1"/>
  <c r="AG40" i="359"/>
  <c r="AH40" i="359" s="1"/>
  <c r="AG36" i="359"/>
  <c r="AH36" i="359" s="1"/>
  <c r="AG49" i="359"/>
  <c r="AH49" i="359" s="1"/>
  <c r="AG45" i="359"/>
  <c r="AH45" i="359" s="1"/>
  <c r="AG41" i="359"/>
  <c r="AH41" i="359" s="1"/>
  <c r="AG37" i="359"/>
  <c r="AH37" i="359" s="1"/>
  <c r="AG33" i="359"/>
  <c r="AH33" i="359" s="1"/>
  <c r="AG31" i="359"/>
  <c r="AH31" i="359" s="1"/>
  <c r="AG27" i="359"/>
  <c r="AH27" i="359" s="1"/>
  <c r="AG23" i="359"/>
  <c r="AH23" i="359" s="1"/>
  <c r="AG38" i="359"/>
  <c r="AH38" i="359" s="1"/>
  <c r="AG34" i="359"/>
  <c r="AH34" i="359" s="1"/>
  <c r="AG32" i="359"/>
  <c r="AH32" i="359" s="1"/>
  <c r="AG28" i="359"/>
  <c r="AH28" i="359" s="1"/>
  <c r="AG24" i="359"/>
  <c r="AH24" i="359" s="1"/>
  <c r="AG20" i="359"/>
  <c r="AH20" i="359" s="1"/>
  <c r="AG16" i="359"/>
  <c r="AH16" i="359" s="1"/>
  <c r="AG29" i="359"/>
  <c r="AH29" i="359" s="1"/>
  <c r="AG25" i="359"/>
  <c r="AH25" i="359" s="1"/>
  <c r="AG21" i="359"/>
  <c r="AH21" i="359" s="1"/>
  <c r="AG17" i="359"/>
  <c r="AH17" i="359" s="1"/>
  <c r="AG30" i="359"/>
  <c r="AH30" i="359" s="1"/>
  <c r="AG26" i="359"/>
  <c r="AH26" i="359" s="1"/>
  <c r="AG22" i="359"/>
  <c r="AH22" i="359" s="1"/>
  <c r="AG18" i="359"/>
  <c r="AH18" i="359" s="1"/>
  <c r="AP97" i="359"/>
  <c r="AP98" i="359"/>
  <c r="AP94" i="359"/>
  <c r="AP99" i="359"/>
  <c r="AP95" i="359"/>
  <c r="AP100" i="359"/>
  <c r="AP96" i="359"/>
  <c r="AP92" i="359"/>
  <c r="AP89" i="359"/>
  <c r="AP85" i="359"/>
  <c r="AP93" i="359"/>
  <c r="AP90" i="359"/>
  <c r="AP86" i="359"/>
  <c r="AP91" i="359"/>
  <c r="AP87" i="359"/>
  <c r="AP88" i="359"/>
  <c r="AP81" i="359"/>
  <c r="AP82" i="359"/>
  <c r="AP78" i="359"/>
  <c r="AP84" i="359"/>
  <c r="AP79" i="359"/>
  <c r="AP83" i="359"/>
  <c r="AP80" i="359"/>
  <c r="AP76" i="359"/>
  <c r="AP75" i="359"/>
  <c r="AP72" i="359"/>
  <c r="AP68" i="359"/>
  <c r="AP73" i="359"/>
  <c r="AP69" i="359"/>
  <c r="AP77" i="359"/>
  <c r="AP74" i="359"/>
  <c r="AP70" i="359"/>
  <c r="AP66" i="359"/>
  <c r="AP62" i="359"/>
  <c r="AP58" i="359"/>
  <c r="AP71" i="359"/>
  <c r="AP67" i="359"/>
  <c r="AP63" i="359"/>
  <c r="AP59" i="359"/>
  <c r="AP55" i="359"/>
  <c r="AP51" i="359"/>
  <c r="AP64" i="359"/>
  <c r="AP60" i="359"/>
  <c r="AP56" i="359"/>
  <c r="AP52" i="359"/>
  <c r="AP65" i="359"/>
  <c r="AP61" i="359"/>
  <c r="AP57" i="359"/>
  <c r="AP53" i="359"/>
  <c r="AP47" i="359"/>
  <c r="AP43" i="359"/>
  <c r="AP39" i="359"/>
  <c r="AP54" i="359"/>
  <c r="AP50" i="359"/>
  <c r="AP48" i="359"/>
  <c r="AP44" i="359"/>
  <c r="AP40" i="359"/>
  <c r="AP36" i="359"/>
  <c r="AP49" i="359"/>
  <c r="AP45" i="359"/>
  <c r="AP41" i="359"/>
  <c r="AP37" i="359"/>
  <c r="AP33" i="359"/>
  <c r="AP46" i="359"/>
  <c r="AP42" i="359"/>
  <c r="AP38" i="359"/>
  <c r="AP34" i="359"/>
  <c r="AP32" i="359"/>
  <c r="AP28" i="359"/>
  <c r="AP24" i="359"/>
  <c r="AP20" i="359"/>
  <c r="AP29" i="359"/>
  <c r="AP25" i="359"/>
  <c r="AP21" i="359"/>
  <c r="AP17" i="359"/>
  <c r="AP35" i="359"/>
  <c r="AP30" i="359"/>
  <c r="AP26" i="359"/>
  <c r="AP22" i="359"/>
  <c r="AP18" i="359"/>
  <c r="AP31" i="359"/>
  <c r="AP27" i="359"/>
  <c r="AP23" i="359"/>
  <c r="AP19" i="359"/>
  <c r="AP15" i="359"/>
  <c r="AZ101" i="359"/>
  <c r="AZ99" i="359"/>
  <c r="AZ100" i="359"/>
  <c r="AZ96" i="359"/>
  <c r="AZ92" i="359"/>
  <c r="AZ97" i="359"/>
  <c r="AZ93" i="359"/>
  <c r="AZ98" i="359"/>
  <c r="AZ94" i="359"/>
  <c r="AZ87" i="359"/>
  <c r="AZ83" i="359"/>
  <c r="AZ88" i="359"/>
  <c r="AZ84" i="359"/>
  <c r="AZ91" i="359"/>
  <c r="AZ89" i="359"/>
  <c r="AZ95" i="359"/>
  <c r="AZ90" i="359"/>
  <c r="AZ79" i="359"/>
  <c r="AZ85" i="359"/>
  <c r="AZ80" i="359"/>
  <c r="AZ81" i="359"/>
  <c r="AZ77" i="359"/>
  <c r="AZ86" i="359"/>
  <c r="AZ82" i="359"/>
  <c r="AZ78" i="359"/>
  <c r="AZ75" i="359"/>
  <c r="AZ74" i="359"/>
  <c r="AZ70" i="359"/>
  <c r="AZ76" i="359"/>
  <c r="AZ71" i="359"/>
  <c r="AZ72" i="359"/>
  <c r="AZ68" i="359"/>
  <c r="AZ67" i="359"/>
  <c r="AZ64" i="359"/>
  <c r="AZ60" i="359"/>
  <c r="AZ65" i="359"/>
  <c r="AZ61" i="359"/>
  <c r="AZ57" i="359"/>
  <c r="AZ53" i="359"/>
  <c r="AZ73" i="359"/>
  <c r="AZ69" i="359"/>
  <c r="AZ66" i="359"/>
  <c r="AZ62" i="359"/>
  <c r="AZ58" i="359"/>
  <c r="AZ54" i="359"/>
  <c r="AZ50" i="359"/>
  <c r="AZ63" i="359"/>
  <c r="AZ59" i="359"/>
  <c r="AZ55" i="359"/>
  <c r="AZ51" i="359"/>
  <c r="AZ49" i="359"/>
  <c r="AZ45" i="359"/>
  <c r="AZ41" i="359"/>
  <c r="AZ46" i="359"/>
  <c r="AZ42" i="359"/>
  <c r="AZ38" i="359"/>
  <c r="AZ34" i="359"/>
  <c r="AZ47" i="359"/>
  <c r="AZ43" i="359"/>
  <c r="AZ39" i="359"/>
  <c r="AZ35" i="359"/>
  <c r="AZ56" i="359"/>
  <c r="AZ52" i="359"/>
  <c r="AZ48" i="359"/>
  <c r="AZ44" i="359"/>
  <c r="AZ40" i="359"/>
  <c r="AZ36" i="359"/>
  <c r="AZ37" i="359"/>
  <c r="AZ30" i="359"/>
  <c r="AZ26" i="359"/>
  <c r="AZ22" i="359"/>
  <c r="AZ33" i="359"/>
  <c r="AZ31" i="359"/>
  <c r="AZ27" i="359"/>
  <c r="AZ23" i="359"/>
  <c r="AZ19" i="359"/>
  <c r="AZ15" i="359"/>
  <c r="AZ32" i="359"/>
  <c r="AZ28" i="359"/>
  <c r="AZ24" i="359"/>
  <c r="AZ20" i="359"/>
  <c r="AZ16" i="359"/>
  <c r="AZ29" i="359"/>
  <c r="AZ25" i="359"/>
  <c r="AZ21" i="359"/>
  <c r="AZ17" i="359"/>
  <c r="AA9" i="359"/>
  <c r="AB9" i="359" s="1"/>
  <c r="AE9" i="359"/>
  <c r="AF9" i="359" s="1"/>
  <c r="AI9" i="359"/>
  <c r="AJ9" i="359" s="1"/>
  <c r="AQ9" i="359"/>
  <c r="AY9" i="359"/>
  <c r="AN10" i="359"/>
  <c r="AR10" i="359"/>
  <c r="AZ10" i="359"/>
  <c r="AC11" i="359"/>
  <c r="AD11" i="359" s="1"/>
  <c r="AG11" i="359"/>
  <c r="AH11" i="359" s="1"/>
  <c r="AW11" i="359"/>
  <c r="AP12" i="359"/>
  <c r="AX12" i="359"/>
  <c r="AE13" i="359"/>
  <c r="AF13" i="359" s="1"/>
  <c r="AY13" i="359"/>
  <c r="AN14" i="359"/>
  <c r="AR14" i="359"/>
  <c r="AZ14" i="359"/>
  <c r="AG15" i="359"/>
  <c r="AH15" i="359" s="1"/>
  <c r="AW15" i="359"/>
  <c r="AG19" i="359"/>
  <c r="AH19" i="359" s="1"/>
  <c r="AA98" i="359"/>
  <c r="AB98" i="359" s="1"/>
  <c r="AA99" i="359"/>
  <c r="AB99" i="359" s="1"/>
  <c r="AA95" i="359"/>
  <c r="AB95" i="359" s="1"/>
  <c r="AA100" i="359"/>
  <c r="AB100" i="359" s="1"/>
  <c r="AA96" i="359"/>
  <c r="AB96" i="359" s="1"/>
  <c r="AA92" i="359"/>
  <c r="AB92" i="359" s="1"/>
  <c r="AA97" i="359"/>
  <c r="AB97" i="359" s="1"/>
  <c r="AA93" i="359"/>
  <c r="AB93" i="359" s="1"/>
  <c r="AA90" i="359"/>
  <c r="AB90" i="359" s="1"/>
  <c r="AA86" i="359"/>
  <c r="AB86" i="359" s="1"/>
  <c r="AA91" i="359"/>
  <c r="AB91" i="359" s="1"/>
  <c r="AA87" i="359"/>
  <c r="AB87" i="359" s="1"/>
  <c r="AA88" i="359"/>
  <c r="AB88" i="359" s="1"/>
  <c r="AA94" i="359"/>
  <c r="AB94" i="359" s="1"/>
  <c r="AA89" i="359"/>
  <c r="AB89" i="359" s="1"/>
  <c r="AA82" i="359"/>
  <c r="AB82" i="359" s="1"/>
  <c r="AA84" i="359"/>
  <c r="AB84" i="359" s="1"/>
  <c r="AA83" i="359"/>
  <c r="AB83" i="359" s="1"/>
  <c r="AA79" i="359"/>
  <c r="AB79" i="359" s="1"/>
  <c r="AA85" i="359"/>
  <c r="AB85" i="359" s="1"/>
  <c r="AA80" i="359"/>
  <c r="AB80" i="359" s="1"/>
  <c r="AA81" i="359"/>
  <c r="AB81" i="359" s="1"/>
  <c r="AA77" i="359"/>
  <c r="AB77" i="359" s="1"/>
  <c r="AA78" i="359"/>
  <c r="AB78" i="359" s="1"/>
  <c r="AA76" i="359"/>
  <c r="AB76" i="359" s="1"/>
  <c r="AA73" i="359"/>
  <c r="AB73" i="359" s="1"/>
  <c r="AA69" i="359"/>
  <c r="AB69" i="359" s="1"/>
  <c r="AA74" i="359"/>
  <c r="AB74" i="359" s="1"/>
  <c r="AA70" i="359"/>
  <c r="AB70" i="359" s="1"/>
  <c r="AA75" i="359"/>
  <c r="AB75" i="359" s="1"/>
  <c r="AA71" i="359"/>
  <c r="AB71" i="359" s="1"/>
  <c r="AA67" i="359"/>
  <c r="AB67" i="359" s="1"/>
  <c r="AA63" i="359"/>
  <c r="AB63" i="359" s="1"/>
  <c r="AA59" i="359"/>
  <c r="AB59" i="359" s="1"/>
  <c r="AA68" i="359"/>
  <c r="AB68" i="359" s="1"/>
  <c r="AA64" i="359"/>
  <c r="AB64" i="359" s="1"/>
  <c r="AA60" i="359"/>
  <c r="AB60" i="359" s="1"/>
  <c r="AA56" i="359"/>
  <c r="AB56" i="359" s="1"/>
  <c r="AA52" i="359"/>
  <c r="AB52" i="359" s="1"/>
  <c r="AA72" i="359"/>
  <c r="AB72" i="359" s="1"/>
  <c r="AA65" i="359"/>
  <c r="AB65" i="359" s="1"/>
  <c r="AA61" i="359"/>
  <c r="AB61" i="359" s="1"/>
  <c r="AA57" i="359"/>
  <c r="AB57" i="359" s="1"/>
  <c r="AA53" i="359"/>
  <c r="AB53" i="359" s="1"/>
  <c r="AA66" i="359"/>
  <c r="AB66" i="359" s="1"/>
  <c r="AA62" i="359"/>
  <c r="AB62" i="359" s="1"/>
  <c r="AA58" i="359"/>
  <c r="AB58" i="359" s="1"/>
  <c r="AA54" i="359"/>
  <c r="AB54" i="359" s="1"/>
  <c r="AA48" i="359"/>
  <c r="AB48" i="359" s="1"/>
  <c r="AA44" i="359"/>
  <c r="AB44" i="359" s="1"/>
  <c r="AA40" i="359"/>
  <c r="AB40" i="359" s="1"/>
  <c r="AA49" i="359"/>
  <c r="AB49" i="359" s="1"/>
  <c r="AA45" i="359"/>
  <c r="AB45" i="359" s="1"/>
  <c r="AA41" i="359"/>
  <c r="AB41" i="359" s="1"/>
  <c r="AA37" i="359"/>
  <c r="AB37" i="359" s="1"/>
  <c r="AA50" i="359"/>
  <c r="AB50" i="359" s="1"/>
  <c r="AA46" i="359"/>
  <c r="AB46" i="359" s="1"/>
  <c r="AA42" i="359"/>
  <c r="AB42" i="359" s="1"/>
  <c r="AA38" i="359"/>
  <c r="AB38" i="359" s="1"/>
  <c r="AA34" i="359"/>
  <c r="AB34" i="359" s="1"/>
  <c r="AA55" i="359"/>
  <c r="AB55" i="359" s="1"/>
  <c r="AA51" i="359"/>
  <c r="AB51" i="359" s="1"/>
  <c r="AA47" i="359"/>
  <c r="AB47" i="359" s="1"/>
  <c r="AA43" i="359"/>
  <c r="AB43" i="359" s="1"/>
  <c r="AA39" i="359"/>
  <c r="AB39" i="359" s="1"/>
  <c r="AA35" i="359"/>
  <c r="AB35" i="359" s="1"/>
  <c r="AA36" i="359"/>
  <c r="AB36" i="359" s="1"/>
  <c r="AA29" i="359"/>
  <c r="AB29" i="359" s="1"/>
  <c r="AA25" i="359"/>
  <c r="AB25" i="359" s="1"/>
  <c r="AA21" i="359"/>
  <c r="AB21" i="359" s="1"/>
  <c r="AA33" i="359"/>
  <c r="AB33" i="359" s="1"/>
  <c r="AA30" i="359"/>
  <c r="AB30" i="359" s="1"/>
  <c r="AA26" i="359"/>
  <c r="AB26" i="359" s="1"/>
  <c r="AA22" i="359"/>
  <c r="AB22" i="359" s="1"/>
  <c r="AA18" i="359"/>
  <c r="AB18" i="359" s="1"/>
  <c r="AA31" i="359"/>
  <c r="AB31" i="359" s="1"/>
  <c r="AA27" i="359"/>
  <c r="AB27" i="359" s="1"/>
  <c r="AA23" i="359"/>
  <c r="AB23" i="359" s="1"/>
  <c r="AA19" i="359"/>
  <c r="AB19" i="359" s="1"/>
  <c r="AA15" i="359"/>
  <c r="AA32" i="359"/>
  <c r="AB32" i="359" s="1"/>
  <c r="AA28" i="359"/>
  <c r="AB28" i="359" s="1"/>
  <c r="AA24" i="359"/>
  <c r="AB24" i="359" s="1"/>
  <c r="AA20" i="359"/>
  <c r="AB20" i="359" s="1"/>
  <c r="AA16" i="359"/>
  <c r="AI101" i="359"/>
  <c r="AJ101" i="359" s="1"/>
  <c r="AI98" i="359"/>
  <c r="AJ98" i="359" s="1"/>
  <c r="AI99" i="359"/>
  <c r="AJ99" i="359" s="1"/>
  <c r="AI95" i="359"/>
  <c r="AJ95" i="359" s="1"/>
  <c r="AI100" i="359"/>
  <c r="AJ100" i="359" s="1"/>
  <c r="AI96" i="359"/>
  <c r="AJ96" i="359" s="1"/>
  <c r="AI92" i="359"/>
  <c r="AJ92" i="359" s="1"/>
  <c r="AI97" i="359"/>
  <c r="AJ97" i="359" s="1"/>
  <c r="AI93" i="359"/>
  <c r="AJ93" i="359" s="1"/>
  <c r="AI90" i="359"/>
  <c r="AJ90" i="359" s="1"/>
  <c r="AI86" i="359"/>
  <c r="AJ86" i="359" s="1"/>
  <c r="AI94" i="359"/>
  <c r="AJ94" i="359" s="1"/>
  <c r="AI91" i="359"/>
  <c r="AJ91" i="359" s="1"/>
  <c r="AI87" i="359"/>
  <c r="AJ87" i="359" s="1"/>
  <c r="AI88" i="359"/>
  <c r="AJ88" i="359" s="1"/>
  <c r="AI89" i="359"/>
  <c r="AJ89" i="359" s="1"/>
  <c r="AI82" i="359"/>
  <c r="AJ82" i="359" s="1"/>
  <c r="AI84" i="359"/>
  <c r="AJ84" i="359" s="1"/>
  <c r="AI83" i="359"/>
  <c r="AJ83" i="359" s="1"/>
  <c r="AI79" i="359"/>
  <c r="AJ79" i="359" s="1"/>
  <c r="AI85" i="359"/>
  <c r="AJ85" i="359" s="1"/>
  <c r="AI80" i="359"/>
  <c r="AJ80" i="359" s="1"/>
  <c r="AI81" i="359"/>
  <c r="AJ81" i="359" s="1"/>
  <c r="AI77" i="359"/>
  <c r="AJ77" i="359" s="1"/>
  <c r="AI73" i="359"/>
  <c r="AJ73" i="359" s="1"/>
  <c r="AI69" i="359"/>
  <c r="AJ69" i="359" s="1"/>
  <c r="AI74" i="359"/>
  <c r="AJ74" i="359" s="1"/>
  <c r="AI70" i="359"/>
  <c r="AJ70" i="359" s="1"/>
  <c r="AI78" i="359"/>
  <c r="AJ78" i="359" s="1"/>
  <c r="AI76" i="359"/>
  <c r="AJ76" i="359" s="1"/>
  <c r="AI75" i="359"/>
  <c r="AJ75" i="359" s="1"/>
  <c r="AI71" i="359"/>
  <c r="AJ71" i="359" s="1"/>
  <c r="AI72" i="359"/>
  <c r="AJ72" i="359" s="1"/>
  <c r="AI67" i="359"/>
  <c r="AJ67" i="359" s="1"/>
  <c r="AI63" i="359"/>
  <c r="AJ63" i="359" s="1"/>
  <c r="AI59" i="359"/>
  <c r="AJ59" i="359" s="1"/>
  <c r="AI68" i="359"/>
  <c r="AJ68" i="359" s="1"/>
  <c r="AI64" i="359"/>
  <c r="AJ64" i="359" s="1"/>
  <c r="AI60" i="359"/>
  <c r="AJ60" i="359" s="1"/>
  <c r="AI56" i="359"/>
  <c r="AJ56" i="359" s="1"/>
  <c r="AI52" i="359"/>
  <c r="AJ52" i="359" s="1"/>
  <c r="AI65" i="359"/>
  <c r="AJ65" i="359" s="1"/>
  <c r="AI61" i="359"/>
  <c r="AJ61" i="359" s="1"/>
  <c r="AI57" i="359"/>
  <c r="AJ57" i="359" s="1"/>
  <c r="AI53" i="359"/>
  <c r="AJ53" i="359" s="1"/>
  <c r="AI66" i="359"/>
  <c r="AJ66" i="359" s="1"/>
  <c r="AI62" i="359"/>
  <c r="AJ62" i="359" s="1"/>
  <c r="AI58" i="359"/>
  <c r="AJ58" i="359" s="1"/>
  <c r="AI54" i="359"/>
  <c r="AJ54" i="359" s="1"/>
  <c r="AI50" i="359"/>
  <c r="AJ50" i="359" s="1"/>
  <c r="AI48" i="359"/>
  <c r="AJ48" i="359" s="1"/>
  <c r="AI44" i="359"/>
  <c r="AJ44" i="359" s="1"/>
  <c r="AI40" i="359"/>
  <c r="AJ40" i="359" s="1"/>
  <c r="AI55" i="359"/>
  <c r="AJ55" i="359" s="1"/>
  <c r="AI51" i="359"/>
  <c r="AJ51" i="359" s="1"/>
  <c r="AI49" i="359"/>
  <c r="AJ49" i="359" s="1"/>
  <c r="AI45" i="359"/>
  <c r="AJ45" i="359" s="1"/>
  <c r="AI41" i="359"/>
  <c r="AJ41" i="359" s="1"/>
  <c r="AI37" i="359"/>
  <c r="AJ37" i="359" s="1"/>
  <c r="AI46" i="359"/>
  <c r="AJ46" i="359" s="1"/>
  <c r="AI42" i="359"/>
  <c r="AJ42" i="359" s="1"/>
  <c r="AI38" i="359"/>
  <c r="AJ38" i="359" s="1"/>
  <c r="AI34" i="359"/>
  <c r="AJ34" i="359" s="1"/>
  <c r="AI47" i="359"/>
  <c r="AJ47" i="359" s="1"/>
  <c r="AI43" i="359"/>
  <c r="AJ43" i="359" s="1"/>
  <c r="AI39" i="359"/>
  <c r="AJ39" i="359" s="1"/>
  <c r="AI35" i="359"/>
  <c r="AJ35" i="359" s="1"/>
  <c r="AI29" i="359"/>
  <c r="AJ29" i="359" s="1"/>
  <c r="AI25" i="359"/>
  <c r="AJ25" i="359" s="1"/>
  <c r="AI21" i="359"/>
  <c r="AJ21" i="359" s="1"/>
  <c r="AI30" i="359"/>
  <c r="AJ30" i="359" s="1"/>
  <c r="AI26" i="359"/>
  <c r="AJ26" i="359" s="1"/>
  <c r="AI22" i="359"/>
  <c r="AJ22" i="359" s="1"/>
  <c r="AI18" i="359"/>
  <c r="AJ18" i="359" s="1"/>
  <c r="AI36" i="359"/>
  <c r="AJ36" i="359" s="1"/>
  <c r="AI31" i="359"/>
  <c r="AJ31" i="359" s="1"/>
  <c r="AI27" i="359"/>
  <c r="AJ27" i="359" s="1"/>
  <c r="AI23" i="359"/>
  <c r="AJ23" i="359" s="1"/>
  <c r="AI19" i="359"/>
  <c r="AJ19" i="359" s="1"/>
  <c r="AI15" i="359"/>
  <c r="AJ15" i="359" s="1"/>
  <c r="AI33" i="359"/>
  <c r="AJ33" i="359" s="1"/>
  <c r="AI32" i="359"/>
  <c r="AJ32" i="359" s="1"/>
  <c r="AI28" i="359"/>
  <c r="AJ28" i="359" s="1"/>
  <c r="AI24" i="359"/>
  <c r="AJ24" i="359" s="1"/>
  <c r="AI20" i="359"/>
  <c r="AJ20" i="359" s="1"/>
  <c r="AI16" i="359"/>
  <c r="AJ16" i="359" s="1"/>
  <c r="AQ98" i="359"/>
  <c r="AQ99" i="359"/>
  <c r="AQ95" i="359"/>
  <c r="AQ100" i="359"/>
  <c r="AQ96" i="359"/>
  <c r="AQ92" i="359"/>
  <c r="AQ97" i="359"/>
  <c r="AQ93" i="359"/>
  <c r="AQ90" i="359"/>
  <c r="AQ86" i="359"/>
  <c r="AQ91" i="359"/>
  <c r="AQ87" i="359"/>
  <c r="AQ83" i="359"/>
  <c r="AQ88" i="359"/>
  <c r="AQ94" i="359"/>
  <c r="AQ89" i="359"/>
  <c r="AQ82" i="359"/>
  <c r="AQ84" i="359"/>
  <c r="AQ79" i="359"/>
  <c r="AQ85" i="359"/>
  <c r="AQ80" i="359"/>
  <c r="AQ81" i="359"/>
  <c r="AQ77" i="359"/>
  <c r="AQ78" i="359"/>
  <c r="AQ76" i="359"/>
  <c r="AQ73" i="359"/>
  <c r="AQ69" i="359"/>
  <c r="AQ74" i="359"/>
  <c r="AQ70" i="359"/>
  <c r="AQ75" i="359"/>
  <c r="AQ71" i="359"/>
  <c r="AQ67" i="359"/>
  <c r="AQ63" i="359"/>
  <c r="AQ59" i="359"/>
  <c r="AQ68" i="359"/>
  <c r="AQ64" i="359"/>
  <c r="AQ60" i="359"/>
  <c r="AQ56" i="359"/>
  <c r="AQ52" i="359"/>
  <c r="AQ72" i="359"/>
  <c r="AQ65" i="359"/>
  <c r="AQ61" i="359"/>
  <c r="AQ57" i="359"/>
  <c r="AQ53" i="359"/>
  <c r="AQ66" i="359"/>
  <c r="AQ62" i="359"/>
  <c r="AQ58" i="359"/>
  <c r="AQ54" i="359"/>
  <c r="AQ50" i="359"/>
  <c r="AQ48" i="359"/>
  <c r="AQ44" i="359"/>
  <c r="AQ40" i="359"/>
  <c r="AQ49" i="359"/>
  <c r="AQ45" i="359"/>
  <c r="AQ41" i="359"/>
  <c r="AQ37" i="359"/>
  <c r="AQ33" i="359"/>
  <c r="AQ46" i="359"/>
  <c r="AQ42" i="359"/>
  <c r="AQ38" i="359"/>
  <c r="AQ34" i="359"/>
  <c r="AQ55" i="359"/>
  <c r="AQ51" i="359"/>
  <c r="AQ47" i="359"/>
  <c r="AQ43" i="359"/>
  <c r="AQ39" i="359"/>
  <c r="AQ35" i="359"/>
  <c r="AQ36" i="359"/>
  <c r="AQ29" i="359"/>
  <c r="AQ25" i="359"/>
  <c r="AQ21" i="359"/>
  <c r="AQ30" i="359"/>
  <c r="AQ26" i="359"/>
  <c r="AQ22" i="359"/>
  <c r="AQ18" i="359"/>
  <c r="AQ31" i="359"/>
  <c r="AQ27" i="359"/>
  <c r="AQ23" i="359"/>
  <c r="AQ19" i="359"/>
  <c r="AQ15" i="359"/>
  <c r="AQ32" i="359"/>
  <c r="AQ28" i="359"/>
  <c r="AQ24" i="359"/>
  <c r="AQ20" i="359"/>
  <c r="AQ16" i="359"/>
  <c r="AW100" i="359"/>
  <c r="AW97" i="359"/>
  <c r="AW93" i="359"/>
  <c r="AW98" i="359"/>
  <c r="AW94" i="359"/>
  <c r="AW101" i="359"/>
  <c r="AW99" i="359"/>
  <c r="AW95" i="359"/>
  <c r="AW96" i="359"/>
  <c r="AW92" i="359"/>
  <c r="AW91" i="359"/>
  <c r="AW88" i="359"/>
  <c r="AW84" i="359"/>
  <c r="AW89" i="359"/>
  <c r="AW85" i="359"/>
  <c r="AW90" i="359"/>
  <c r="AW86" i="359"/>
  <c r="AW83" i="359"/>
  <c r="AW80" i="359"/>
  <c r="AW87" i="359"/>
  <c r="AW81" i="359"/>
  <c r="AW77" i="359"/>
  <c r="AW82" i="359"/>
  <c r="AW78" i="359"/>
  <c r="AW79" i="359"/>
  <c r="AW75" i="359"/>
  <c r="AW76" i="359"/>
  <c r="AW74" i="359"/>
  <c r="AW71" i="359"/>
  <c r="AW67" i="359"/>
  <c r="AW72" i="359"/>
  <c r="AW68" i="359"/>
  <c r="AW73" i="359"/>
  <c r="AW69" i="359"/>
  <c r="AW70" i="359"/>
  <c r="AW65" i="359"/>
  <c r="AW61" i="359"/>
  <c r="AW66" i="359"/>
  <c r="AW62" i="359"/>
  <c r="AW58" i="359"/>
  <c r="AW54" i="359"/>
  <c r="AW63" i="359"/>
  <c r="AW59" i="359"/>
  <c r="AW55" i="359"/>
  <c r="AW51" i="359"/>
  <c r="AW64" i="359"/>
  <c r="AW60" i="359"/>
  <c r="AW56" i="359"/>
  <c r="AW52" i="359"/>
  <c r="AW57" i="359"/>
  <c r="AW53" i="359"/>
  <c r="AW46" i="359"/>
  <c r="AW42" i="359"/>
  <c r="AW47" i="359"/>
  <c r="AW43" i="359"/>
  <c r="AW39" i="359"/>
  <c r="AW35" i="359"/>
  <c r="AW50" i="359"/>
  <c r="AW48" i="359"/>
  <c r="AW44" i="359"/>
  <c r="AW40" i="359"/>
  <c r="AW36" i="359"/>
  <c r="AW49" i="359"/>
  <c r="AW45" i="359"/>
  <c r="AW41" i="359"/>
  <c r="AW37" i="359"/>
  <c r="AW31" i="359"/>
  <c r="AW27" i="359"/>
  <c r="AW23" i="359"/>
  <c r="AW38" i="359"/>
  <c r="AW34" i="359"/>
  <c r="AW32" i="359"/>
  <c r="AW28" i="359"/>
  <c r="AW24" i="359"/>
  <c r="AW20" i="359"/>
  <c r="AW16" i="359"/>
  <c r="AW33" i="359"/>
  <c r="AW29" i="359"/>
  <c r="AW25" i="359"/>
  <c r="AW21" i="359"/>
  <c r="AW17" i="359"/>
  <c r="AW30" i="359"/>
  <c r="AW26" i="359"/>
  <c r="AW22" i="359"/>
  <c r="AW18" i="359"/>
  <c r="AW10" i="359"/>
  <c r="AA12" i="359"/>
  <c r="AE12" i="359"/>
  <c r="AF12" i="359" s="1"/>
  <c r="AI12" i="359"/>
  <c r="AJ12" i="359" s="1"/>
  <c r="AQ12" i="359"/>
  <c r="AY12" i="359"/>
  <c r="AN13" i="359"/>
  <c r="AR13" i="359"/>
  <c r="AZ13" i="359"/>
  <c r="AC14" i="359"/>
  <c r="AD14" i="359" s="1"/>
  <c r="AG14" i="359"/>
  <c r="AH14" i="359" s="1"/>
  <c r="AW14" i="359"/>
  <c r="AX16" i="359"/>
  <c r="BA16" i="359" s="1"/>
  <c r="AA17" i="359"/>
  <c r="AQ17" i="359"/>
  <c r="AZ18" i="359"/>
  <c r="V71" i="359"/>
  <c r="M71" i="359" s="1"/>
  <c r="V77" i="359"/>
  <c r="M77" i="359" s="1"/>
  <c r="BD84" i="359"/>
  <c r="V83" i="359"/>
  <c r="M83" i="359" s="1"/>
  <c r="AC34" i="358"/>
  <c r="AD34" i="358" s="1"/>
  <c r="AN32" i="358"/>
  <c r="AO32" i="358" s="1"/>
  <c r="AA12" i="358"/>
  <c r="AI9" i="358"/>
  <c r="AJ9" i="358" s="1"/>
  <c r="AQ13" i="358"/>
  <c r="AC10" i="358"/>
  <c r="AD10" i="358" s="1"/>
  <c r="AE9" i="358"/>
  <c r="AF9" i="358" s="1"/>
  <c r="AG10" i="358"/>
  <c r="AH10" i="358" s="1"/>
  <c r="AC14" i="358"/>
  <c r="AD14" i="358" s="1"/>
  <c r="AR13" i="358"/>
  <c r="AR14" i="358"/>
  <c r="AN18" i="358"/>
  <c r="AO18" i="358" s="1"/>
  <c r="AN9" i="358"/>
  <c r="AO9" i="358" s="1"/>
  <c r="AC15" i="358"/>
  <c r="AD15" i="358" s="1"/>
  <c r="AE17" i="358"/>
  <c r="AF17" i="358" s="1"/>
  <c r="AE13" i="358"/>
  <c r="AF13" i="358" s="1"/>
  <c r="AG100" i="358"/>
  <c r="AH100" i="358" s="1"/>
  <c r="AG96" i="358"/>
  <c r="AH96" i="358" s="1"/>
  <c r="AG97" i="358"/>
  <c r="AH97" i="358" s="1"/>
  <c r="AG93" i="358"/>
  <c r="AH93" i="358" s="1"/>
  <c r="AG101" i="358"/>
  <c r="AH101" i="358" s="1"/>
  <c r="AG98" i="358"/>
  <c r="AH98" i="358" s="1"/>
  <c r="AG94" i="358"/>
  <c r="AH94" i="358" s="1"/>
  <c r="AG99" i="358"/>
  <c r="AH99" i="358" s="1"/>
  <c r="AG95" i="358"/>
  <c r="AH95" i="358" s="1"/>
  <c r="AG92" i="358"/>
  <c r="AH92" i="358" s="1"/>
  <c r="AG88" i="358"/>
  <c r="AH88" i="358" s="1"/>
  <c r="AG84" i="358"/>
  <c r="AH84" i="358" s="1"/>
  <c r="AG91" i="358"/>
  <c r="AH91" i="358" s="1"/>
  <c r="AG87" i="358"/>
  <c r="AH87" i="358" s="1"/>
  <c r="AG83" i="358"/>
  <c r="AH83" i="358" s="1"/>
  <c r="AG80" i="358"/>
  <c r="AH80" i="358" s="1"/>
  <c r="AG76" i="358"/>
  <c r="AH76" i="358" s="1"/>
  <c r="AG89" i="358"/>
  <c r="AH89" i="358" s="1"/>
  <c r="AG81" i="358"/>
  <c r="AH81" i="358" s="1"/>
  <c r="AG77" i="358"/>
  <c r="AH77" i="358" s="1"/>
  <c r="AG82" i="358"/>
  <c r="AH82" i="358" s="1"/>
  <c r="AG90" i="358"/>
  <c r="AH90" i="358" s="1"/>
  <c r="AG86" i="358"/>
  <c r="AH86" i="358" s="1"/>
  <c r="AG85" i="358"/>
  <c r="AH85" i="358" s="1"/>
  <c r="AG79" i="358"/>
  <c r="AH79" i="358" s="1"/>
  <c r="AG75" i="358"/>
  <c r="AH75" i="358" s="1"/>
  <c r="AG78" i="358"/>
  <c r="AH78" i="358" s="1"/>
  <c r="AG71" i="358"/>
  <c r="AH71" i="358" s="1"/>
  <c r="AG67" i="358"/>
  <c r="AH67" i="358" s="1"/>
  <c r="AG72" i="358"/>
  <c r="AH72" i="358" s="1"/>
  <c r="AG73" i="358"/>
  <c r="AH73" i="358" s="1"/>
  <c r="AG69" i="358"/>
  <c r="AH69" i="358" s="1"/>
  <c r="AG74" i="358"/>
  <c r="AH74" i="358" s="1"/>
  <c r="AG70" i="358"/>
  <c r="AH70" i="358" s="1"/>
  <c r="AG66" i="358"/>
  <c r="AH66" i="358" s="1"/>
  <c r="AG59" i="358"/>
  <c r="AH59" i="358" s="1"/>
  <c r="AG55" i="358"/>
  <c r="AH55" i="358" s="1"/>
  <c r="AG51" i="358"/>
  <c r="AH51" i="358" s="1"/>
  <c r="AG47" i="358"/>
  <c r="AH47" i="358" s="1"/>
  <c r="AG60" i="358"/>
  <c r="AH60" i="358" s="1"/>
  <c r="AG56" i="358"/>
  <c r="AH56" i="358" s="1"/>
  <c r="AG64" i="358"/>
  <c r="AH64" i="358" s="1"/>
  <c r="AG63" i="358"/>
  <c r="AH63" i="358" s="1"/>
  <c r="AG61" i="358"/>
  <c r="AH61" i="358" s="1"/>
  <c r="AG57" i="358"/>
  <c r="AH57" i="358" s="1"/>
  <c r="AG68" i="358"/>
  <c r="AH68" i="358" s="1"/>
  <c r="AG65" i="358"/>
  <c r="AH65" i="358" s="1"/>
  <c r="AG62" i="358"/>
  <c r="AH62" i="358" s="1"/>
  <c r="AG58" i="358"/>
  <c r="AH58" i="358" s="1"/>
  <c r="AG54" i="358"/>
  <c r="AH54" i="358" s="1"/>
  <c r="AG50" i="358"/>
  <c r="AH50" i="358" s="1"/>
  <c r="AG46" i="358"/>
  <c r="AH46" i="358" s="1"/>
  <c r="AG44" i="358"/>
  <c r="AH44" i="358" s="1"/>
  <c r="AG40" i="358"/>
  <c r="AH40" i="358" s="1"/>
  <c r="AG36" i="358"/>
  <c r="AH36" i="358" s="1"/>
  <c r="AG32" i="358"/>
  <c r="AH32" i="358" s="1"/>
  <c r="AG49" i="358"/>
  <c r="AH49" i="358" s="1"/>
  <c r="AG48" i="358"/>
  <c r="AH48" i="358" s="1"/>
  <c r="AG45" i="358"/>
  <c r="AH45" i="358" s="1"/>
  <c r="AG41" i="358"/>
  <c r="AH41" i="358" s="1"/>
  <c r="AG37" i="358"/>
  <c r="AH37" i="358" s="1"/>
  <c r="AG53" i="358"/>
  <c r="AH53" i="358" s="1"/>
  <c r="AG42" i="358"/>
  <c r="AH42" i="358" s="1"/>
  <c r="AG38" i="358"/>
  <c r="AH38" i="358" s="1"/>
  <c r="AG52" i="358"/>
  <c r="AH52" i="358" s="1"/>
  <c r="AG43" i="358"/>
  <c r="AH43" i="358" s="1"/>
  <c r="AG39" i="358"/>
  <c r="AH39" i="358" s="1"/>
  <c r="AG35" i="358"/>
  <c r="AH35" i="358" s="1"/>
  <c r="AG31" i="358"/>
  <c r="AH31" i="358" s="1"/>
  <c r="AG25" i="358"/>
  <c r="AH25" i="358" s="1"/>
  <c r="AG21" i="358"/>
  <c r="AH21" i="358" s="1"/>
  <c r="AG17" i="358"/>
  <c r="AH17" i="358" s="1"/>
  <c r="AG13" i="358"/>
  <c r="AH13" i="358" s="1"/>
  <c r="AG9" i="358"/>
  <c r="AH9" i="358" s="1"/>
  <c r="AG26" i="358"/>
  <c r="AH26" i="358" s="1"/>
  <c r="AG22" i="358"/>
  <c r="AH22" i="358" s="1"/>
  <c r="AG18" i="358"/>
  <c r="AH18" i="358" s="1"/>
  <c r="AG14" i="358"/>
  <c r="AH14" i="358" s="1"/>
  <c r="AG30" i="358"/>
  <c r="AH30" i="358" s="1"/>
  <c r="AG29" i="358"/>
  <c r="AH29" i="358" s="1"/>
  <c r="AG27" i="358"/>
  <c r="AH27" i="358" s="1"/>
  <c r="AG23" i="358"/>
  <c r="AH23" i="358" s="1"/>
  <c r="AG19" i="358"/>
  <c r="AH19" i="358" s="1"/>
  <c r="AG15" i="358"/>
  <c r="AH15" i="358" s="1"/>
  <c r="AG34" i="358"/>
  <c r="AH34" i="358" s="1"/>
  <c r="AG33" i="358"/>
  <c r="AH33" i="358" s="1"/>
  <c r="AG28" i="358"/>
  <c r="AH28" i="358" s="1"/>
  <c r="AG24" i="358"/>
  <c r="AH24" i="358" s="1"/>
  <c r="AG20" i="358"/>
  <c r="AH20" i="358" s="1"/>
  <c r="AG16" i="358"/>
  <c r="AH16" i="358" s="1"/>
  <c r="AG12" i="358"/>
  <c r="AH12" i="358" s="1"/>
  <c r="AP97" i="358"/>
  <c r="AP93" i="358"/>
  <c r="AP98" i="358"/>
  <c r="AP94" i="358"/>
  <c r="AP99" i="358"/>
  <c r="AP95" i="358"/>
  <c r="AP100" i="358"/>
  <c r="AP96" i="358"/>
  <c r="AP92" i="358"/>
  <c r="AP89" i="358"/>
  <c r="AP85" i="358"/>
  <c r="AP90" i="358"/>
  <c r="AP91" i="358"/>
  <c r="AP88" i="358"/>
  <c r="AP84" i="358"/>
  <c r="AP81" i="358"/>
  <c r="AP77" i="358"/>
  <c r="AP87" i="358"/>
  <c r="AP82" i="358"/>
  <c r="AP78" i="358"/>
  <c r="AP86" i="358"/>
  <c r="AP83" i="358"/>
  <c r="AP80" i="358"/>
  <c r="AP76" i="358"/>
  <c r="AP74" i="358"/>
  <c r="AP72" i="358"/>
  <c r="AP68" i="358"/>
  <c r="AP64" i="358"/>
  <c r="AP79" i="358"/>
  <c r="AP73" i="358"/>
  <c r="AP75" i="358"/>
  <c r="AP70" i="358"/>
  <c r="AP66" i="358"/>
  <c r="AP71" i="358"/>
  <c r="AP67" i="358"/>
  <c r="AP63" i="358"/>
  <c r="AP60" i="358"/>
  <c r="AP56" i="358"/>
  <c r="AP52" i="358"/>
  <c r="AP48" i="358"/>
  <c r="AP69" i="358"/>
  <c r="AP61" i="358"/>
  <c r="AP57" i="358"/>
  <c r="AP53" i="358"/>
  <c r="AP65" i="358"/>
  <c r="AP62" i="358"/>
  <c r="AP58" i="358"/>
  <c r="AP54" i="358"/>
  <c r="AP59" i="358"/>
  <c r="AP55" i="358"/>
  <c r="AP51" i="358"/>
  <c r="AP47" i="358"/>
  <c r="AP49" i="358"/>
  <c r="AP45" i="358"/>
  <c r="AP41" i="358"/>
  <c r="AP37" i="358"/>
  <c r="AP33" i="358"/>
  <c r="AP29" i="358"/>
  <c r="AP46" i="358"/>
  <c r="AP42" i="358"/>
  <c r="AP38" i="358"/>
  <c r="AP43" i="358"/>
  <c r="AP39" i="358"/>
  <c r="AP50" i="358"/>
  <c r="AP44" i="358"/>
  <c r="AP40" i="358"/>
  <c r="AP36" i="358"/>
  <c r="AP32" i="358"/>
  <c r="AP31" i="358"/>
  <c r="AP26" i="358"/>
  <c r="AP22" i="358"/>
  <c r="AP18" i="358"/>
  <c r="AP14" i="358"/>
  <c r="AP10" i="358"/>
  <c r="AP35" i="358"/>
  <c r="AP30" i="358"/>
  <c r="AP27" i="358"/>
  <c r="AP23" i="358"/>
  <c r="AP19" i="358"/>
  <c r="AP15" i="358"/>
  <c r="AP34" i="358"/>
  <c r="AP28" i="358"/>
  <c r="AP24" i="358"/>
  <c r="AP20" i="358"/>
  <c r="AP16" i="358"/>
  <c r="AP25" i="358"/>
  <c r="AP21" i="358"/>
  <c r="AP17" i="358"/>
  <c r="AP13" i="358"/>
  <c r="AP9" i="358"/>
  <c r="AS8" i="358"/>
  <c r="AT8" i="358" s="1"/>
  <c r="AW100" i="358"/>
  <c r="AW96" i="358"/>
  <c r="AW97" i="358"/>
  <c r="AW93" i="358"/>
  <c r="AW98" i="358"/>
  <c r="AW94" i="358"/>
  <c r="AW101" i="358"/>
  <c r="AW99" i="358"/>
  <c r="AW95" i="358"/>
  <c r="AW92" i="358"/>
  <c r="AW88" i="358"/>
  <c r="AW84" i="358"/>
  <c r="AW91" i="358"/>
  <c r="AW87" i="358"/>
  <c r="AW83" i="358"/>
  <c r="AW80" i="358"/>
  <c r="AW76" i="358"/>
  <c r="AW89" i="358"/>
  <c r="AW81" i="358"/>
  <c r="AW77" i="358"/>
  <c r="AW82" i="358"/>
  <c r="AW90" i="358"/>
  <c r="AW86" i="358"/>
  <c r="AW85" i="358"/>
  <c r="AW79" i="358"/>
  <c r="AW75" i="358"/>
  <c r="AW78" i="358"/>
  <c r="AW71" i="358"/>
  <c r="AW67" i="358"/>
  <c r="AW63" i="358"/>
  <c r="AW72" i="358"/>
  <c r="AW73" i="358"/>
  <c r="AW69" i="358"/>
  <c r="AW74" i="358"/>
  <c r="AW70" i="358"/>
  <c r="AW66" i="358"/>
  <c r="AW62" i="358"/>
  <c r="AW59" i="358"/>
  <c r="AW55" i="358"/>
  <c r="AW51" i="358"/>
  <c r="AW47" i="358"/>
  <c r="AW60" i="358"/>
  <c r="AW56" i="358"/>
  <c r="AW64" i="358"/>
  <c r="AW61" i="358"/>
  <c r="AW57" i="358"/>
  <c r="AW68" i="358"/>
  <c r="AW65" i="358"/>
  <c r="AW58" i="358"/>
  <c r="AW54" i="358"/>
  <c r="AW50" i="358"/>
  <c r="AW46" i="358"/>
  <c r="AW44" i="358"/>
  <c r="AW40" i="358"/>
  <c r="AW36" i="358"/>
  <c r="AW32" i="358"/>
  <c r="AW49" i="358"/>
  <c r="AW48" i="358"/>
  <c r="AW45" i="358"/>
  <c r="AW41" i="358"/>
  <c r="AW37" i="358"/>
  <c r="AW53" i="358"/>
  <c r="AW42" i="358"/>
  <c r="AW38" i="358"/>
  <c r="AW52" i="358"/>
  <c r="AW43" i="358"/>
  <c r="AW39" i="358"/>
  <c r="AW35" i="358"/>
  <c r="AW31" i="358"/>
  <c r="AW25" i="358"/>
  <c r="AW21" i="358"/>
  <c r="AW17" i="358"/>
  <c r="AW13" i="358"/>
  <c r="AW9" i="358"/>
  <c r="AW26" i="358"/>
  <c r="AW22" i="358"/>
  <c r="AW18" i="358"/>
  <c r="AW14" i="358"/>
  <c r="AW30" i="358"/>
  <c r="AW29" i="358"/>
  <c r="AW27" i="358"/>
  <c r="AW23" i="358"/>
  <c r="AW19" i="358"/>
  <c r="AW15" i="358"/>
  <c r="AW34" i="358"/>
  <c r="AW33" i="358"/>
  <c r="AW28" i="358"/>
  <c r="AW24" i="358"/>
  <c r="AW20" i="358"/>
  <c r="AW16" i="358"/>
  <c r="AW12" i="358"/>
  <c r="AA9" i="358"/>
  <c r="AB9" i="358" s="1"/>
  <c r="AQ9" i="358"/>
  <c r="AN10" i="358"/>
  <c r="AP12" i="358"/>
  <c r="AO14" i="358"/>
  <c r="AA98" i="358"/>
  <c r="AB98" i="358" s="1"/>
  <c r="AA94" i="358"/>
  <c r="AB94" i="358" s="1"/>
  <c r="AA99" i="358"/>
  <c r="AB99" i="358" s="1"/>
  <c r="AA95" i="358"/>
  <c r="AB95" i="358" s="1"/>
  <c r="AA100" i="358"/>
  <c r="AB100" i="358" s="1"/>
  <c r="AA96" i="358"/>
  <c r="AB96" i="358" s="1"/>
  <c r="AA97" i="358"/>
  <c r="AB97" i="358" s="1"/>
  <c r="AA93" i="358"/>
  <c r="AB93" i="358" s="1"/>
  <c r="AA90" i="358"/>
  <c r="AB90" i="358" s="1"/>
  <c r="AA86" i="358"/>
  <c r="AB86" i="358" s="1"/>
  <c r="AA92" i="358"/>
  <c r="AB92" i="358" s="1"/>
  <c r="AA91" i="358"/>
  <c r="AB91" i="358" s="1"/>
  <c r="AA89" i="358"/>
  <c r="AB89" i="358" s="1"/>
  <c r="AA85" i="358"/>
  <c r="AB85" i="358" s="1"/>
  <c r="AA87" i="358"/>
  <c r="AB87" i="358" s="1"/>
  <c r="AA82" i="358"/>
  <c r="AB82" i="358" s="1"/>
  <c r="AA78" i="358"/>
  <c r="AB78" i="358" s="1"/>
  <c r="AA88" i="358"/>
  <c r="AB88" i="358" s="1"/>
  <c r="AA83" i="358"/>
  <c r="AB83" i="358" s="1"/>
  <c r="AA79" i="358"/>
  <c r="AB79" i="358" s="1"/>
  <c r="AA84" i="358"/>
  <c r="AB84" i="358" s="1"/>
  <c r="AA81" i="358"/>
  <c r="AB81" i="358" s="1"/>
  <c r="AA77" i="358"/>
  <c r="AB77" i="358" s="1"/>
  <c r="AA75" i="358"/>
  <c r="AB75" i="358" s="1"/>
  <c r="AA73" i="358"/>
  <c r="AB73" i="358" s="1"/>
  <c r="AA69" i="358"/>
  <c r="AB69" i="358" s="1"/>
  <c r="AA65" i="358"/>
  <c r="AB65" i="358" s="1"/>
  <c r="AA74" i="358"/>
  <c r="AB74" i="358" s="1"/>
  <c r="AA80" i="358"/>
  <c r="AB80" i="358" s="1"/>
  <c r="AA76" i="358"/>
  <c r="AB76" i="358" s="1"/>
  <c r="AA71" i="358"/>
  <c r="AB71" i="358" s="1"/>
  <c r="AA67" i="358"/>
  <c r="AB67" i="358" s="1"/>
  <c r="AA72" i="358"/>
  <c r="AB72" i="358" s="1"/>
  <c r="AA68" i="358"/>
  <c r="AB68" i="358" s="1"/>
  <c r="AA64" i="358"/>
  <c r="AB64" i="358" s="1"/>
  <c r="AA61" i="358"/>
  <c r="AB61" i="358" s="1"/>
  <c r="AA57" i="358"/>
  <c r="AB57" i="358" s="1"/>
  <c r="AA53" i="358"/>
  <c r="AB53" i="358" s="1"/>
  <c r="AA49" i="358"/>
  <c r="AB49" i="358" s="1"/>
  <c r="AA62" i="358"/>
  <c r="AB62" i="358" s="1"/>
  <c r="AA58" i="358"/>
  <c r="AB58" i="358" s="1"/>
  <c r="AA54" i="358"/>
  <c r="AB54" i="358" s="1"/>
  <c r="AA59" i="358"/>
  <c r="AB59" i="358" s="1"/>
  <c r="AA55" i="358"/>
  <c r="AB55" i="358" s="1"/>
  <c r="AA70" i="358"/>
  <c r="AB70" i="358" s="1"/>
  <c r="AA66" i="358"/>
  <c r="AB66" i="358" s="1"/>
  <c r="AA63" i="358"/>
  <c r="AB63" i="358" s="1"/>
  <c r="AA60" i="358"/>
  <c r="AB60" i="358" s="1"/>
  <c r="AA56" i="358"/>
  <c r="AB56" i="358" s="1"/>
  <c r="AA52" i="358"/>
  <c r="AB52" i="358" s="1"/>
  <c r="AA48" i="358"/>
  <c r="AB48" i="358" s="1"/>
  <c r="AA46" i="358"/>
  <c r="AB46" i="358" s="1"/>
  <c r="AA42" i="358"/>
  <c r="AB42" i="358" s="1"/>
  <c r="AA38" i="358"/>
  <c r="AB38" i="358" s="1"/>
  <c r="AA34" i="358"/>
  <c r="AB34" i="358" s="1"/>
  <c r="AA30" i="358"/>
  <c r="AB30" i="358" s="1"/>
  <c r="AA47" i="358"/>
  <c r="AB47" i="358" s="1"/>
  <c r="AA43" i="358"/>
  <c r="AB43" i="358" s="1"/>
  <c r="AA39" i="358"/>
  <c r="AB39" i="358" s="1"/>
  <c r="AA50" i="358"/>
  <c r="AB50" i="358" s="1"/>
  <c r="AA44" i="358"/>
  <c r="AB44" i="358" s="1"/>
  <c r="AA40" i="358"/>
  <c r="AB40" i="358" s="1"/>
  <c r="AA51" i="358"/>
  <c r="AB51" i="358" s="1"/>
  <c r="AA45" i="358"/>
  <c r="AB45" i="358" s="1"/>
  <c r="AA41" i="358"/>
  <c r="AB41" i="358" s="1"/>
  <c r="AA37" i="358"/>
  <c r="AB37" i="358" s="1"/>
  <c r="AA33" i="358"/>
  <c r="AB33" i="358" s="1"/>
  <c r="AA35" i="358"/>
  <c r="AB35" i="358" s="1"/>
  <c r="AA32" i="358"/>
  <c r="AB32" i="358" s="1"/>
  <c r="AA27" i="358"/>
  <c r="AB27" i="358" s="1"/>
  <c r="AA23" i="358"/>
  <c r="AB23" i="358" s="1"/>
  <c r="AA19" i="358"/>
  <c r="AB19" i="358" s="1"/>
  <c r="AA15" i="358"/>
  <c r="AA11" i="358"/>
  <c r="AB11" i="358" s="1"/>
  <c r="AA36" i="358"/>
  <c r="AB36" i="358" s="1"/>
  <c r="AA28" i="358"/>
  <c r="AB28" i="358" s="1"/>
  <c r="AA24" i="358"/>
  <c r="AB24" i="358" s="1"/>
  <c r="AA20" i="358"/>
  <c r="AB20" i="358" s="1"/>
  <c r="AA16" i="358"/>
  <c r="AA25" i="358"/>
  <c r="AB25" i="358" s="1"/>
  <c r="AA21" i="358"/>
  <c r="AB21" i="358" s="1"/>
  <c r="AA17" i="358"/>
  <c r="AA31" i="358"/>
  <c r="AB31" i="358" s="1"/>
  <c r="AA29" i="358"/>
  <c r="AB29" i="358" s="1"/>
  <c r="AA26" i="358"/>
  <c r="AB26" i="358" s="1"/>
  <c r="AA22" i="358"/>
  <c r="AB22" i="358" s="1"/>
  <c r="AA18" i="358"/>
  <c r="AB18" i="358" s="1"/>
  <c r="AA14" i="358"/>
  <c r="AA10" i="358"/>
  <c r="AB10" i="358" s="1"/>
  <c r="AI101" i="358"/>
  <c r="AJ101" i="358" s="1"/>
  <c r="AI98" i="358"/>
  <c r="AJ98" i="358" s="1"/>
  <c r="AI94" i="358"/>
  <c r="AJ94" i="358" s="1"/>
  <c r="AI99" i="358"/>
  <c r="AJ99" i="358" s="1"/>
  <c r="AI95" i="358"/>
  <c r="AJ95" i="358" s="1"/>
  <c r="AI100" i="358"/>
  <c r="AJ100" i="358" s="1"/>
  <c r="AI96" i="358"/>
  <c r="AJ96" i="358" s="1"/>
  <c r="AI97" i="358"/>
  <c r="AJ97" i="358" s="1"/>
  <c r="AI93" i="358"/>
  <c r="AJ93" i="358" s="1"/>
  <c r="AI90" i="358"/>
  <c r="AJ90" i="358" s="1"/>
  <c r="AI86" i="358"/>
  <c r="AJ86" i="358" s="1"/>
  <c r="AI91" i="358"/>
  <c r="AJ91" i="358" s="1"/>
  <c r="AI92" i="358"/>
  <c r="AJ92" i="358" s="1"/>
  <c r="AI89" i="358"/>
  <c r="AJ89" i="358" s="1"/>
  <c r="AI85" i="358"/>
  <c r="AJ85" i="358" s="1"/>
  <c r="AI87" i="358"/>
  <c r="AJ87" i="358" s="1"/>
  <c r="AI82" i="358"/>
  <c r="AJ82" i="358" s="1"/>
  <c r="AI78" i="358"/>
  <c r="AJ78" i="358" s="1"/>
  <c r="AI88" i="358"/>
  <c r="AJ88" i="358" s="1"/>
  <c r="AI79" i="358"/>
  <c r="AJ79" i="358" s="1"/>
  <c r="AI83" i="358"/>
  <c r="AJ83" i="358" s="1"/>
  <c r="AI84" i="358"/>
  <c r="AJ84" i="358" s="1"/>
  <c r="AI81" i="358"/>
  <c r="AJ81" i="358" s="1"/>
  <c r="AI77" i="358"/>
  <c r="AJ77" i="358" s="1"/>
  <c r="AI80" i="358"/>
  <c r="AJ80" i="358" s="1"/>
  <c r="AI76" i="358"/>
  <c r="AJ76" i="358" s="1"/>
  <c r="AI73" i="358"/>
  <c r="AJ73" i="358" s="1"/>
  <c r="AI69" i="358"/>
  <c r="AJ69" i="358" s="1"/>
  <c r="AI65" i="358"/>
  <c r="AJ65" i="358" s="1"/>
  <c r="AI74" i="358"/>
  <c r="AJ74" i="358" s="1"/>
  <c r="AI75" i="358"/>
  <c r="AJ75" i="358" s="1"/>
  <c r="AI71" i="358"/>
  <c r="AJ71" i="358" s="1"/>
  <c r="AI67" i="358"/>
  <c r="AJ67" i="358" s="1"/>
  <c r="AI72" i="358"/>
  <c r="AJ72" i="358" s="1"/>
  <c r="AI68" i="358"/>
  <c r="AJ68" i="358" s="1"/>
  <c r="AI64" i="358"/>
  <c r="AJ64" i="358" s="1"/>
  <c r="AI61" i="358"/>
  <c r="AJ61" i="358" s="1"/>
  <c r="AI57" i="358"/>
  <c r="AJ57" i="358" s="1"/>
  <c r="AI53" i="358"/>
  <c r="AJ53" i="358" s="1"/>
  <c r="AI49" i="358"/>
  <c r="AJ49" i="358" s="1"/>
  <c r="AI70" i="358"/>
  <c r="AJ70" i="358" s="1"/>
  <c r="AI66" i="358"/>
  <c r="AJ66" i="358" s="1"/>
  <c r="AI63" i="358"/>
  <c r="AJ63" i="358" s="1"/>
  <c r="AI62" i="358"/>
  <c r="AJ62" i="358" s="1"/>
  <c r="AI58" i="358"/>
  <c r="AJ58" i="358" s="1"/>
  <c r="AI54" i="358"/>
  <c r="AJ54" i="358" s="1"/>
  <c r="AI59" i="358"/>
  <c r="AJ59" i="358" s="1"/>
  <c r="AI55" i="358"/>
  <c r="AJ55" i="358" s="1"/>
  <c r="AI60" i="358"/>
  <c r="AJ60" i="358" s="1"/>
  <c r="AI56" i="358"/>
  <c r="AJ56" i="358" s="1"/>
  <c r="AI52" i="358"/>
  <c r="AJ52" i="358" s="1"/>
  <c r="AI48" i="358"/>
  <c r="AJ48" i="358" s="1"/>
  <c r="AI46" i="358"/>
  <c r="AJ46" i="358" s="1"/>
  <c r="AI42" i="358"/>
  <c r="AJ42" i="358" s="1"/>
  <c r="AI38" i="358"/>
  <c r="AJ38" i="358" s="1"/>
  <c r="AI34" i="358"/>
  <c r="AJ34" i="358" s="1"/>
  <c r="AI30" i="358"/>
  <c r="AJ30" i="358" s="1"/>
  <c r="AI47" i="358"/>
  <c r="AJ47" i="358" s="1"/>
  <c r="AI43" i="358"/>
  <c r="AJ43" i="358" s="1"/>
  <c r="AI39" i="358"/>
  <c r="AJ39" i="358" s="1"/>
  <c r="AI50" i="358"/>
  <c r="AJ50" i="358" s="1"/>
  <c r="AI44" i="358"/>
  <c r="AJ44" i="358" s="1"/>
  <c r="AI40" i="358"/>
  <c r="AJ40" i="358" s="1"/>
  <c r="AI51" i="358"/>
  <c r="AJ51" i="358" s="1"/>
  <c r="AI45" i="358"/>
  <c r="AJ45" i="358" s="1"/>
  <c r="AI41" i="358"/>
  <c r="AJ41" i="358" s="1"/>
  <c r="AI37" i="358"/>
  <c r="AJ37" i="358" s="1"/>
  <c r="AI33" i="358"/>
  <c r="AJ33" i="358" s="1"/>
  <c r="AI35" i="358"/>
  <c r="AJ35" i="358" s="1"/>
  <c r="AI32" i="358"/>
  <c r="AJ32" i="358" s="1"/>
  <c r="AI27" i="358"/>
  <c r="AJ27" i="358" s="1"/>
  <c r="AI23" i="358"/>
  <c r="AJ23" i="358" s="1"/>
  <c r="AI19" i="358"/>
  <c r="AJ19" i="358" s="1"/>
  <c r="AI15" i="358"/>
  <c r="AJ15" i="358" s="1"/>
  <c r="AI11" i="358"/>
  <c r="AJ11" i="358" s="1"/>
  <c r="AI36" i="358"/>
  <c r="AJ36" i="358" s="1"/>
  <c r="AI29" i="358"/>
  <c r="AJ29" i="358" s="1"/>
  <c r="AI28" i="358"/>
  <c r="AJ28" i="358" s="1"/>
  <c r="AI24" i="358"/>
  <c r="AJ24" i="358" s="1"/>
  <c r="AI20" i="358"/>
  <c r="AJ20" i="358" s="1"/>
  <c r="AI16" i="358"/>
  <c r="AJ16" i="358" s="1"/>
  <c r="AI12" i="358"/>
  <c r="AJ12" i="358" s="1"/>
  <c r="AI25" i="358"/>
  <c r="AJ25" i="358" s="1"/>
  <c r="AI21" i="358"/>
  <c r="AJ21" i="358" s="1"/>
  <c r="AI17" i="358"/>
  <c r="AJ17" i="358" s="1"/>
  <c r="AI31" i="358"/>
  <c r="AJ31" i="358" s="1"/>
  <c r="AI26" i="358"/>
  <c r="AJ26" i="358" s="1"/>
  <c r="AI22" i="358"/>
  <c r="AJ22" i="358" s="1"/>
  <c r="AI18" i="358"/>
  <c r="AJ18" i="358" s="1"/>
  <c r="AI14" i="358"/>
  <c r="AJ14" i="358" s="1"/>
  <c r="AI10" i="358"/>
  <c r="AJ10" i="358" s="1"/>
  <c r="AQ98" i="358"/>
  <c r="AQ94" i="358"/>
  <c r="AQ99" i="358"/>
  <c r="AQ95" i="358"/>
  <c r="AQ100" i="358"/>
  <c r="AQ96" i="358"/>
  <c r="AQ97" i="358"/>
  <c r="AQ93" i="358"/>
  <c r="AQ90" i="358"/>
  <c r="AQ86" i="358"/>
  <c r="AQ92" i="358"/>
  <c r="AQ91" i="358"/>
  <c r="AQ89" i="358"/>
  <c r="AQ85" i="358"/>
  <c r="AQ87" i="358"/>
  <c r="AQ82" i="358"/>
  <c r="AQ78" i="358"/>
  <c r="AQ88" i="358"/>
  <c r="AQ79" i="358"/>
  <c r="AQ83" i="358"/>
  <c r="AQ84" i="358"/>
  <c r="AQ81" i="358"/>
  <c r="AQ77" i="358"/>
  <c r="AQ73" i="358"/>
  <c r="AQ69" i="358"/>
  <c r="AQ65" i="358"/>
  <c r="AQ75" i="358"/>
  <c r="AQ80" i="358"/>
  <c r="AQ76" i="358"/>
  <c r="AQ71" i="358"/>
  <c r="AQ67" i="358"/>
  <c r="AQ74" i="358"/>
  <c r="AQ72" i="358"/>
  <c r="AQ68" i="358"/>
  <c r="AQ64" i="358"/>
  <c r="AQ61" i="358"/>
  <c r="AQ57" i="358"/>
  <c r="AQ53" i="358"/>
  <c r="AQ49" i="358"/>
  <c r="AQ62" i="358"/>
  <c r="AQ58" i="358"/>
  <c r="AQ54" i="358"/>
  <c r="AQ59" i="358"/>
  <c r="AQ55" i="358"/>
  <c r="AQ70" i="358"/>
  <c r="AQ66" i="358"/>
  <c r="AQ63" i="358"/>
  <c r="AQ60" i="358"/>
  <c r="AQ56" i="358"/>
  <c r="AQ52" i="358"/>
  <c r="AQ48" i="358"/>
  <c r="AQ46" i="358"/>
  <c r="AQ42" i="358"/>
  <c r="AQ38" i="358"/>
  <c r="AQ34" i="358"/>
  <c r="AQ30" i="358"/>
  <c r="AQ47" i="358"/>
  <c r="AQ43" i="358"/>
  <c r="AQ39" i="358"/>
  <c r="AQ50" i="358"/>
  <c r="AQ44" i="358"/>
  <c r="AQ40" i="358"/>
  <c r="AQ51" i="358"/>
  <c r="AQ45" i="358"/>
  <c r="AQ41" i="358"/>
  <c r="AQ37" i="358"/>
  <c r="AQ33" i="358"/>
  <c r="AQ35" i="358"/>
  <c r="AQ32" i="358"/>
  <c r="AQ27" i="358"/>
  <c r="AQ23" i="358"/>
  <c r="AQ19" i="358"/>
  <c r="AQ15" i="358"/>
  <c r="AQ11" i="358"/>
  <c r="AQ36" i="358"/>
  <c r="AQ28" i="358"/>
  <c r="AQ24" i="358"/>
  <c r="AQ20" i="358"/>
  <c r="AQ16" i="358"/>
  <c r="AQ12" i="358"/>
  <c r="AQ25" i="358"/>
  <c r="AQ21" i="358"/>
  <c r="AQ17" i="358"/>
  <c r="AQ31" i="358"/>
  <c r="AQ29" i="358"/>
  <c r="AQ26" i="358"/>
  <c r="AQ22" i="358"/>
  <c r="AQ18" i="358"/>
  <c r="AQ14" i="358"/>
  <c r="AQ10" i="358"/>
  <c r="AG11" i="358"/>
  <c r="AH11" i="358" s="1"/>
  <c r="AI13" i="358"/>
  <c r="AJ13" i="358" s="1"/>
  <c r="AZ101" i="358"/>
  <c r="AZ99" i="358"/>
  <c r="AZ95" i="358"/>
  <c r="AZ100" i="358"/>
  <c r="AZ96" i="358"/>
  <c r="AZ97" i="358"/>
  <c r="AZ98" i="358"/>
  <c r="AZ94" i="358"/>
  <c r="AZ91" i="358"/>
  <c r="AZ87" i="358"/>
  <c r="AZ83" i="358"/>
  <c r="AZ92" i="358"/>
  <c r="AZ93" i="358"/>
  <c r="AZ90" i="358"/>
  <c r="AZ86" i="358"/>
  <c r="AZ89" i="358"/>
  <c r="AZ88" i="358"/>
  <c r="AZ79" i="358"/>
  <c r="AZ75" i="358"/>
  <c r="AZ80" i="358"/>
  <c r="AZ76" i="358"/>
  <c r="AZ85" i="358"/>
  <c r="AZ84" i="358"/>
  <c r="AZ81" i="358"/>
  <c r="AZ82" i="358"/>
  <c r="AZ78" i="358"/>
  <c r="AZ74" i="358"/>
  <c r="AZ70" i="358"/>
  <c r="AZ66" i="358"/>
  <c r="AZ77" i="358"/>
  <c r="AZ72" i="358"/>
  <c r="AZ68" i="358"/>
  <c r="AZ73" i="358"/>
  <c r="AZ69" i="358"/>
  <c r="AZ65" i="358"/>
  <c r="AZ58" i="358"/>
  <c r="AZ54" i="358"/>
  <c r="AZ50" i="358"/>
  <c r="AZ46" i="358"/>
  <c r="AZ64" i="358"/>
  <c r="AZ63" i="358"/>
  <c r="AZ59" i="358"/>
  <c r="AZ55" i="358"/>
  <c r="AZ71" i="358"/>
  <c r="AZ67" i="358"/>
  <c r="AZ62" i="358"/>
  <c r="AZ60" i="358"/>
  <c r="AZ56" i="358"/>
  <c r="AZ61" i="358"/>
  <c r="AZ57" i="358"/>
  <c r="AZ53" i="358"/>
  <c r="AZ49" i="358"/>
  <c r="AZ48" i="358"/>
  <c r="AZ47" i="358"/>
  <c r="AZ43" i="358"/>
  <c r="AZ39" i="358"/>
  <c r="AZ35" i="358"/>
  <c r="AZ31" i="358"/>
  <c r="AZ44" i="358"/>
  <c r="AZ40" i="358"/>
  <c r="AZ52" i="358"/>
  <c r="AZ51" i="358"/>
  <c r="AZ45" i="358"/>
  <c r="AZ41" i="358"/>
  <c r="AZ37" i="358"/>
  <c r="AZ42" i="358"/>
  <c r="AZ38" i="358"/>
  <c r="AZ34" i="358"/>
  <c r="AZ30" i="358"/>
  <c r="AZ36" i="358"/>
  <c r="AZ28" i="358"/>
  <c r="AZ24" i="358"/>
  <c r="AZ20" i="358"/>
  <c r="AZ16" i="358"/>
  <c r="AZ12" i="358"/>
  <c r="BA12" i="358" s="1"/>
  <c r="AZ29" i="358"/>
  <c r="AZ25" i="358"/>
  <c r="AZ21" i="358"/>
  <c r="AZ17" i="358"/>
  <c r="AZ13" i="358"/>
  <c r="AZ33" i="358"/>
  <c r="AZ26" i="358"/>
  <c r="AZ22" i="358"/>
  <c r="AZ18" i="358"/>
  <c r="AZ32" i="358"/>
  <c r="AZ27" i="358"/>
  <c r="AZ23" i="358"/>
  <c r="AZ19" i="358"/>
  <c r="AZ15" i="358"/>
  <c r="AZ11" i="358"/>
  <c r="AC11" i="358"/>
  <c r="AD11" i="358" s="1"/>
  <c r="AA13" i="358"/>
  <c r="AZ14" i="358"/>
  <c r="AE101" i="358"/>
  <c r="AF101" i="358" s="1"/>
  <c r="AE98" i="358"/>
  <c r="AF98" i="358" s="1"/>
  <c r="AE94" i="358"/>
  <c r="AF94" i="358" s="1"/>
  <c r="AE99" i="358"/>
  <c r="AF99" i="358" s="1"/>
  <c r="AE95" i="358"/>
  <c r="AF95" i="358" s="1"/>
  <c r="AE100" i="358"/>
  <c r="AF100" i="358" s="1"/>
  <c r="AE96" i="358"/>
  <c r="AF96" i="358" s="1"/>
  <c r="AE97" i="358"/>
  <c r="AF97" i="358" s="1"/>
  <c r="AE93" i="358"/>
  <c r="AF93" i="358" s="1"/>
  <c r="AE90" i="358"/>
  <c r="AF90" i="358" s="1"/>
  <c r="AE86" i="358"/>
  <c r="AF86" i="358" s="1"/>
  <c r="AE91" i="358"/>
  <c r="AF91" i="358" s="1"/>
  <c r="AE92" i="358"/>
  <c r="AF92" i="358" s="1"/>
  <c r="AE89" i="358"/>
  <c r="AF89" i="358" s="1"/>
  <c r="AE85" i="358"/>
  <c r="AF85" i="358" s="1"/>
  <c r="AE82" i="358"/>
  <c r="AF82" i="358" s="1"/>
  <c r="AE78" i="358"/>
  <c r="AF78" i="358" s="1"/>
  <c r="AE84" i="358"/>
  <c r="AF84" i="358" s="1"/>
  <c r="AE83" i="358"/>
  <c r="AF83" i="358" s="1"/>
  <c r="AE79" i="358"/>
  <c r="AF79" i="358" s="1"/>
  <c r="AE87" i="358"/>
  <c r="AF87" i="358" s="1"/>
  <c r="AE88" i="358"/>
  <c r="AF88" i="358" s="1"/>
  <c r="AE81" i="358"/>
  <c r="AF81" i="358" s="1"/>
  <c r="AE77" i="358"/>
  <c r="AF77" i="358" s="1"/>
  <c r="AE73" i="358"/>
  <c r="AF73" i="358" s="1"/>
  <c r="AE69" i="358"/>
  <c r="AF69" i="358" s="1"/>
  <c r="AE65" i="358"/>
  <c r="AF65" i="358" s="1"/>
  <c r="AE80" i="358"/>
  <c r="AF80" i="358" s="1"/>
  <c r="AE76" i="358"/>
  <c r="AF76" i="358" s="1"/>
  <c r="AE75" i="358"/>
  <c r="AF75" i="358" s="1"/>
  <c r="AE74" i="358"/>
  <c r="AF74" i="358" s="1"/>
  <c r="AE71" i="358"/>
  <c r="AF71" i="358" s="1"/>
  <c r="AE67" i="358"/>
  <c r="AF67" i="358" s="1"/>
  <c r="AE72" i="358"/>
  <c r="AF72" i="358" s="1"/>
  <c r="AE68" i="358"/>
  <c r="AF68" i="358" s="1"/>
  <c r="AE64" i="358"/>
  <c r="AF64" i="358" s="1"/>
  <c r="AE63" i="358"/>
  <c r="AF63" i="358" s="1"/>
  <c r="AE61" i="358"/>
  <c r="AF61" i="358" s="1"/>
  <c r="AE57" i="358"/>
  <c r="AF57" i="358" s="1"/>
  <c r="AE53" i="358"/>
  <c r="AF53" i="358" s="1"/>
  <c r="AE49" i="358"/>
  <c r="AF49" i="358" s="1"/>
  <c r="AE62" i="358"/>
  <c r="AF62" i="358" s="1"/>
  <c r="AE58" i="358"/>
  <c r="AF58" i="358" s="1"/>
  <c r="AE54" i="358"/>
  <c r="AF54" i="358" s="1"/>
  <c r="AE70" i="358"/>
  <c r="AF70" i="358" s="1"/>
  <c r="AE66" i="358"/>
  <c r="AF66" i="358" s="1"/>
  <c r="AE59" i="358"/>
  <c r="AF59" i="358" s="1"/>
  <c r="AE55" i="358"/>
  <c r="AF55" i="358" s="1"/>
  <c r="AE60" i="358"/>
  <c r="AF60" i="358" s="1"/>
  <c r="AE56" i="358"/>
  <c r="AF56" i="358" s="1"/>
  <c r="AE52" i="358"/>
  <c r="AF52" i="358" s="1"/>
  <c r="AE48" i="358"/>
  <c r="AF48" i="358" s="1"/>
  <c r="AE50" i="358"/>
  <c r="AF50" i="358" s="1"/>
  <c r="AE42" i="358"/>
  <c r="AF42" i="358" s="1"/>
  <c r="AE38" i="358"/>
  <c r="AF38" i="358" s="1"/>
  <c r="AE34" i="358"/>
  <c r="AF34" i="358" s="1"/>
  <c r="AE30" i="358"/>
  <c r="AF30" i="358" s="1"/>
  <c r="AE51" i="358"/>
  <c r="AF51" i="358" s="1"/>
  <c r="AE43" i="358"/>
  <c r="AF43" i="358" s="1"/>
  <c r="AE39" i="358"/>
  <c r="AF39" i="358" s="1"/>
  <c r="AE46" i="358"/>
  <c r="AF46" i="358" s="1"/>
  <c r="AE44" i="358"/>
  <c r="AF44" i="358" s="1"/>
  <c r="AE40" i="358"/>
  <c r="AF40" i="358" s="1"/>
  <c r="AE47" i="358"/>
  <c r="AF47" i="358" s="1"/>
  <c r="AE45" i="358"/>
  <c r="AF45" i="358" s="1"/>
  <c r="AE41" i="358"/>
  <c r="AF41" i="358" s="1"/>
  <c r="AE37" i="358"/>
  <c r="AF37" i="358" s="1"/>
  <c r="AE33" i="358"/>
  <c r="AF33" i="358" s="1"/>
  <c r="AY98" i="358"/>
  <c r="AY94" i="358"/>
  <c r="AY101" i="358"/>
  <c r="AY99" i="358"/>
  <c r="AY95" i="358"/>
  <c r="AY100" i="358"/>
  <c r="AY96" i="358"/>
  <c r="AY97" i="358"/>
  <c r="AY93" i="358"/>
  <c r="AY90" i="358"/>
  <c r="AY86" i="358"/>
  <c r="AY91" i="358"/>
  <c r="AY92" i="358"/>
  <c r="AY89" i="358"/>
  <c r="AY85" i="358"/>
  <c r="AY87" i="358"/>
  <c r="AY82" i="358"/>
  <c r="AY78" i="358"/>
  <c r="AY88" i="358"/>
  <c r="AY79" i="358"/>
  <c r="AY83" i="358"/>
  <c r="AY84" i="358"/>
  <c r="AY81" i="358"/>
  <c r="AY77" i="358"/>
  <c r="AY80" i="358"/>
  <c r="AY76" i="358"/>
  <c r="AY73" i="358"/>
  <c r="AY69" i="358"/>
  <c r="AY65" i="358"/>
  <c r="AY75" i="358"/>
  <c r="AY74" i="358"/>
  <c r="AY71" i="358"/>
  <c r="AY67" i="358"/>
  <c r="AY72" i="358"/>
  <c r="AY68" i="358"/>
  <c r="AY64" i="358"/>
  <c r="AY61" i="358"/>
  <c r="AY57" i="358"/>
  <c r="AY53" i="358"/>
  <c r="AY49" i="358"/>
  <c r="AY70" i="358"/>
  <c r="AY66" i="358"/>
  <c r="AY58" i="358"/>
  <c r="AY54" i="358"/>
  <c r="AY63" i="358"/>
  <c r="AY59" i="358"/>
  <c r="AY55" i="358"/>
  <c r="AY62" i="358"/>
  <c r="AY60" i="358"/>
  <c r="AY56" i="358"/>
  <c r="AY52" i="358"/>
  <c r="AY48" i="358"/>
  <c r="AY46" i="358"/>
  <c r="AY42" i="358"/>
  <c r="AY38" i="358"/>
  <c r="AY34" i="358"/>
  <c r="AY30" i="358"/>
  <c r="AY47" i="358"/>
  <c r="AY43" i="358"/>
  <c r="AY39" i="358"/>
  <c r="AY50" i="358"/>
  <c r="AY44" i="358"/>
  <c r="AY40" i="358"/>
  <c r="AY51" i="358"/>
  <c r="AY45" i="358"/>
  <c r="AY41" i="358"/>
  <c r="AY37" i="358"/>
  <c r="AY33" i="358"/>
  <c r="AY29" i="358"/>
  <c r="AX9" i="358"/>
  <c r="BA9" i="358" s="1"/>
  <c r="AE10" i="358"/>
  <c r="AF10" i="358" s="1"/>
  <c r="AY10" i="358"/>
  <c r="AN11" i="358"/>
  <c r="AR11" i="358"/>
  <c r="AC12" i="358"/>
  <c r="AD12" i="358" s="1"/>
  <c r="AX13" i="358"/>
  <c r="AE14" i="358"/>
  <c r="AF14" i="358" s="1"/>
  <c r="AY14" i="358"/>
  <c r="AN15" i="358"/>
  <c r="AR15" i="358"/>
  <c r="AC16" i="358"/>
  <c r="AD16" i="358" s="1"/>
  <c r="AX17" i="358"/>
  <c r="BA17" i="358" s="1"/>
  <c r="AE18" i="358"/>
  <c r="AF18" i="358" s="1"/>
  <c r="AY18" i="358"/>
  <c r="AN19" i="358"/>
  <c r="AR19" i="358"/>
  <c r="AC20" i="358"/>
  <c r="AD20" i="358" s="1"/>
  <c r="AX21" i="358"/>
  <c r="AE22" i="358"/>
  <c r="AF22" i="358" s="1"/>
  <c r="AY22" i="358"/>
  <c r="AN23" i="358"/>
  <c r="AR23" i="358"/>
  <c r="AC24" i="358"/>
  <c r="AD24" i="358" s="1"/>
  <c r="AX25" i="358"/>
  <c r="AE26" i="358"/>
  <c r="AF26" i="358" s="1"/>
  <c r="AY26" i="358"/>
  <c r="AN27" i="358"/>
  <c r="AR27" i="358"/>
  <c r="AC28" i="358"/>
  <c r="AD28" i="358" s="1"/>
  <c r="V31" i="358"/>
  <c r="M31" i="358" s="1"/>
  <c r="AY31" i="358"/>
  <c r="AR32" i="358"/>
  <c r="AE36" i="358"/>
  <c r="AF36" i="358" s="1"/>
  <c r="AC19" i="358"/>
  <c r="AD19" i="358" s="1"/>
  <c r="AX20" i="358"/>
  <c r="AE21" i="358"/>
  <c r="AF21" i="358" s="1"/>
  <c r="AY21" i="358"/>
  <c r="AN22" i="358"/>
  <c r="AR22" i="358"/>
  <c r="AC23" i="358"/>
  <c r="AD23" i="358" s="1"/>
  <c r="AX24" i="358"/>
  <c r="AE25" i="358"/>
  <c r="AF25" i="358" s="1"/>
  <c r="AY25" i="358"/>
  <c r="AN26" i="358"/>
  <c r="AR26" i="358"/>
  <c r="AC27" i="358"/>
  <c r="AD27" i="358" s="1"/>
  <c r="AX28" i="358"/>
  <c r="AR29" i="358"/>
  <c r="AE32" i="358"/>
  <c r="AF32" i="358" s="1"/>
  <c r="AR33" i="358"/>
  <c r="AX34" i="358"/>
  <c r="AE35" i="358"/>
  <c r="AF35" i="358" s="1"/>
  <c r="AN36" i="358"/>
  <c r="AE16" i="358"/>
  <c r="AF16" i="358" s="1"/>
  <c r="AY16" i="358"/>
  <c r="BA16" i="358" s="1"/>
  <c r="AN17" i="358"/>
  <c r="AR17" i="358"/>
  <c r="AC18" i="358"/>
  <c r="AD18" i="358" s="1"/>
  <c r="AX19" i="358"/>
  <c r="AE20" i="358"/>
  <c r="AF20" i="358" s="1"/>
  <c r="AY20" i="358"/>
  <c r="AN21" i="358"/>
  <c r="AR21" i="358"/>
  <c r="AC22" i="358"/>
  <c r="AD22" i="358" s="1"/>
  <c r="AX23" i="358"/>
  <c r="AE24" i="358"/>
  <c r="AF24" i="358" s="1"/>
  <c r="AY24" i="358"/>
  <c r="AN25" i="358"/>
  <c r="AC26" i="358"/>
  <c r="AD26" i="358" s="1"/>
  <c r="AX27" i="358"/>
  <c r="AE28" i="358"/>
  <c r="AF28" i="358" s="1"/>
  <c r="AY28" i="358"/>
  <c r="AC29" i="358"/>
  <c r="AD29" i="358" s="1"/>
  <c r="AN29" i="358"/>
  <c r="AX30" i="358"/>
  <c r="AE31" i="358"/>
  <c r="AF31" i="358" s="1"/>
  <c r="AC33" i="358"/>
  <c r="AD33" i="358" s="1"/>
  <c r="AY36" i="358"/>
  <c r="AC100" i="358"/>
  <c r="AD100" i="358" s="1"/>
  <c r="AC96" i="358"/>
  <c r="AD96" i="358" s="1"/>
  <c r="AC97" i="358"/>
  <c r="AD97" i="358" s="1"/>
  <c r="AC93" i="358"/>
  <c r="AD93" i="358" s="1"/>
  <c r="AC101" i="358"/>
  <c r="AD101" i="358" s="1"/>
  <c r="AC98" i="358"/>
  <c r="AD98" i="358" s="1"/>
  <c r="AC94" i="358"/>
  <c r="AD94" i="358" s="1"/>
  <c r="AC99" i="358"/>
  <c r="AD99" i="358" s="1"/>
  <c r="AC95" i="358"/>
  <c r="AD95" i="358" s="1"/>
  <c r="AC88" i="358"/>
  <c r="AD88" i="358" s="1"/>
  <c r="AC84" i="358"/>
  <c r="AD84" i="358" s="1"/>
  <c r="AC92" i="358"/>
  <c r="AD92" i="358" s="1"/>
  <c r="AC91" i="358"/>
  <c r="AD91" i="358" s="1"/>
  <c r="AC87" i="358"/>
  <c r="AD87" i="358" s="1"/>
  <c r="AC90" i="358"/>
  <c r="AD90" i="358" s="1"/>
  <c r="AC80" i="358"/>
  <c r="AD80" i="358" s="1"/>
  <c r="AC76" i="358"/>
  <c r="AD76" i="358" s="1"/>
  <c r="AC86" i="358"/>
  <c r="AD86" i="358" s="1"/>
  <c r="AC85" i="358"/>
  <c r="AD85" i="358" s="1"/>
  <c r="AC81" i="358"/>
  <c r="AD81" i="358" s="1"/>
  <c r="AC77" i="358"/>
  <c r="AD77" i="358" s="1"/>
  <c r="AC82" i="358"/>
  <c r="AD82" i="358" s="1"/>
  <c r="AC89" i="358"/>
  <c r="AD89" i="358" s="1"/>
  <c r="AC83" i="358"/>
  <c r="AD83" i="358" s="1"/>
  <c r="AC79" i="358"/>
  <c r="AD79" i="358" s="1"/>
  <c r="AC75" i="358"/>
  <c r="AD75" i="358" s="1"/>
  <c r="AC71" i="358"/>
  <c r="AD71" i="358" s="1"/>
  <c r="AC67" i="358"/>
  <c r="AD67" i="358" s="1"/>
  <c r="AC78" i="358"/>
  <c r="AD78" i="358" s="1"/>
  <c r="AC72" i="358"/>
  <c r="AD72" i="358" s="1"/>
  <c r="AC73" i="358"/>
  <c r="AD73" i="358" s="1"/>
  <c r="AC69" i="358"/>
  <c r="AD69" i="358" s="1"/>
  <c r="AC74" i="358"/>
  <c r="AD74" i="358" s="1"/>
  <c r="AC70" i="358"/>
  <c r="AD70" i="358" s="1"/>
  <c r="AC66" i="358"/>
  <c r="AD66" i="358" s="1"/>
  <c r="AC68" i="358"/>
  <c r="AD68" i="358" s="1"/>
  <c r="AC64" i="358"/>
  <c r="AD64" i="358" s="1"/>
  <c r="AC59" i="358"/>
  <c r="AD59" i="358" s="1"/>
  <c r="AC55" i="358"/>
  <c r="AD55" i="358" s="1"/>
  <c r="AC51" i="358"/>
  <c r="AD51" i="358" s="1"/>
  <c r="AC47" i="358"/>
  <c r="AD47" i="358" s="1"/>
  <c r="AC65" i="358"/>
  <c r="AD65" i="358" s="1"/>
  <c r="AC63" i="358"/>
  <c r="AD63" i="358" s="1"/>
  <c r="AC60" i="358"/>
  <c r="AD60" i="358" s="1"/>
  <c r="AC56" i="358"/>
  <c r="AD56" i="358" s="1"/>
  <c r="AC61" i="358"/>
  <c r="AD61" i="358" s="1"/>
  <c r="AC57" i="358"/>
  <c r="AD57" i="358" s="1"/>
  <c r="AC62" i="358"/>
  <c r="AD62" i="358" s="1"/>
  <c r="AC58" i="358"/>
  <c r="AD58" i="358" s="1"/>
  <c r="AC54" i="358"/>
  <c r="AD54" i="358" s="1"/>
  <c r="AC50" i="358"/>
  <c r="AD50" i="358" s="1"/>
  <c r="AC46" i="358"/>
  <c r="AD46" i="358" s="1"/>
  <c r="AC44" i="358"/>
  <c r="AD44" i="358" s="1"/>
  <c r="AC40" i="358"/>
  <c r="AD40" i="358" s="1"/>
  <c r="AC36" i="358"/>
  <c r="AD36" i="358" s="1"/>
  <c r="AC32" i="358"/>
  <c r="AD32" i="358" s="1"/>
  <c r="AC52" i="358"/>
  <c r="AD52" i="358" s="1"/>
  <c r="AC45" i="358"/>
  <c r="AD45" i="358" s="1"/>
  <c r="AC41" i="358"/>
  <c r="AD41" i="358" s="1"/>
  <c r="AC37" i="358"/>
  <c r="AD37" i="358" s="1"/>
  <c r="AC42" i="358"/>
  <c r="AD42" i="358" s="1"/>
  <c r="AC38" i="358"/>
  <c r="AD38" i="358" s="1"/>
  <c r="AC53" i="358"/>
  <c r="AD53" i="358" s="1"/>
  <c r="AC49" i="358"/>
  <c r="AD49" i="358" s="1"/>
  <c r="AC48" i="358"/>
  <c r="AD48" i="358" s="1"/>
  <c r="AC43" i="358"/>
  <c r="AD43" i="358" s="1"/>
  <c r="AC39" i="358"/>
  <c r="AD39" i="358" s="1"/>
  <c r="AC35" i="358"/>
  <c r="AD35" i="358" s="1"/>
  <c r="AC31" i="358"/>
  <c r="AD31" i="358" s="1"/>
  <c r="AN99" i="358"/>
  <c r="AN95" i="358"/>
  <c r="AN100" i="358"/>
  <c r="AN96" i="358"/>
  <c r="AN97" i="358"/>
  <c r="AN98" i="358"/>
  <c r="AN94" i="358"/>
  <c r="AN91" i="358"/>
  <c r="AN87" i="358"/>
  <c r="AN83" i="358"/>
  <c r="AN93" i="358"/>
  <c r="AN92" i="358"/>
  <c r="AN90" i="358"/>
  <c r="AN86" i="358"/>
  <c r="AN85" i="358"/>
  <c r="AN84" i="358"/>
  <c r="AN79" i="358"/>
  <c r="AN75" i="358"/>
  <c r="AN80" i="358"/>
  <c r="AN76" i="358"/>
  <c r="AN89" i="358"/>
  <c r="AN88" i="358"/>
  <c r="AN81" i="358"/>
  <c r="AN82" i="358"/>
  <c r="AN78" i="358"/>
  <c r="AN74" i="358"/>
  <c r="AN70" i="358"/>
  <c r="AN66" i="358"/>
  <c r="AN77" i="358"/>
  <c r="AN72" i="358"/>
  <c r="AN68" i="358"/>
  <c r="AN73" i="358"/>
  <c r="AN69" i="358"/>
  <c r="AN65" i="358"/>
  <c r="AN62" i="358"/>
  <c r="AN58" i="358"/>
  <c r="AN54" i="358"/>
  <c r="AN50" i="358"/>
  <c r="AN46" i="358"/>
  <c r="AN71" i="358"/>
  <c r="AN67" i="358"/>
  <c r="AN63" i="358"/>
  <c r="AN59" i="358"/>
  <c r="AN55" i="358"/>
  <c r="AN60" i="358"/>
  <c r="AN56" i="358"/>
  <c r="AN64" i="358"/>
  <c r="AN61" i="358"/>
  <c r="AN57" i="358"/>
  <c r="AN53" i="358"/>
  <c r="AN49" i="358"/>
  <c r="AN52" i="358"/>
  <c r="AN51" i="358"/>
  <c r="AN43" i="358"/>
  <c r="AN39" i="358"/>
  <c r="AN35" i="358"/>
  <c r="AN31" i="358"/>
  <c r="AN44" i="358"/>
  <c r="AN40" i="358"/>
  <c r="AN48" i="358"/>
  <c r="AN47" i="358"/>
  <c r="AN45" i="358"/>
  <c r="AN41" i="358"/>
  <c r="AN37" i="358"/>
  <c r="AN42" i="358"/>
  <c r="AN38" i="358"/>
  <c r="AN34" i="358"/>
  <c r="AN30" i="358"/>
  <c r="AR99" i="358"/>
  <c r="AR95" i="358"/>
  <c r="AR100" i="358"/>
  <c r="AR96" i="358"/>
  <c r="AR97" i="358"/>
  <c r="AR98" i="358"/>
  <c r="AR94" i="358"/>
  <c r="AR92" i="358"/>
  <c r="AR91" i="358"/>
  <c r="AR87" i="358"/>
  <c r="AR83" i="358"/>
  <c r="AR93" i="358"/>
  <c r="AR90" i="358"/>
  <c r="AR86" i="358"/>
  <c r="AR89" i="358"/>
  <c r="AR88" i="358"/>
  <c r="AR79" i="358"/>
  <c r="AR75" i="358"/>
  <c r="AR80" i="358"/>
  <c r="AR76" i="358"/>
  <c r="AR85" i="358"/>
  <c r="AR84" i="358"/>
  <c r="AR81" i="358"/>
  <c r="AR82" i="358"/>
  <c r="AR78" i="358"/>
  <c r="AR74" i="358"/>
  <c r="AR77" i="358"/>
  <c r="AR70" i="358"/>
  <c r="AR66" i="358"/>
  <c r="AR72" i="358"/>
  <c r="AR68" i="358"/>
  <c r="AR73" i="358"/>
  <c r="AR69" i="358"/>
  <c r="AR65" i="358"/>
  <c r="AR71" i="358"/>
  <c r="AR67" i="358"/>
  <c r="AR62" i="358"/>
  <c r="AR58" i="358"/>
  <c r="AR54" i="358"/>
  <c r="AR50" i="358"/>
  <c r="AR46" i="358"/>
  <c r="AR64" i="358"/>
  <c r="AR59" i="358"/>
  <c r="AR55" i="358"/>
  <c r="AR63" i="358"/>
  <c r="AR60" i="358"/>
  <c r="AR56" i="358"/>
  <c r="AR61" i="358"/>
  <c r="AR57" i="358"/>
  <c r="AR53" i="358"/>
  <c r="AR49" i="358"/>
  <c r="AR48" i="358"/>
  <c r="AR47" i="358"/>
  <c r="AR43" i="358"/>
  <c r="AR39" i="358"/>
  <c r="AR35" i="358"/>
  <c r="AR31" i="358"/>
  <c r="AR44" i="358"/>
  <c r="AR40" i="358"/>
  <c r="AR52" i="358"/>
  <c r="AR51" i="358"/>
  <c r="AR45" i="358"/>
  <c r="AR41" i="358"/>
  <c r="AR37" i="358"/>
  <c r="AR42" i="358"/>
  <c r="AR38" i="358"/>
  <c r="AR34" i="358"/>
  <c r="AR30" i="358"/>
  <c r="AX97" i="358"/>
  <c r="BA97" i="358" s="1"/>
  <c r="AX93" i="358"/>
  <c r="BA93" i="358" s="1"/>
  <c r="AX98" i="358"/>
  <c r="BA98" i="358" s="1"/>
  <c r="AX94" i="358"/>
  <c r="BA94" i="358" s="1"/>
  <c r="AX101" i="358"/>
  <c r="AX99" i="358"/>
  <c r="AX95" i="358"/>
  <c r="AX100" i="358"/>
  <c r="BA100" i="358" s="1"/>
  <c r="AX96" i="358"/>
  <c r="AX92" i="358"/>
  <c r="AX89" i="358"/>
  <c r="BA89" i="358" s="1"/>
  <c r="AX85" i="358"/>
  <c r="BA85" i="358" s="1"/>
  <c r="AX90" i="358"/>
  <c r="AX91" i="358"/>
  <c r="BA91" i="358" s="1"/>
  <c r="AX88" i="358"/>
  <c r="AX84" i="358"/>
  <c r="BA84" i="358" s="1"/>
  <c r="AX81" i="358"/>
  <c r="AX77" i="358"/>
  <c r="AX87" i="358"/>
  <c r="AX82" i="358"/>
  <c r="AX78" i="358"/>
  <c r="AX86" i="358"/>
  <c r="BA86" i="358" s="1"/>
  <c r="AX83" i="358"/>
  <c r="AX80" i="358"/>
  <c r="BA80" i="358" s="1"/>
  <c r="AX76" i="358"/>
  <c r="BA76" i="358" s="1"/>
  <c r="AX72" i="358"/>
  <c r="BA72" i="358" s="1"/>
  <c r="AX68" i="358"/>
  <c r="AX64" i="358"/>
  <c r="BA64" i="358" s="1"/>
  <c r="AX73" i="358"/>
  <c r="AX75" i="358"/>
  <c r="BA75" i="358" s="1"/>
  <c r="AX74" i="358"/>
  <c r="AX70" i="358"/>
  <c r="AX66" i="358"/>
  <c r="AX79" i="358"/>
  <c r="BA79" i="358" s="1"/>
  <c r="AX71" i="358"/>
  <c r="AX67" i="358"/>
  <c r="BA67" i="358" s="1"/>
  <c r="AX63" i="358"/>
  <c r="AX62" i="358"/>
  <c r="AX60" i="358"/>
  <c r="BA60" i="358" s="1"/>
  <c r="AX56" i="358"/>
  <c r="AX52" i="358"/>
  <c r="AX48" i="358"/>
  <c r="AX61" i="358"/>
  <c r="BA61" i="358" s="1"/>
  <c r="AX57" i="358"/>
  <c r="AX53" i="358"/>
  <c r="AX65" i="358"/>
  <c r="AX58" i="358"/>
  <c r="AX54" i="358"/>
  <c r="BA54" i="358" s="1"/>
  <c r="AX69" i="358"/>
  <c r="AX59" i="358"/>
  <c r="BA59" i="358" s="1"/>
  <c r="AX55" i="358"/>
  <c r="BA55" i="358" s="1"/>
  <c r="AX51" i="358"/>
  <c r="BA51" i="358" s="1"/>
  <c r="AX47" i="358"/>
  <c r="BA47" i="358" s="1"/>
  <c r="AX49" i="358"/>
  <c r="BA49" i="358" s="1"/>
  <c r="AX45" i="358"/>
  <c r="AX41" i="358"/>
  <c r="BA41" i="358" s="1"/>
  <c r="AX37" i="358"/>
  <c r="AX33" i="358"/>
  <c r="BA33" i="358" s="1"/>
  <c r="AX29" i="358"/>
  <c r="AX46" i="358"/>
  <c r="BA46" i="358" s="1"/>
  <c r="AX42" i="358"/>
  <c r="BA42" i="358" s="1"/>
  <c r="AX38" i="358"/>
  <c r="BA38" i="358" s="1"/>
  <c r="AX43" i="358"/>
  <c r="BA43" i="358" s="1"/>
  <c r="AX39" i="358"/>
  <c r="BA39" i="358" s="1"/>
  <c r="AX50" i="358"/>
  <c r="AX44" i="358"/>
  <c r="BA44" i="358" s="1"/>
  <c r="AX40" i="358"/>
  <c r="AX36" i="358"/>
  <c r="AX32" i="358"/>
  <c r="AC9" i="358"/>
  <c r="AD9" i="358" s="1"/>
  <c r="AX10" i="358"/>
  <c r="AE11" i="358"/>
  <c r="AF11" i="358" s="1"/>
  <c r="AY11" i="358"/>
  <c r="BA11" i="358" s="1"/>
  <c r="AN12" i="358"/>
  <c r="AR12" i="358"/>
  <c r="AC13" i="358"/>
  <c r="AD13" i="358" s="1"/>
  <c r="AX14" i="358"/>
  <c r="BA14" i="358" s="1"/>
  <c r="AE15" i="358"/>
  <c r="AF15" i="358" s="1"/>
  <c r="AY15" i="358"/>
  <c r="BA15" i="358" s="1"/>
  <c r="AN16" i="358"/>
  <c r="AR16" i="358"/>
  <c r="AC17" i="358"/>
  <c r="AD17" i="358" s="1"/>
  <c r="AX18" i="358"/>
  <c r="AE19" i="358"/>
  <c r="AF19" i="358" s="1"/>
  <c r="AY19" i="358"/>
  <c r="AN20" i="358"/>
  <c r="AR20" i="358"/>
  <c r="AC21" i="358"/>
  <c r="AD21" i="358" s="1"/>
  <c r="AX22" i="358"/>
  <c r="BA22" i="358" s="1"/>
  <c r="AE23" i="358"/>
  <c r="AF23" i="358" s="1"/>
  <c r="AY23" i="358"/>
  <c r="AN24" i="358"/>
  <c r="AR24" i="358"/>
  <c r="AC25" i="358"/>
  <c r="AD25" i="358" s="1"/>
  <c r="AX26" i="358"/>
  <c r="AE27" i="358"/>
  <c r="AF27" i="358" s="1"/>
  <c r="AY27" i="358"/>
  <c r="AN28" i="358"/>
  <c r="AR28" i="358"/>
  <c r="AE29" i="358"/>
  <c r="AF29" i="358" s="1"/>
  <c r="AC30" i="358"/>
  <c r="AD30" i="358" s="1"/>
  <c r="AX31" i="358"/>
  <c r="AY32" i="358"/>
  <c r="AN33" i="358"/>
  <c r="AY35" i="358"/>
  <c r="BA35" i="358" s="1"/>
  <c r="AR36" i="358"/>
  <c r="V50" i="358"/>
  <c r="M50" i="358" s="1"/>
  <c r="V69" i="358"/>
  <c r="M69" i="358" s="1"/>
  <c r="V79" i="358"/>
  <c r="M79" i="358" s="1"/>
  <c r="AP13" i="357"/>
  <c r="AC12" i="357"/>
  <c r="AQ14" i="357"/>
  <c r="AN9" i="357"/>
  <c r="AO9" i="357" s="1"/>
  <c r="AG16" i="357"/>
  <c r="AH16" i="357" s="1"/>
  <c r="AC10" i="357"/>
  <c r="AD10" i="357" s="1"/>
  <c r="AA14" i="357"/>
  <c r="AB14" i="357" s="1"/>
  <c r="AI14" i="357"/>
  <c r="AJ14" i="357" s="1"/>
  <c r="AG10" i="357"/>
  <c r="AH10" i="357" s="1"/>
  <c r="AA9" i="357"/>
  <c r="AB9" i="357" s="1"/>
  <c r="AC100" i="357"/>
  <c r="AD100" i="357" s="1"/>
  <c r="AC97" i="357"/>
  <c r="AD97" i="357" s="1"/>
  <c r="AC101" i="357"/>
  <c r="AD101" i="357" s="1"/>
  <c r="AC98" i="357"/>
  <c r="AD98" i="357" s="1"/>
  <c r="AC94" i="357"/>
  <c r="AD94" i="357" s="1"/>
  <c r="AC99" i="357"/>
  <c r="AD99" i="357" s="1"/>
  <c r="AC95" i="357"/>
  <c r="AD95" i="357" s="1"/>
  <c r="AC96" i="357"/>
  <c r="AD96" i="357" s="1"/>
  <c r="AC93" i="357"/>
  <c r="AD93" i="357" s="1"/>
  <c r="AC89" i="357"/>
  <c r="AD89" i="357" s="1"/>
  <c r="AC90" i="357"/>
  <c r="AD90" i="357" s="1"/>
  <c r="AC91" i="357"/>
  <c r="AD91" i="357" s="1"/>
  <c r="AC92" i="357"/>
  <c r="AD92" i="357" s="1"/>
  <c r="AC88" i="357"/>
  <c r="AD88" i="357" s="1"/>
  <c r="AC81" i="357"/>
  <c r="AD81" i="357" s="1"/>
  <c r="AC86" i="357"/>
  <c r="AD86" i="357" s="1"/>
  <c r="AC85" i="357"/>
  <c r="AD85" i="357" s="1"/>
  <c r="AC82" i="357"/>
  <c r="AD82" i="357" s="1"/>
  <c r="AC78" i="357"/>
  <c r="AD78" i="357" s="1"/>
  <c r="AC83" i="357"/>
  <c r="AD83" i="357" s="1"/>
  <c r="AC79" i="357"/>
  <c r="AD79" i="357" s="1"/>
  <c r="AC87" i="357"/>
  <c r="AD87" i="357" s="1"/>
  <c r="AC84" i="357"/>
  <c r="AD84" i="357" s="1"/>
  <c r="AC80" i="357"/>
  <c r="AD80" i="357" s="1"/>
  <c r="AC76" i="357"/>
  <c r="AD76" i="357" s="1"/>
  <c r="AC72" i="357"/>
  <c r="AD72" i="357" s="1"/>
  <c r="AC73" i="357"/>
  <c r="AD73" i="357" s="1"/>
  <c r="AC70" i="357"/>
  <c r="AD70" i="357" s="1"/>
  <c r="AC77" i="357"/>
  <c r="AD77" i="357" s="1"/>
  <c r="AC71" i="357"/>
  <c r="AD71" i="357" s="1"/>
  <c r="AC67" i="357"/>
  <c r="AD67" i="357" s="1"/>
  <c r="AC63" i="357"/>
  <c r="AD63" i="357" s="1"/>
  <c r="AC75" i="357"/>
  <c r="AD75" i="357" s="1"/>
  <c r="AC68" i="357"/>
  <c r="AD68" i="357" s="1"/>
  <c r="AC74" i="357"/>
  <c r="AD74" i="357" s="1"/>
  <c r="AC69" i="357"/>
  <c r="AD69" i="357" s="1"/>
  <c r="AC65" i="357"/>
  <c r="AD65" i="357" s="1"/>
  <c r="AC61" i="357"/>
  <c r="AD61" i="357" s="1"/>
  <c r="AC60" i="357"/>
  <c r="AD60" i="357" s="1"/>
  <c r="AC56" i="357"/>
  <c r="AD56" i="357" s="1"/>
  <c r="AC66" i="357"/>
  <c r="AD66" i="357" s="1"/>
  <c r="AC62" i="357"/>
  <c r="AD62" i="357" s="1"/>
  <c r="AC57" i="357"/>
  <c r="AD57" i="357" s="1"/>
  <c r="AC53" i="357"/>
  <c r="AD53" i="357" s="1"/>
  <c r="AC58" i="357"/>
  <c r="AD58" i="357" s="1"/>
  <c r="AC64" i="357"/>
  <c r="AD64" i="357" s="1"/>
  <c r="AC59" i="357"/>
  <c r="AD59" i="357" s="1"/>
  <c r="AC55" i="357"/>
  <c r="AD55" i="357" s="1"/>
  <c r="AC51" i="357"/>
  <c r="AD51" i="357" s="1"/>
  <c r="AC47" i="357"/>
  <c r="AD47" i="357" s="1"/>
  <c r="AC49" i="357"/>
  <c r="AD49" i="357" s="1"/>
  <c r="AC45" i="357"/>
  <c r="AD45" i="357" s="1"/>
  <c r="AC43" i="357"/>
  <c r="AD43" i="357" s="1"/>
  <c r="AC39" i="357"/>
  <c r="AD39" i="357" s="1"/>
  <c r="AC35" i="357"/>
  <c r="AD35" i="357" s="1"/>
  <c r="AC48" i="357"/>
  <c r="AD48" i="357" s="1"/>
  <c r="AC44" i="357"/>
  <c r="AD44" i="357" s="1"/>
  <c r="AC40" i="357"/>
  <c r="AD40" i="357" s="1"/>
  <c r="AC36" i="357"/>
  <c r="AD36" i="357" s="1"/>
  <c r="AC32" i="357"/>
  <c r="AD32" i="357" s="1"/>
  <c r="AC41" i="357"/>
  <c r="AD41" i="357" s="1"/>
  <c r="AC37" i="357"/>
  <c r="AD37" i="357" s="1"/>
  <c r="AC54" i="357"/>
  <c r="AD54" i="357" s="1"/>
  <c r="AC52" i="357"/>
  <c r="AD52" i="357" s="1"/>
  <c r="AC50" i="357"/>
  <c r="AD50" i="357" s="1"/>
  <c r="AC46" i="357"/>
  <c r="AD46" i="357" s="1"/>
  <c r="AC42" i="357"/>
  <c r="AD42" i="357" s="1"/>
  <c r="AC38" i="357"/>
  <c r="AD38" i="357" s="1"/>
  <c r="AC34" i="357"/>
  <c r="AD34" i="357" s="1"/>
  <c r="AC30" i="357"/>
  <c r="AD30" i="357" s="1"/>
  <c r="AC26" i="357"/>
  <c r="AD26" i="357" s="1"/>
  <c r="AC29" i="357"/>
  <c r="AD29" i="357" s="1"/>
  <c r="AC22" i="357"/>
  <c r="AD22" i="357" s="1"/>
  <c r="AC18" i="357"/>
  <c r="AD18" i="357" s="1"/>
  <c r="AC14" i="357"/>
  <c r="AD14" i="357" s="1"/>
  <c r="AC28" i="357"/>
  <c r="AD28" i="357" s="1"/>
  <c r="AC23" i="357"/>
  <c r="AD23" i="357" s="1"/>
  <c r="AC19" i="357"/>
  <c r="AD19" i="357" s="1"/>
  <c r="AC15" i="357"/>
  <c r="AD15" i="357" s="1"/>
  <c r="AC11" i="357"/>
  <c r="AD11" i="357" s="1"/>
  <c r="AC33" i="357"/>
  <c r="AD33" i="357" s="1"/>
  <c r="AC31" i="357"/>
  <c r="AD31" i="357" s="1"/>
  <c r="AC27" i="357"/>
  <c r="AD27" i="357" s="1"/>
  <c r="AC24" i="357"/>
  <c r="AD24" i="357" s="1"/>
  <c r="AC20" i="357"/>
  <c r="AD20" i="357" s="1"/>
  <c r="AC25" i="357"/>
  <c r="AD25" i="357" s="1"/>
  <c r="AC21" i="357"/>
  <c r="AD21" i="357" s="1"/>
  <c r="AC17" i="357"/>
  <c r="AD17" i="357" s="1"/>
  <c r="AC13" i="357"/>
  <c r="AD13" i="357" s="1"/>
  <c r="AC9" i="357"/>
  <c r="AD9" i="357" s="1"/>
  <c r="AN99" i="357"/>
  <c r="AN100" i="357"/>
  <c r="AN96" i="357"/>
  <c r="AN97" i="357"/>
  <c r="AN93" i="357"/>
  <c r="AN98" i="357"/>
  <c r="AN94" i="357"/>
  <c r="AN88" i="357"/>
  <c r="AN95" i="357"/>
  <c r="AN89" i="357"/>
  <c r="AN92" i="357"/>
  <c r="AN90" i="357"/>
  <c r="AN91" i="357"/>
  <c r="AN87" i="357"/>
  <c r="AN86" i="357"/>
  <c r="AN84" i="357"/>
  <c r="AN80" i="357"/>
  <c r="AN85" i="357"/>
  <c r="AN81" i="357"/>
  <c r="AN77" i="357"/>
  <c r="AN82" i="357"/>
  <c r="AN83" i="357"/>
  <c r="AN79" i="357"/>
  <c r="AN75" i="357"/>
  <c r="AN73" i="357"/>
  <c r="AN69" i="357"/>
  <c r="AN70" i="357"/>
  <c r="AN66" i="357"/>
  <c r="AN62" i="357"/>
  <c r="AN76" i="357"/>
  <c r="AN72" i="357"/>
  <c r="AN71" i="357"/>
  <c r="AN78" i="357"/>
  <c r="AN74" i="357"/>
  <c r="AN68" i="357"/>
  <c r="AN64" i="357"/>
  <c r="AN65" i="357"/>
  <c r="AN61" i="357"/>
  <c r="AN59" i="357"/>
  <c r="AN55" i="357"/>
  <c r="AN67" i="357"/>
  <c r="AN60" i="357"/>
  <c r="AN56" i="357"/>
  <c r="AN52" i="357"/>
  <c r="AN63" i="357"/>
  <c r="AN57" i="357"/>
  <c r="AN58" i="357"/>
  <c r="AN54" i="357"/>
  <c r="AN50" i="357"/>
  <c r="AN46" i="357"/>
  <c r="AN53" i="357"/>
  <c r="AN49" i="357"/>
  <c r="AN45" i="357"/>
  <c r="AN42" i="357"/>
  <c r="AN38" i="357"/>
  <c r="AN34" i="357"/>
  <c r="AN48" i="357"/>
  <c r="AN43" i="357"/>
  <c r="AN39" i="357"/>
  <c r="AN35" i="357"/>
  <c r="AN51" i="357"/>
  <c r="AN44" i="357"/>
  <c r="AN40" i="357"/>
  <c r="AN36" i="357"/>
  <c r="AN47" i="357"/>
  <c r="AN41" i="357"/>
  <c r="AN37" i="357"/>
  <c r="AN33" i="357"/>
  <c r="AN29" i="357"/>
  <c r="AN30" i="357"/>
  <c r="AN26" i="357"/>
  <c r="AN25" i="357"/>
  <c r="AN21" i="357"/>
  <c r="AN17" i="357"/>
  <c r="AN13" i="357"/>
  <c r="AN32" i="357"/>
  <c r="AN28" i="357"/>
  <c r="AN22" i="357"/>
  <c r="AN18" i="357"/>
  <c r="AN14" i="357"/>
  <c r="AN10" i="357"/>
  <c r="AN31" i="357"/>
  <c r="AN27" i="357"/>
  <c r="AN23" i="357"/>
  <c r="AN19" i="357"/>
  <c r="AN24" i="357"/>
  <c r="AN20" i="357"/>
  <c r="AN16" i="357"/>
  <c r="AN12" i="357"/>
  <c r="AR99" i="357"/>
  <c r="AR100" i="357"/>
  <c r="AR96" i="357"/>
  <c r="AR97" i="357"/>
  <c r="AR93" i="357"/>
  <c r="AR98" i="357"/>
  <c r="AR94" i="357"/>
  <c r="AR95" i="357"/>
  <c r="AR92" i="357"/>
  <c r="AR88" i="357"/>
  <c r="AR89" i="357"/>
  <c r="AR90" i="357"/>
  <c r="AR91" i="357"/>
  <c r="AR87" i="357"/>
  <c r="AR84" i="357"/>
  <c r="AR80" i="357"/>
  <c r="AR81" i="357"/>
  <c r="AR77" i="357"/>
  <c r="AR86" i="357"/>
  <c r="AR85" i="357"/>
  <c r="AR82" i="357"/>
  <c r="AR83" i="357"/>
  <c r="AR79" i="357"/>
  <c r="AR75" i="357"/>
  <c r="AR74" i="357"/>
  <c r="AR69" i="357"/>
  <c r="AR73" i="357"/>
  <c r="AR70" i="357"/>
  <c r="AR66" i="357"/>
  <c r="AR62" i="357"/>
  <c r="AR78" i="357"/>
  <c r="AR71" i="357"/>
  <c r="AR76" i="357"/>
  <c r="AR72" i="357"/>
  <c r="AR68" i="357"/>
  <c r="AR64" i="357"/>
  <c r="AR67" i="357"/>
  <c r="AR63" i="357"/>
  <c r="AR59" i="357"/>
  <c r="AR55" i="357"/>
  <c r="AR60" i="357"/>
  <c r="AR56" i="357"/>
  <c r="AR52" i="357"/>
  <c r="AR65" i="357"/>
  <c r="AR61" i="357"/>
  <c r="AR57" i="357"/>
  <c r="AR58" i="357"/>
  <c r="AR54" i="357"/>
  <c r="AR50" i="357"/>
  <c r="AR46" i="357"/>
  <c r="AR51" i="357"/>
  <c r="AR47" i="357"/>
  <c r="AR42" i="357"/>
  <c r="AR38" i="357"/>
  <c r="AR34" i="357"/>
  <c r="AR49" i="357"/>
  <c r="AR45" i="357"/>
  <c r="AR43" i="357"/>
  <c r="AR39" i="357"/>
  <c r="AR35" i="357"/>
  <c r="AR48" i="357"/>
  <c r="AR44" i="357"/>
  <c r="AR40" i="357"/>
  <c r="AR36" i="357"/>
  <c r="AR53" i="357"/>
  <c r="AR41" i="357"/>
  <c r="AR37" i="357"/>
  <c r="AR33" i="357"/>
  <c r="AR29" i="357"/>
  <c r="AR25" i="357"/>
  <c r="AR21" i="357"/>
  <c r="AR17" i="357"/>
  <c r="AR13" i="357"/>
  <c r="AR30" i="357"/>
  <c r="AR26" i="357"/>
  <c r="AR22" i="357"/>
  <c r="AR18" i="357"/>
  <c r="AR14" i="357"/>
  <c r="AR10" i="357"/>
  <c r="AR28" i="357"/>
  <c r="AR23" i="357"/>
  <c r="AR19" i="357"/>
  <c r="AR32" i="357"/>
  <c r="AR31" i="357"/>
  <c r="AR27" i="357"/>
  <c r="AR24" i="357"/>
  <c r="AR20" i="357"/>
  <c r="AR16" i="357"/>
  <c r="AR12" i="357"/>
  <c r="V9" i="357"/>
  <c r="M9" i="357" s="1"/>
  <c r="AP9" i="357"/>
  <c r="AI10" i="357"/>
  <c r="AJ10" i="357" s="1"/>
  <c r="AQ10" i="357"/>
  <c r="AY10" i="357"/>
  <c r="AR11" i="357"/>
  <c r="AG12" i="357"/>
  <c r="AH12" i="357" s="1"/>
  <c r="AW12" i="357"/>
  <c r="AR15" i="357"/>
  <c r="AE101" i="357"/>
  <c r="AF101" i="357" s="1"/>
  <c r="AE98" i="357"/>
  <c r="AF98" i="357" s="1"/>
  <c r="AE99" i="357"/>
  <c r="AF99" i="357" s="1"/>
  <c r="AE95" i="357"/>
  <c r="AF95" i="357" s="1"/>
  <c r="AE100" i="357"/>
  <c r="AF100" i="357" s="1"/>
  <c r="AE96" i="357"/>
  <c r="AF96" i="357" s="1"/>
  <c r="AE92" i="357"/>
  <c r="AF92" i="357" s="1"/>
  <c r="AE97" i="357"/>
  <c r="AF97" i="357" s="1"/>
  <c r="AE93" i="357"/>
  <c r="AF93" i="357" s="1"/>
  <c r="AE91" i="357"/>
  <c r="AF91" i="357" s="1"/>
  <c r="AE87" i="357"/>
  <c r="AF87" i="357" s="1"/>
  <c r="AE88" i="357"/>
  <c r="AF88" i="357" s="1"/>
  <c r="AE94" i="357"/>
  <c r="AF94" i="357" s="1"/>
  <c r="AE89" i="357"/>
  <c r="AF89" i="357" s="1"/>
  <c r="AE90" i="357"/>
  <c r="AF90" i="357" s="1"/>
  <c r="AE86" i="357"/>
  <c r="AF86" i="357" s="1"/>
  <c r="AE85" i="357"/>
  <c r="AF85" i="357" s="1"/>
  <c r="AE83" i="357"/>
  <c r="AF83" i="357" s="1"/>
  <c r="AE79" i="357"/>
  <c r="AF79" i="357" s="1"/>
  <c r="AE84" i="357"/>
  <c r="AF84" i="357" s="1"/>
  <c r="AE80" i="357"/>
  <c r="AF80" i="357" s="1"/>
  <c r="AE81" i="357"/>
  <c r="AF81" i="357" s="1"/>
  <c r="AE82" i="357"/>
  <c r="AF82" i="357" s="1"/>
  <c r="AE78" i="357"/>
  <c r="AF78" i="357" s="1"/>
  <c r="AE74" i="357"/>
  <c r="AF74" i="357" s="1"/>
  <c r="AE77" i="357"/>
  <c r="AF77" i="357" s="1"/>
  <c r="AE75" i="357"/>
  <c r="AF75" i="357" s="1"/>
  <c r="AE68" i="357"/>
  <c r="AF68" i="357" s="1"/>
  <c r="AE76" i="357"/>
  <c r="AF76" i="357" s="1"/>
  <c r="AE72" i="357"/>
  <c r="AF72" i="357" s="1"/>
  <c r="AE69" i="357"/>
  <c r="AF69" i="357" s="1"/>
  <c r="AE65" i="357"/>
  <c r="AF65" i="357" s="1"/>
  <c r="AE61" i="357"/>
  <c r="AF61" i="357" s="1"/>
  <c r="AE70" i="357"/>
  <c r="AF70" i="357" s="1"/>
  <c r="AE73" i="357"/>
  <c r="AF73" i="357" s="1"/>
  <c r="AE71" i="357"/>
  <c r="AF71" i="357" s="1"/>
  <c r="AE67" i="357"/>
  <c r="AF67" i="357" s="1"/>
  <c r="AE63" i="357"/>
  <c r="AF63" i="357" s="1"/>
  <c r="AE66" i="357"/>
  <c r="AF66" i="357" s="1"/>
  <c r="AE62" i="357"/>
  <c r="AF62" i="357" s="1"/>
  <c r="AE58" i="357"/>
  <c r="AF58" i="357" s="1"/>
  <c r="AE54" i="357"/>
  <c r="AF54" i="357" s="1"/>
  <c r="AE59" i="357"/>
  <c r="AF59" i="357" s="1"/>
  <c r="AE55" i="357"/>
  <c r="AF55" i="357" s="1"/>
  <c r="AE51" i="357"/>
  <c r="AF51" i="357" s="1"/>
  <c r="AE64" i="357"/>
  <c r="AF64" i="357" s="1"/>
  <c r="AE60" i="357"/>
  <c r="AF60" i="357" s="1"/>
  <c r="AE56" i="357"/>
  <c r="AF56" i="357" s="1"/>
  <c r="AE57" i="357"/>
  <c r="AF57" i="357" s="1"/>
  <c r="AE53" i="357"/>
  <c r="AF53" i="357" s="1"/>
  <c r="AE49" i="357"/>
  <c r="AF49" i="357" s="1"/>
  <c r="AE45" i="357"/>
  <c r="AF45" i="357" s="1"/>
  <c r="AE48" i="357"/>
  <c r="AF48" i="357" s="1"/>
  <c r="AE41" i="357"/>
  <c r="AF41" i="357" s="1"/>
  <c r="AE37" i="357"/>
  <c r="AF37" i="357" s="1"/>
  <c r="AE50" i="357"/>
  <c r="AF50" i="357" s="1"/>
  <c r="AE46" i="357"/>
  <c r="AF46" i="357" s="1"/>
  <c r="AE42" i="357"/>
  <c r="AF42" i="357" s="1"/>
  <c r="AE38" i="357"/>
  <c r="AF38" i="357" s="1"/>
  <c r="AE34" i="357"/>
  <c r="AF34" i="357" s="1"/>
  <c r="AE52" i="357"/>
  <c r="AF52" i="357" s="1"/>
  <c r="AE47" i="357"/>
  <c r="AF47" i="357" s="1"/>
  <c r="AE43" i="357"/>
  <c r="AF43" i="357" s="1"/>
  <c r="AE39" i="357"/>
  <c r="AF39" i="357" s="1"/>
  <c r="AE35" i="357"/>
  <c r="AF35" i="357" s="1"/>
  <c r="AE44" i="357"/>
  <c r="AF44" i="357" s="1"/>
  <c r="AE40" i="357"/>
  <c r="AF40" i="357" s="1"/>
  <c r="AE36" i="357"/>
  <c r="AF36" i="357" s="1"/>
  <c r="AE32" i="357"/>
  <c r="AF32" i="357" s="1"/>
  <c r="AE28" i="357"/>
  <c r="AF28" i="357" s="1"/>
  <c r="AE24" i="357"/>
  <c r="AF24" i="357" s="1"/>
  <c r="AE20" i="357"/>
  <c r="AF20" i="357" s="1"/>
  <c r="AE16" i="357"/>
  <c r="AF16" i="357" s="1"/>
  <c r="AE12" i="357"/>
  <c r="AF12" i="357" s="1"/>
  <c r="AE33" i="357"/>
  <c r="AF33" i="357" s="1"/>
  <c r="AE31" i="357"/>
  <c r="AF31" i="357" s="1"/>
  <c r="AE27" i="357"/>
  <c r="AF27" i="357" s="1"/>
  <c r="AE25" i="357"/>
  <c r="AF25" i="357" s="1"/>
  <c r="AE21" i="357"/>
  <c r="AF21" i="357" s="1"/>
  <c r="AE17" i="357"/>
  <c r="AF17" i="357" s="1"/>
  <c r="AE13" i="357"/>
  <c r="AF13" i="357" s="1"/>
  <c r="AE29" i="357"/>
  <c r="AF29" i="357" s="1"/>
  <c r="AE22" i="357"/>
  <c r="AF22" i="357" s="1"/>
  <c r="AE18" i="357"/>
  <c r="AF18" i="357" s="1"/>
  <c r="AE30" i="357"/>
  <c r="AF30" i="357" s="1"/>
  <c r="AE26" i="357"/>
  <c r="AF26" i="357" s="1"/>
  <c r="AE23" i="357"/>
  <c r="AF23" i="357" s="1"/>
  <c r="AE19" i="357"/>
  <c r="AF19" i="357" s="1"/>
  <c r="AE15" i="357"/>
  <c r="AF15" i="357" s="1"/>
  <c r="AE11" i="357"/>
  <c r="AF11" i="357" s="1"/>
  <c r="AY98" i="357"/>
  <c r="AY101" i="357"/>
  <c r="AY99" i="357"/>
  <c r="AY95" i="357"/>
  <c r="AY100" i="357"/>
  <c r="AY96" i="357"/>
  <c r="AY92" i="357"/>
  <c r="AY97" i="357"/>
  <c r="AY93" i="357"/>
  <c r="AY91" i="357"/>
  <c r="AY87" i="357"/>
  <c r="AY94" i="357"/>
  <c r="AY88" i="357"/>
  <c r="AY89" i="357"/>
  <c r="AY90" i="357"/>
  <c r="AY86" i="357"/>
  <c r="AY83" i="357"/>
  <c r="AY79" i="357"/>
  <c r="AY85" i="357"/>
  <c r="AY80" i="357"/>
  <c r="AY76" i="357"/>
  <c r="AY81" i="357"/>
  <c r="AY84" i="357"/>
  <c r="AY82" i="357"/>
  <c r="AY78" i="357"/>
  <c r="AY74" i="357"/>
  <c r="AY73" i="357"/>
  <c r="AY68" i="357"/>
  <c r="AY75" i="357"/>
  <c r="AY69" i="357"/>
  <c r="AY65" i="357"/>
  <c r="AY61" i="357"/>
  <c r="AY77" i="357"/>
  <c r="AY72" i="357"/>
  <c r="AY70" i="357"/>
  <c r="AY71" i="357"/>
  <c r="AY67" i="357"/>
  <c r="AY63" i="357"/>
  <c r="AY64" i="357"/>
  <c r="AY58" i="357"/>
  <c r="AY54" i="357"/>
  <c r="AY59" i="357"/>
  <c r="AY55" i="357"/>
  <c r="AY51" i="357"/>
  <c r="AY62" i="357"/>
  <c r="AY60" i="357"/>
  <c r="AY56" i="357"/>
  <c r="AY66" i="357"/>
  <c r="AY57" i="357"/>
  <c r="AY53" i="357"/>
  <c r="AY49" i="357"/>
  <c r="AY45" i="357"/>
  <c r="AY52" i="357"/>
  <c r="AY41" i="357"/>
  <c r="AY37" i="357"/>
  <c r="AY33" i="357"/>
  <c r="AY48" i="357"/>
  <c r="AY44" i="357"/>
  <c r="AY42" i="357"/>
  <c r="AY38" i="357"/>
  <c r="AY34" i="357"/>
  <c r="AY50" i="357"/>
  <c r="AY46" i="357"/>
  <c r="AY43" i="357"/>
  <c r="AY39" i="357"/>
  <c r="AY35" i="357"/>
  <c r="AY47" i="357"/>
  <c r="AY40" i="357"/>
  <c r="AY36" i="357"/>
  <c r="AY32" i="357"/>
  <c r="AY28" i="357"/>
  <c r="AY30" i="357"/>
  <c r="AY26" i="357"/>
  <c r="AY24" i="357"/>
  <c r="AY20" i="357"/>
  <c r="AY16" i="357"/>
  <c r="AY12" i="357"/>
  <c r="AY25" i="357"/>
  <c r="AY21" i="357"/>
  <c r="AY17" i="357"/>
  <c r="AY13" i="357"/>
  <c r="AY31" i="357"/>
  <c r="AY27" i="357"/>
  <c r="AY22" i="357"/>
  <c r="AY18" i="357"/>
  <c r="AY29" i="357"/>
  <c r="AY23" i="357"/>
  <c r="AY19" i="357"/>
  <c r="AY15" i="357"/>
  <c r="AY11" i="357"/>
  <c r="AG100" i="357"/>
  <c r="AH100" i="357" s="1"/>
  <c r="AG97" i="357"/>
  <c r="AH97" i="357" s="1"/>
  <c r="AG101" i="357"/>
  <c r="AH101" i="357" s="1"/>
  <c r="AG98" i="357"/>
  <c r="AH98" i="357" s="1"/>
  <c r="AG94" i="357"/>
  <c r="AH94" i="357" s="1"/>
  <c r="AG99" i="357"/>
  <c r="AH99" i="357" s="1"/>
  <c r="AG95" i="357"/>
  <c r="AH95" i="357" s="1"/>
  <c r="AG89" i="357"/>
  <c r="AH89" i="357" s="1"/>
  <c r="AG92" i="357"/>
  <c r="AH92" i="357" s="1"/>
  <c r="AG90" i="357"/>
  <c r="AH90" i="357" s="1"/>
  <c r="AG93" i="357"/>
  <c r="AH93" i="357" s="1"/>
  <c r="AG91" i="357"/>
  <c r="AH91" i="357" s="1"/>
  <c r="AG96" i="357"/>
  <c r="AH96" i="357" s="1"/>
  <c r="AG88" i="357"/>
  <c r="AH88" i="357" s="1"/>
  <c r="AG81" i="357"/>
  <c r="AH81" i="357" s="1"/>
  <c r="AG82" i="357"/>
  <c r="AH82" i="357" s="1"/>
  <c r="AG78" i="357"/>
  <c r="AH78" i="357" s="1"/>
  <c r="AG87" i="357"/>
  <c r="AH87" i="357" s="1"/>
  <c r="AG85" i="357"/>
  <c r="AH85" i="357" s="1"/>
  <c r="AG83" i="357"/>
  <c r="AH83" i="357" s="1"/>
  <c r="AG79" i="357"/>
  <c r="AH79" i="357" s="1"/>
  <c r="AG86" i="357"/>
  <c r="AH86" i="357" s="1"/>
  <c r="AG84" i="357"/>
  <c r="AH84" i="357" s="1"/>
  <c r="AG80" i="357"/>
  <c r="AH80" i="357" s="1"/>
  <c r="AG76" i="357"/>
  <c r="AH76" i="357" s="1"/>
  <c r="AG72" i="357"/>
  <c r="AH72" i="357" s="1"/>
  <c r="AG74" i="357"/>
  <c r="AH74" i="357" s="1"/>
  <c r="AG70" i="357"/>
  <c r="AH70" i="357" s="1"/>
  <c r="AG66" i="357"/>
  <c r="AH66" i="357" s="1"/>
  <c r="AG73" i="357"/>
  <c r="AH73" i="357" s="1"/>
  <c r="AG71" i="357"/>
  <c r="AH71" i="357" s="1"/>
  <c r="AG67" i="357"/>
  <c r="AH67" i="357" s="1"/>
  <c r="AG63" i="357"/>
  <c r="AH63" i="357" s="1"/>
  <c r="AG68" i="357"/>
  <c r="AH68" i="357" s="1"/>
  <c r="AG77" i="357"/>
  <c r="AH77" i="357" s="1"/>
  <c r="AG75" i="357"/>
  <c r="AH75" i="357" s="1"/>
  <c r="AG69" i="357"/>
  <c r="AH69" i="357" s="1"/>
  <c r="AG65" i="357"/>
  <c r="AH65" i="357" s="1"/>
  <c r="AG61" i="357"/>
  <c r="AH61" i="357" s="1"/>
  <c r="AG60" i="357"/>
  <c r="AH60" i="357" s="1"/>
  <c r="AG56" i="357"/>
  <c r="AH56" i="357" s="1"/>
  <c r="AG64" i="357"/>
  <c r="AH64" i="357" s="1"/>
  <c r="AG57" i="357"/>
  <c r="AH57" i="357" s="1"/>
  <c r="AG53" i="357"/>
  <c r="AH53" i="357" s="1"/>
  <c r="AG58" i="357"/>
  <c r="AH58" i="357" s="1"/>
  <c r="AG62" i="357"/>
  <c r="AH62" i="357" s="1"/>
  <c r="AG59" i="357"/>
  <c r="AH59" i="357" s="1"/>
  <c r="AG55" i="357"/>
  <c r="AH55" i="357" s="1"/>
  <c r="AG51" i="357"/>
  <c r="AH51" i="357" s="1"/>
  <c r="AG47" i="357"/>
  <c r="AH47" i="357" s="1"/>
  <c r="AG50" i="357"/>
  <c r="AH50" i="357" s="1"/>
  <c r="AG46" i="357"/>
  <c r="AH46" i="357" s="1"/>
  <c r="AG43" i="357"/>
  <c r="AH43" i="357" s="1"/>
  <c r="AG39" i="357"/>
  <c r="AH39" i="357" s="1"/>
  <c r="AG35" i="357"/>
  <c r="AH35" i="357" s="1"/>
  <c r="AG52" i="357"/>
  <c r="AH52" i="357" s="1"/>
  <c r="AG49" i="357"/>
  <c r="AH49" i="357" s="1"/>
  <c r="AG45" i="357"/>
  <c r="AH45" i="357" s="1"/>
  <c r="AG44" i="357"/>
  <c r="AH44" i="357" s="1"/>
  <c r="AG40" i="357"/>
  <c r="AH40" i="357" s="1"/>
  <c r="AG36" i="357"/>
  <c r="AH36" i="357" s="1"/>
  <c r="AG32" i="357"/>
  <c r="AH32" i="357" s="1"/>
  <c r="AG54" i="357"/>
  <c r="AH54" i="357" s="1"/>
  <c r="AG48" i="357"/>
  <c r="AH48" i="357" s="1"/>
  <c r="AG41" i="357"/>
  <c r="AH41" i="357" s="1"/>
  <c r="AG37" i="357"/>
  <c r="AH37" i="357" s="1"/>
  <c r="AG42" i="357"/>
  <c r="AH42" i="357" s="1"/>
  <c r="AG38" i="357"/>
  <c r="AH38" i="357" s="1"/>
  <c r="AG34" i="357"/>
  <c r="AH34" i="357" s="1"/>
  <c r="AG30" i="357"/>
  <c r="AH30" i="357" s="1"/>
  <c r="AG26" i="357"/>
  <c r="AH26" i="357" s="1"/>
  <c r="AG33" i="357"/>
  <c r="AH33" i="357" s="1"/>
  <c r="AG22" i="357"/>
  <c r="AH22" i="357" s="1"/>
  <c r="AG18" i="357"/>
  <c r="AH18" i="357" s="1"/>
  <c r="AG14" i="357"/>
  <c r="AH14" i="357" s="1"/>
  <c r="AG29" i="357"/>
  <c r="AH29" i="357" s="1"/>
  <c r="AG23" i="357"/>
  <c r="AH23" i="357" s="1"/>
  <c r="AG19" i="357"/>
  <c r="AH19" i="357" s="1"/>
  <c r="AG15" i="357"/>
  <c r="AH15" i="357" s="1"/>
  <c r="AG11" i="357"/>
  <c r="AH11" i="357" s="1"/>
  <c r="AG28" i="357"/>
  <c r="AH28" i="357" s="1"/>
  <c r="AG24" i="357"/>
  <c r="AH24" i="357" s="1"/>
  <c r="AG20" i="357"/>
  <c r="AH20" i="357" s="1"/>
  <c r="AG31" i="357"/>
  <c r="AH31" i="357" s="1"/>
  <c r="AG27" i="357"/>
  <c r="AH27" i="357" s="1"/>
  <c r="AG25" i="357"/>
  <c r="AH25" i="357" s="1"/>
  <c r="AG21" i="357"/>
  <c r="AH21" i="357" s="1"/>
  <c r="AG17" i="357"/>
  <c r="AH17" i="357" s="1"/>
  <c r="AG13" i="357"/>
  <c r="AH13" i="357" s="1"/>
  <c r="AG9" i="357"/>
  <c r="AH9" i="357" s="1"/>
  <c r="AP98" i="357"/>
  <c r="AP94" i="357"/>
  <c r="AP99" i="357"/>
  <c r="AP95" i="357"/>
  <c r="AP100" i="357"/>
  <c r="AP96" i="357"/>
  <c r="AP92" i="357"/>
  <c r="AP90" i="357"/>
  <c r="AP86" i="357"/>
  <c r="AP97" i="357"/>
  <c r="AP93" i="357"/>
  <c r="AP91" i="357"/>
  <c r="AP87" i="357"/>
  <c r="AP89" i="357"/>
  <c r="AP85" i="357"/>
  <c r="AP82" i="357"/>
  <c r="AP78" i="357"/>
  <c r="AP83" i="357"/>
  <c r="AP79" i="357"/>
  <c r="AP84" i="357"/>
  <c r="AP80" i="357"/>
  <c r="AP88" i="357"/>
  <c r="AP81" i="357"/>
  <c r="AP77" i="357"/>
  <c r="AP73" i="357"/>
  <c r="AP75" i="357"/>
  <c r="AP71" i="357"/>
  <c r="AP67" i="357"/>
  <c r="AP76" i="357"/>
  <c r="AP74" i="357"/>
  <c r="AP72" i="357"/>
  <c r="AP68" i="357"/>
  <c r="AP64" i="357"/>
  <c r="AP69" i="357"/>
  <c r="AP70" i="357"/>
  <c r="AP66" i="357"/>
  <c r="AP62" i="357"/>
  <c r="AP57" i="357"/>
  <c r="AP53" i="357"/>
  <c r="AP63" i="357"/>
  <c r="AP58" i="357"/>
  <c r="AP54" i="357"/>
  <c r="AP59" i="357"/>
  <c r="AP55" i="357"/>
  <c r="AP65" i="357"/>
  <c r="AP61" i="357"/>
  <c r="AP60" i="357"/>
  <c r="AP56" i="357"/>
  <c r="AP52" i="357"/>
  <c r="AP48" i="357"/>
  <c r="AP44" i="357"/>
  <c r="AP40" i="357"/>
  <c r="AP36" i="357"/>
  <c r="AP51" i="357"/>
  <c r="AP50" i="357"/>
  <c r="AP46" i="357"/>
  <c r="AP41" i="357"/>
  <c r="AP37" i="357"/>
  <c r="AP33" i="357"/>
  <c r="AP49" i="357"/>
  <c r="AP47" i="357"/>
  <c r="AP45" i="357"/>
  <c r="AP42" i="357"/>
  <c r="AP38" i="357"/>
  <c r="AP34" i="357"/>
  <c r="AP43" i="357"/>
  <c r="AP39" i="357"/>
  <c r="AP35" i="357"/>
  <c r="AP31" i="357"/>
  <c r="AP27" i="357"/>
  <c r="AP32" i="357"/>
  <c r="AP23" i="357"/>
  <c r="AP19" i="357"/>
  <c r="AP15" i="357"/>
  <c r="AP11" i="357"/>
  <c r="AP24" i="357"/>
  <c r="AP20" i="357"/>
  <c r="AP16" i="357"/>
  <c r="AP12" i="357"/>
  <c r="AP29" i="357"/>
  <c r="AP25" i="357"/>
  <c r="AP21" i="357"/>
  <c r="AP17" i="357"/>
  <c r="AP30" i="357"/>
  <c r="AP28" i="357"/>
  <c r="AP26" i="357"/>
  <c r="AP22" i="357"/>
  <c r="AP18" i="357"/>
  <c r="AP14" i="357"/>
  <c r="AP10" i="357"/>
  <c r="AZ101" i="357"/>
  <c r="AZ99" i="357"/>
  <c r="AZ100" i="357"/>
  <c r="AZ96" i="357"/>
  <c r="AZ97" i="357"/>
  <c r="AZ93" i="357"/>
  <c r="AZ98" i="357"/>
  <c r="AZ94" i="357"/>
  <c r="AZ92" i="357"/>
  <c r="AZ88" i="357"/>
  <c r="AZ89" i="357"/>
  <c r="AZ95" i="357"/>
  <c r="AZ90" i="357"/>
  <c r="AZ91" i="357"/>
  <c r="AZ87" i="357"/>
  <c r="AZ85" i="357"/>
  <c r="AZ80" i="357"/>
  <c r="AZ81" i="357"/>
  <c r="AZ77" i="357"/>
  <c r="AZ86" i="357"/>
  <c r="AZ84" i="357"/>
  <c r="AZ82" i="357"/>
  <c r="AZ83" i="357"/>
  <c r="AZ79" i="357"/>
  <c r="AZ75" i="357"/>
  <c r="AZ78" i="357"/>
  <c r="AZ69" i="357"/>
  <c r="AZ72" i="357"/>
  <c r="AZ70" i="357"/>
  <c r="AZ66" i="357"/>
  <c r="AZ62" i="357"/>
  <c r="AZ76" i="357"/>
  <c r="AZ74" i="357"/>
  <c r="AZ71" i="357"/>
  <c r="AZ73" i="357"/>
  <c r="AZ68" i="357"/>
  <c r="AZ64" i="357"/>
  <c r="AZ63" i="357"/>
  <c r="AZ59" i="357"/>
  <c r="AZ55" i="357"/>
  <c r="AZ60" i="357"/>
  <c r="AZ56" i="357"/>
  <c r="AZ52" i="357"/>
  <c r="AZ67" i="357"/>
  <c r="AZ65" i="357"/>
  <c r="AZ61" i="357"/>
  <c r="AZ57" i="357"/>
  <c r="AZ58" i="357"/>
  <c r="AZ54" i="357"/>
  <c r="AZ50" i="357"/>
  <c r="AZ46" i="357"/>
  <c r="AZ51" i="357"/>
  <c r="AZ48" i="357"/>
  <c r="AZ44" i="357"/>
  <c r="AZ42" i="357"/>
  <c r="AZ38" i="357"/>
  <c r="AZ34" i="357"/>
  <c r="AZ53" i="357"/>
  <c r="AZ43" i="357"/>
  <c r="AZ39" i="357"/>
  <c r="AZ35" i="357"/>
  <c r="AZ47" i="357"/>
  <c r="AZ40" i="357"/>
  <c r="AZ36" i="357"/>
  <c r="AZ49" i="357"/>
  <c r="AZ45" i="357"/>
  <c r="AZ41" i="357"/>
  <c r="AZ37" i="357"/>
  <c r="AZ33" i="357"/>
  <c r="AZ29" i="357"/>
  <c r="AZ28" i="357"/>
  <c r="AZ25" i="357"/>
  <c r="AZ21" i="357"/>
  <c r="AZ17" i="357"/>
  <c r="AZ13" i="357"/>
  <c r="BA13" i="357" s="1"/>
  <c r="AZ31" i="357"/>
  <c r="AZ27" i="357"/>
  <c r="AZ22" i="357"/>
  <c r="AZ18" i="357"/>
  <c r="AZ14" i="357"/>
  <c r="AZ10" i="357"/>
  <c r="AZ23" i="357"/>
  <c r="AZ19" i="357"/>
  <c r="AZ32" i="357"/>
  <c r="AZ30" i="357"/>
  <c r="AZ26" i="357"/>
  <c r="AZ24" i="357"/>
  <c r="AZ20" i="357"/>
  <c r="AZ16" i="357"/>
  <c r="AZ12" i="357"/>
  <c r="AR9" i="357"/>
  <c r="AE10" i="357"/>
  <c r="AF10" i="357" s="1"/>
  <c r="AZ11" i="357"/>
  <c r="V13" i="357"/>
  <c r="M13" i="357" s="1"/>
  <c r="AZ15" i="357"/>
  <c r="AA98" i="357"/>
  <c r="AB98" i="357" s="1"/>
  <c r="AA99" i="357"/>
  <c r="AB99" i="357" s="1"/>
  <c r="AA95" i="357"/>
  <c r="AB95" i="357" s="1"/>
  <c r="AA100" i="357"/>
  <c r="AB100" i="357" s="1"/>
  <c r="AA96" i="357"/>
  <c r="AB96" i="357" s="1"/>
  <c r="AA92" i="357"/>
  <c r="AB92" i="357" s="1"/>
  <c r="AA97" i="357"/>
  <c r="AB97" i="357" s="1"/>
  <c r="AA93" i="357"/>
  <c r="AB93" i="357" s="1"/>
  <c r="AA91" i="357"/>
  <c r="AB91" i="357" s="1"/>
  <c r="AA87" i="357"/>
  <c r="AB87" i="357" s="1"/>
  <c r="AA88" i="357"/>
  <c r="AB88" i="357" s="1"/>
  <c r="AA89" i="357"/>
  <c r="AB89" i="357" s="1"/>
  <c r="AA94" i="357"/>
  <c r="AB94" i="357" s="1"/>
  <c r="AA90" i="357"/>
  <c r="AB90" i="357" s="1"/>
  <c r="AA86" i="357"/>
  <c r="AB86" i="357" s="1"/>
  <c r="AA83" i="357"/>
  <c r="AB83" i="357" s="1"/>
  <c r="AA79" i="357"/>
  <c r="AB79" i="357" s="1"/>
  <c r="AA84" i="357"/>
  <c r="AB84" i="357" s="1"/>
  <c r="AA80" i="357"/>
  <c r="AB80" i="357" s="1"/>
  <c r="AA81" i="357"/>
  <c r="AB81" i="357" s="1"/>
  <c r="AA85" i="357"/>
  <c r="AB85" i="357" s="1"/>
  <c r="AA82" i="357"/>
  <c r="AB82" i="357" s="1"/>
  <c r="AA78" i="357"/>
  <c r="AB78" i="357" s="1"/>
  <c r="AA74" i="357"/>
  <c r="AB74" i="357" s="1"/>
  <c r="AA76" i="357"/>
  <c r="AB76" i="357" s="1"/>
  <c r="AA72" i="357"/>
  <c r="AB72" i="357" s="1"/>
  <c r="AA68" i="357"/>
  <c r="AB68" i="357" s="1"/>
  <c r="AA69" i="357"/>
  <c r="AB69" i="357" s="1"/>
  <c r="AA65" i="357"/>
  <c r="AB65" i="357" s="1"/>
  <c r="AA61" i="357"/>
  <c r="AB61" i="357" s="1"/>
  <c r="AA77" i="357"/>
  <c r="AB77" i="357" s="1"/>
  <c r="AA73" i="357"/>
  <c r="AB73" i="357" s="1"/>
  <c r="AA70" i="357"/>
  <c r="AB70" i="357" s="1"/>
  <c r="AA75" i="357"/>
  <c r="AB75" i="357" s="1"/>
  <c r="AA71" i="357"/>
  <c r="AB71" i="357" s="1"/>
  <c r="AA67" i="357"/>
  <c r="AB67" i="357" s="1"/>
  <c r="AA63" i="357"/>
  <c r="AB63" i="357" s="1"/>
  <c r="AA64" i="357"/>
  <c r="AB64" i="357" s="1"/>
  <c r="AA58" i="357"/>
  <c r="AB58" i="357" s="1"/>
  <c r="AA54" i="357"/>
  <c r="AB54" i="357" s="1"/>
  <c r="AA59" i="357"/>
  <c r="AB59" i="357" s="1"/>
  <c r="AA55" i="357"/>
  <c r="AB55" i="357" s="1"/>
  <c r="AA51" i="357"/>
  <c r="AB51" i="357" s="1"/>
  <c r="AA66" i="357"/>
  <c r="AB66" i="357" s="1"/>
  <c r="AA62" i="357"/>
  <c r="AB62" i="357" s="1"/>
  <c r="AA60" i="357"/>
  <c r="AB60" i="357" s="1"/>
  <c r="AA56" i="357"/>
  <c r="AB56" i="357" s="1"/>
  <c r="AA57" i="357"/>
  <c r="AB57" i="357" s="1"/>
  <c r="AA53" i="357"/>
  <c r="AB53" i="357" s="1"/>
  <c r="AA49" i="357"/>
  <c r="AB49" i="357" s="1"/>
  <c r="AA45" i="357"/>
  <c r="AB45" i="357" s="1"/>
  <c r="AA52" i="357"/>
  <c r="AB52" i="357" s="1"/>
  <c r="AA50" i="357"/>
  <c r="AB50" i="357" s="1"/>
  <c r="AA46" i="357"/>
  <c r="AB46" i="357" s="1"/>
  <c r="AA41" i="357"/>
  <c r="AB41" i="357" s="1"/>
  <c r="AA37" i="357"/>
  <c r="AB37" i="357" s="1"/>
  <c r="AA47" i="357"/>
  <c r="AB47" i="357" s="1"/>
  <c r="AA42" i="357"/>
  <c r="AB42" i="357" s="1"/>
  <c r="AA38" i="357"/>
  <c r="AB38" i="357" s="1"/>
  <c r="AA34" i="357"/>
  <c r="AB34" i="357" s="1"/>
  <c r="AA43" i="357"/>
  <c r="AB43" i="357" s="1"/>
  <c r="AA39" i="357"/>
  <c r="AB39" i="357" s="1"/>
  <c r="AA35" i="357"/>
  <c r="AB35" i="357" s="1"/>
  <c r="AA48" i="357"/>
  <c r="AB48" i="357" s="1"/>
  <c r="AA44" i="357"/>
  <c r="AB44" i="357" s="1"/>
  <c r="AA40" i="357"/>
  <c r="AB40" i="357" s="1"/>
  <c r="AA36" i="357"/>
  <c r="AB36" i="357" s="1"/>
  <c r="AA32" i="357"/>
  <c r="AB32" i="357" s="1"/>
  <c r="AA28" i="357"/>
  <c r="AB28" i="357" s="1"/>
  <c r="AA31" i="357"/>
  <c r="AB31" i="357" s="1"/>
  <c r="AA27" i="357"/>
  <c r="AB27" i="357" s="1"/>
  <c r="AA24" i="357"/>
  <c r="AB24" i="357" s="1"/>
  <c r="AA20" i="357"/>
  <c r="AB20" i="357" s="1"/>
  <c r="AA16" i="357"/>
  <c r="AB16" i="357" s="1"/>
  <c r="AA12" i="357"/>
  <c r="AB12" i="357" s="1"/>
  <c r="AA29" i="357"/>
  <c r="AB29" i="357" s="1"/>
  <c r="AA25" i="357"/>
  <c r="AB25" i="357" s="1"/>
  <c r="AA21" i="357"/>
  <c r="AB21" i="357" s="1"/>
  <c r="AA17" i="357"/>
  <c r="AB17" i="357" s="1"/>
  <c r="AA13" i="357"/>
  <c r="AB13" i="357" s="1"/>
  <c r="AA30" i="357"/>
  <c r="AB30" i="357" s="1"/>
  <c r="AA26" i="357"/>
  <c r="AB26" i="357" s="1"/>
  <c r="AA22" i="357"/>
  <c r="AB22" i="357" s="1"/>
  <c r="AA18" i="357"/>
  <c r="AB18" i="357" s="1"/>
  <c r="AA33" i="357"/>
  <c r="AB33" i="357" s="1"/>
  <c r="AA23" i="357"/>
  <c r="AB23" i="357" s="1"/>
  <c r="AA19" i="357"/>
  <c r="AB19" i="357" s="1"/>
  <c r="AA15" i="357"/>
  <c r="AB15" i="357" s="1"/>
  <c r="AA11" i="357"/>
  <c r="AB11" i="357" s="1"/>
  <c r="AI101" i="357"/>
  <c r="AJ101" i="357" s="1"/>
  <c r="AI98" i="357"/>
  <c r="AJ98" i="357" s="1"/>
  <c r="AI99" i="357"/>
  <c r="AJ99" i="357" s="1"/>
  <c r="AI95" i="357"/>
  <c r="AJ95" i="357" s="1"/>
  <c r="AI100" i="357"/>
  <c r="AJ100" i="357" s="1"/>
  <c r="AI96" i="357"/>
  <c r="AJ96" i="357" s="1"/>
  <c r="AI92" i="357"/>
  <c r="AJ92" i="357" s="1"/>
  <c r="AI97" i="357"/>
  <c r="AJ97" i="357" s="1"/>
  <c r="AI93" i="357"/>
  <c r="AJ93" i="357" s="1"/>
  <c r="AI91" i="357"/>
  <c r="AJ91" i="357" s="1"/>
  <c r="AI87" i="357"/>
  <c r="AJ87" i="357" s="1"/>
  <c r="AI94" i="357"/>
  <c r="AJ94" i="357" s="1"/>
  <c r="AI88" i="357"/>
  <c r="AJ88" i="357" s="1"/>
  <c r="AI89" i="357"/>
  <c r="AJ89" i="357" s="1"/>
  <c r="AI90" i="357"/>
  <c r="AJ90" i="357" s="1"/>
  <c r="AI86" i="357"/>
  <c r="AJ86" i="357" s="1"/>
  <c r="AI83" i="357"/>
  <c r="AJ83" i="357" s="1"/>
  <c r="AI79" i="357"/>
  <c r="AJ79" i="357" s="1"/>
  <c r="AI85" i="357"/>
  <c r="AJ85" i="357" s="1"/>
  <c r="AI84" i="357"/>
  <c r="AJ84" i="357" s="1"/>
  <c r="AI80" i="357"/>
  <c r="AJ80" i="357" s="1"/>
  <c r="AI81" i="357"/>
  <c r="AJ81" i="357" s="1"/>
  <c r="AI82" i="357"/>
  <c r="AJ82" i="357" s="1"/>
  <c r="AI78" i="357"/>
  <c r="AJ78" i="357" s="1"/>
  <c r="AI74" i="357"/>
  <c r="AJ74" i="357" s="1"/>
  <c r="AI73" i="357"/>
  <c r="AJ73" i="357" s="1"/>
  <c r="AI68" i="357"/>
  <c r="AJ68" i="357" s="1"/>
  <c r="AI75" i="357"/>
  <c r="AJ75" i="357" s="1"/>
  <c r="AI69" i="357"/>
  <c r="AJ69" i="357" s="1"/>
  <c r="AI65" i="357"/>
  <c r="AJ65" i="357" s="1"/>
  <c r="AI61" i="357"/>
  <c r="AJ61" i="357" s="1"/>
  <c r="AI77" i="357"/>
  <c r="AJ77" i="357" s="1"/>
  <c r="AI76" i="357"/>
  <c r="AJ76" i="357" s="1"/>
  <c r="AI72" i="357"/>
  <c r="AJ72" i="357" s="1"/>
  <c r="AI70" i="357"/>
  <c r="AJ70" i="357" s="1"/>
  <c r="AI71" i="357"/>
  <c r="AJ71" i="357" s="1"/>
  <c r="AI67" i="357"/>
  <c r="AJ67" i="357" s="1"/>
  <c r="AI63" i="357"/>
  <c r="AJ63" i="357" s="1"/>
  <c r="AI64" i="357"/>
  <c r="AJ64" i="357" s="1"/>
  <c r="AI58" i="357"/>
  <c r="AJ58" i="357" s="1"/>
  <c r="AI54" i="357"/>
  <c r="AJ54" i="357" s="1"/>
  <c r="AI59" i="357"/>
  <c r="AJ59" i="357" s="1"/>
  <c r="AI55" i="357"/>
  <c r="AJ55" i="357" s="1"/>
  <c r="AI51" i="357"/>
  <c r="AJ51" i="357" s="1"/>
  <c r="AI62" i="357"/>
  <c r="AJ62" i="357" s="1"/>
  <c r="AI60" i="357"/>
  <c r="AJ60" i="357" s="1"/>
  <c r="AI56" i="357"/>
  <c r="AJ56" i="357" s="1"/>
  <c r="AI66" i="357"/>
  <c r="AJ66" i="357" s="1"/>
  <c r="AI57" i="357"/>
  <c r="AJ57" i="357" s="1"/>
  <c r="AI53" i="357"/>
  <c r="AJ53" i="357" s="1"/>
  <c r="AI49" i="357"/>
  <c r="AJ49" i="357" s="1"/>
  <c r="AI45" i="357"/>
  <c r="AJ45" i="357" s="1"/>
  <c r="AI52" i="357"/>
  <c r="AJ52" i="357" s="1"/>
  <c r="AI41" i="357"/>
  <c r="AJ41" i="357" s="1"/>
  <c r="AI37" i="357"/>
  <c r="AJ37" i="357" s="1"/>
  <c r="AI33" i="357"/>
  <c r="AJ33" i="357" s="1"/>
  <c r="AI48" i="357"/>
  <c r="AJ48" i="357" s="1"/>
  <c r="AI42" i="357"/>
  <c r="AJ42" i="357" s="1"/>
  <c r="AI38" i="357"/>
  <c r="AJ38" i="357" s="1"/>
  <c r="AI34" i="357"/>
  <c r="AJ34" i="357" s="1"/>
  <c r="AI50" i="357"/>
  <c r="AJ50" i="357" s="1"/>
  <c r="AI46" i="357"/>
  <c r="AJ46" i="357" s="1"/>
  <c r="AI43" i="357"/>
  <c r="AJ43" i="357" s="1"/>
  <c r="AI39" i="357"/>
  <c r="AJ39" i="357" s="1"/>
  <c r="AI35" i="357"/>
  <c r="AJ35" i="357" s="1"/>
  <c r="AI47" i="357"/>
  <c r="AJ47" i="357" s="1"/>
  <c r="AI44" i="357"/>
  <c r="AJ44" i="357" s="1"/>
  <c r="AI40" i="357"/>
  <c r="AJ40" i="357" s="1"/>
  <c r="AI36" i="357"/>
  <c r="AJ36" i="357" s="1"/>
  <c r="AI32" i="357"/>
  <c r="AJ32" i="357" s="1"/>
  <c r="AI28" i="357"/>
  <c r="AJ28" i="357" s="1"/>
  <c r="AI30" i="357"/>
  <c r="AJ30" i="357" s="1"/>
  <c r="AI26" i="357"/>
  <c r="AJ26" i="357" s="1"/>
  <c r="AI24" i="357"/>
  <c r="AJ24" i="357" s="1"/>
  <c r="AI20" i="357"/>
  <c r="AJ20" i="357" s="1"/>
  <c r="AI16" i="357"/>
  <c r="AJ16" i="357" s="1"/>
  <c r="AI12" i="357"/>
  <c r="AJ12" i="357" s="1"/>
  <c r="AI25" i="357"/>
  <c r="AJ25" i="357" s="1"/>
  <c r="AI21" i="357"/>
  <c r="AJ21" i="357" s="1"/>
  <c r="AI17" i="357"/>
  <c r="AJ17" i="357" s="1"/>
  <c r="AI13" i="357"/>
  <c r="AJ13" i="357" s="1"/>
  <c r="AI31" i="357"/>
  <c r="AJ31" i="357" s="1"/>
  <c r="AI27" i="357"/>
  <c r="AJ27" i="357" s="1"/>
  <c r="AI22" i="357"/>
  <c r="AJ22" i="357" s="1"/>
  <c r="AI18" i="357"/>
  <c r="AJ18" i="357" s="1"/>
  <c r="AI29" i="357"/>
  <c r="AJ29" i="357" s="1"/>
  <c r="AI23" i="357"/>
  <c r="AJ23" i="357" s="1"/>
  <c r="AI19" i="357"/>
  <c r="AJ19" i="357" s="1"/>
  <c r="AI15" i="357"/>
  <c r="AJ15" i="357" s="1"/>
  <c r="AI11" i="357"/>
  <c r="AJ11" i="357" s="1"/>
  <c r="AQ98" i="357"/>
  <c r="AQ99" i="357"/>
  <c r="AQ95" i="357"/>
  <c r="AQ100" i="357"/>
  <c r="AQ96" i="357"/>
  <c r="AQ92" i="357"/>
  <c r="AQ97" i="357"/>
  <c r="AQ93" i="357"/>
  <c r="AQ91" i="357"/>
  <c r="AQ87" i="357"/>
  <c r="AQ88" i="357"/>
  <c r="AQ89" i="357"/>
  <c r="AQ94" i="357"/>
  <c r="AQ90" i="357"/>
  <c r="AQ86" i="357"/>
  <c r="AQ83" i="357"/>
  <c r="AQ79" i="357"/>
  <c r="AQ84" i="357"/>
  <c r="AQ80" i="357"/>
  <c r="AQ81" i="357"/>
  <c r="AQ85" i="357"/>
  <c r="AQ82" i="357"/>
  <c r="AQ78" i="357"/>
  <c r="AQ74" i="357"/>
  <c r="AQ76" i="357"/>
  <c r="AQ72" i="357"/>
  <c r="AQ68" i="357"/>
  <c r="AQ69" i="357"/>
  <c r="AQ65" i="357"/>
  <c r="AQ61" i="357"/>
  <c r="AQ77" i="357"/>
  <c r="AQ73" i="357"/>
  <c r="AQ70" i="357"/>
  <c r="AQ75" i="357"/>
  <c r="AQ71" i="357"/>
  <c r="AQ67" i="357"/>
  <c r="AQ63" i="357"/>
  <c r="AQ64" i="357"/>
  <c r="AQ58" i="357"/>
  <c r="AQ54" i="357"/>
  <c r="AQ66" i="357"/>
  <c r="AQ59" i="357"/>
  <c r="AQ55" i="357"/>
  <c r="AQ51" i="357"/>
  <c r="AQ62" i="357"/>
  <c r="AQ60" i="357"/>
  <c r="AQ56" i="357"/>
  <c r="AQ57" i="357"/>
  <c r="AQ53" i="357"/>
  <c r="AQ49" i="357"/>
  <c r="AQ45" i="357"/>
  <c r="AQ52" i="357"/>
  <c r="AQ50" i="357"/>
  <c r="AQ46" i="357"/>
  <c r="AQ41" i="357"/>
  <c r="AQ37" i="357"/>
  <c r="AQ33" i="357"/>
  <c r="AQ47" i="357"/>
  <c r="AQ42" i="357"/>
  <c r="AQ38" i="357"/>
  <c r="AQ34" i="357"/>
  <c r="AQ43" i="357"/>
  <c r="AQ39" i="357"/>
  <c r="AQ35" i="357"/>
  <c r="AQ48" i="357"/>
  <c r="AQ44" i="357"/>
  <c r="AQ40" i="357"/>
  <c r="AQ36" i="357"/>
  <c r="AQ32" i="357"/>
  <c r="AQ28" i="357"/>
  <c r="AQ31" i="357"/>
  <c r="AQ27" i="357"/>
  <c r="AQ24" i="357"/>
  <c r="AQ20" i="357"/>
  <c r="AQ16" i="357"/>
  <c r="AQ12" i="357"/>
  <c r="AQ29" i="357"/>
  <c r="AQ25" i="357"/>
  <c r="AQ21" i="357"/>
  <c r="AQ17" i="357"/>
  <c r="AQ13" i="357"/>
  <c r="AQ30" i="357"/>
  <c r="AQ26" i="357"/>
  <c r="AQ22" i="357"/>
  <c r="AQ18" i="357"/>
  <c r="AQ23" i="357"/>
  <c r="AQ19" i="357"/>
  <c r="AQ15" i="357"/>
  <c r="AQ11" i="357"/>
  <c r="AW100" i="357"/>
  <c r="AW97" i="357"/>
  <c r="AW98" i="357"/>
  <c r="AW94" i="357"/>
  <c r="AW101" i="357"/>
  <c r="AW99" i="357"/>
  <c r="AW95" i="357"/>
  <c r="AW89" i="357"/>
  <c r="AW92" i="357"/>
  <c r="AW90" i="357"/>
  <c r="AW93" i="357"/>
  <c r="AW91" i="357"/>
  <c r="AW96" i="357"/>
  <c r="AW88" i="357"/>
  <c r="AW84" i="357"/>
  <c r="AW81" i="357"/>
  <c r="AW82" i="357"/>
  <c r="AW78" i="357"/>
  <c r="AW87" i="357"/>
  <c r="AW85" i="357"/>
  <c r="AW83" i="357"/>
  <c r="AW79" i="357"/>
  <c r="AW86" i="357"/>
  <c r="AW80" i="357"/>
  <c r="AW76" i="357"/>
  <c r="AW72" i="357"/>
  <c r="AW74" i="357"/>
  <c r="AW70" i="357"/>
  <c r="AW66" i="357"/>
  <c r="AW73" i="357"/>
  <c r="AW71" i="357"/>
  <c r="AW67" i="357"/>
  <c r="AW63" i="357"/>
  <c r="AW68" i="357"/>
  <c r="AW77" i="357"/>
  <c r="AW75" i="357"/>
  <c r="AW69" i="357"/>
  <c r="AW65" i="357"/>
  <c r="AW61" i="357"/>
  <c r="AW60" i="357"/>
  <c r="AW56" i="357"/>
  <c r="AW64" i="357"/>
  <c r="AW57" i="357"/>
  <c r="AW53" i="357"/>
  <c r="AW58" i="357"/>
  <c r="AW62" i="357"/>
  <c r="AW59" i="357"/>
  <c r="AW55" i="357"/>
  <c r="AW51" i="357"/>
  <c r="AW47" i="357"/>
  <c r="AW50" i="357"/>
  <c r="AW46" i="357"/>
  <c r="AW43" i="357"/>
  <c r="AW39" i="357"/>
  <c r="AW35" i="357"/>
  <c r="AW52" i="357"/>
  <c r="AW49" i="357"/>
  <c r="AW45" i="357"/>
  <c r="AW40" i="357"/>
  <c r="AW36" i="357"/>
  <c r="AW32" i="357"/>
  <c r="AW54" i="357"/>
  <c r="AW48" i="357"/>
  <c r="AW44" i="357"/>
  <c r="AW41" i="357"/>
  <c r="AW37" i="357"/>
  <c r="AW42" i="357"/>
  <c r="AW38" i="357"/>
  <c r="AW34" i="357"/>
  <c r="AW30" i="357"/>
  <c r="AW26" i="357"/>
  <c r="AW33" i="357"/>
  <c r="AW22" i="357"/>
  <c r="AW18" i="357"/>
  <c r="AW14" i="357"/>
  <c r="AW29" i="357"/>
  <c r="AW23" i="357"/>
  <c r="AW19" i="357"/>
  <c r="AW15" i="357"/>
  <c r="AW11" i="357"/>
  <c r="AW28" i="357"/>
  <c r="AW24" i="357"/>
  <c r="AW20" i="357"/>
  <c r="AW31" i="357"/>
  <c r="AW27" i="357"/>
  <c r="AW25" i="357"/>
  <c r="AW21" i="357"/>
  <c r="AW17" i="357"/>
  <c r="AW13" i="357"/>
  <c r="AW9" i="357"/>
  <c r="BA8" i="357"/>
  <c r="AI9" i="357"/>
  <c r="AJ9" i="357" s="1"/>
  <c r="AY9" i="357"/>
  <c r="BA9" i="357" s="1"/>
  <c r="AA10" i="357"/>
  <c r="AB10" i="357" s="1"/>
  <c r="AW10" i="357"/>
  <c r="AO11" i="357"/>
  <c r="AE14" i="357"/>
  <c r="AF14" i="357" s="1"/>
  <c r="AN15" i="357"/>
  <c r="AC16" i="357"/>
  <c r="AD16" i="357" s="1"/>
  <c r="AX98" i="357"/>
  <c r="BA98" i="357" s="1"/>
  <c r="AX94" i="357"/>
  <c r="BA94" i="357" s="1"/>
  <c r="AX101" i="357"/>
  <c r="AX99" i="357"/>
  <c r="AX95" i="357"/>
  <c r="AX100" i="357"/>
  <c r="BA100" i="357" s="1"/>
  <c r="AX96" i="357"/>
  <c r="AX92" i="357"/>
  <c r="BA92" i="357" s="1"/>
  <c r="AX90" i="357"/>
  <c r="BA90" i="357" s="1"/>
  <c r="AX86" i="357"/>
  <c r="BA86" i="357" s="1"/>
  <c r="AX93" i="357"/>
  <c r="AX91" i="357"/>
  <c r="AX87" i="357"/>
  <c r="BA87" i="357" s="1"/>
  <c r="AX97" i="357"/>
  <c r="AX89" i="357"/>
  <c r="BA89" i="357" s="1"/>
  <c r="AX85" i="357"/>
  <c r="AX84" i="357"/>
  <c r="BA84" i="357" s="1"/>
  <c r="AX82" i="357"/>
  <c r="BA82" i="357" s="1"/>
  <c r="AX78" i="357"/>
  <c r="AX88" i="357"/>
  <c r="BA88" i="357" s="1"/>
  <c r="AX83" i="357"/>
  <c r="BA83" i="357" s="1"/>
  <c r="AX79" i="357"/>
  <c r="AX80" i="357"/>
  <c r="AX81" i="357"/>
  <c r="AX77" i="357"/>
  <c r="BA77" i="357" s="1"/>
  <c r="AX73" i="357"/>
  <c r="BA73" i="357" s="1"/>
  <c r="AX71" i="357"/>
  <c r="AX67" i="357"/>
  <c r="AX68" i="357"/>
  <c r="AX64" i="357"/>
  <c r="BA64" i="357" s="1"/>
  <c r="AX75" i="357"/>
  <c r="BA75" i="357" s="1"/>
  <c r="AX69" i="357"/>
  <c r="AX76" i="357"/>
  <c r="BA76" i="357" s="1"/>
  <c r="AX74" i="357"/>
  <c r="BA74" i="357" s="1"/>
  <c r="AX72" i="357"/>
  <c r="AX70" i="357"/>
  <c r="BA70" i="357" s="1"/>
  <c r="AX66" i="357"/>
  <c r="BA66" i="357" s="1"/>
  <c r="AX62" i="357"/>
  <c r="AX57" i="357"/>
  <c r="AX53" i="357"/>
  <c r="BA53" i="357" s="1"/>
  <c r="AX63" i="357"/>
  <c r="AX58" i="357"/>
  <c r="BA58" i="357" s="1"/>
  <c r="AX54" i="357"/>
  <c r="BA54" i="357" s="1"/>
  <c r="AX59" i="357"/>
  <c r="AX55" i="357"/>
  <c r="AX65" i="357"/>
  <c r="BA65" i="357" s="1"/>
  <c r="AX61" i="357"/>
  <c r="AX60" i="357"/>
  <c r="AX56" i="357"/>
  <c r="BA56" i="357" s="1"/>
  <c r="AX52" i="357"/>
  <c r="AX48" i="357"/>
  <c r="AX44" i="357"/>
  <c r="AX49" i="357"/>
  <c r="BA49" i="357" s="1"/>
  <c r="AX47" i="357"/>
  <c r="BA47" i="357" s="1"/>
  <c r="AX45" i="357"/>
  <c r="AX40" i="357"/>
  <c r="BA40" i="357" s="1"/>
  <c r="AX36" i="357"/>
  <c r="AX51" i="357"/>
  <c r="AX41" i="357"/>
  <c r="AX37" i="357"/>
  <c r="BA37" i="357" s="1"/>
  <c r="AX33" i="357"/>
  <c r="AX42" i="357"/>
  <c r="AX38" i="357"/>
  <c r="BA38" i="357" s="1"/>
  <c r="AX34" i="357"/>
  <c r="AX50" i="357"/>
  <c r="AX46" i="357"/>
  <c r="BA46" i="357" s="1"/>
  <c r="AX43" i="357"/>
  <c r="AX39" i="357"/>
  <c r="AX35" i="357"/>
  <c r="AX31" i="357"/>
  <c r="BA31" i="357" s="1"/>
  <c r="AX27" i="357"/>
  <c r="BA27" i="357" s="1"/>
  <c r="AX10" i="357"/>
  <c r="BA10" i="357" s="1"/>
  <c r="AX14" i="357"/>
  <c r="BA14" i="357" s="1"/>
  <c r="AX18" i="357"/>
  <c r="AX22" i="357"/>
  <c r="BA22" i="357" s="1"/>
  <c r="V26" i="357"/>
  <c r="M26" i="357" s="1"/>
  <c r="V30" i="357"/>
  <c r="M30" i="357" s="1"/>
  <c r="V32" i="357"/>
  <c r="M32" i="357" s="1"/>
  <c r="AX17" i="357"/>
  <c r="AX21" i="357"/>
  <c r="BA21" i="357" s="1"/>
  <c r="AX25" i="357"/>
  <c r="AX12" i="357"/>
  <c r="BA12" i="357" s="1"/>
  <c r="AX16" i="357"/>
  <c r="AX20" i="357"/>
  <c r="AX24" i="357"/>
  <c r="BA24" i="357" s="1"/>
  <c r="AX26" i="357"/>
  <c r="AX28" i="357"/>
  <c r="BA28" i="357" s="1"/>
  <c r="AX30" i="357"/>
  <c r="BA30" i="357" s="1"/>
  <c r="AX11" i="357"/>
  <c r="AX15" i="357"/>
  <c r="BA15" i="357" s="1"/>
  <c r="AX19" i="357"/>
  <c r="AX23" i="357"/>
  <c r="BA23" i="357" s="1"/>
  <c r="AX29" i="357"/>
  <c r="AX32" i="357"/>
  <c r="BD72" i="357"/>
  <c r="AG17" i="344"/>
  <c r="AH17" i="344" s="1"/>
  <c r="AN15" i="344"/>
  <c r="AA15" i="344"/>
  <c r="AE13" i="344"/>
  <c r="AF13" i="344" s="1"/>
  <c r="AA12" i="352"/>
  <c r="AB12" i="352" s="1"/>
  <c r="AQ12" i="352"/>
  <c r="AG12" i="352"/>
  <c r="AH12" i="352" s="1"/>
  <c r="AI14" i="352"/>
  <c r="AJ14" i="352" s="1"/>
  <c r="AR9" i="352"/>
  <c r="AN11" i="352"/>
  <c r="AE14" i="352"/>
  <c r="AF14" i="352" s="1"/>
  <c r="AP13" i="352"/>
  <c r="AC10" i="352"/>
  <c r="AD10" i="352" s="1"/>
  <c r="AN10" i="352"/>
  <c r="AO10" i="352" s="1"/>
  <c r="AA9" i="352"/>
  <c r="AB9" i="352" s="1"/>
  <c r="AC100" i="352"/>
  <c r="AD100" i="352" s="1"/>
  <c r="AC97" i="352"/>
  <c r="AD97" i="352" s="1"/>
  <c r="AC93" i="352"/>
  <c r="AD93" i="352" s="1"/>
  <c r="AC101" i="352"/>
  <c r="AD101" i="352" s="1"/>
  <c r="AC98" i="352"/>
  <c r="AD98" i="352" s="1"/>
  <c r="AC94" i="352"/>
  <c r="AD94" i="352" s="1"/>
  <c r="AC99" i="352"/>
  <c r="AD99" i="352" s="1"/>
  <c r="AC95" i="352"/>
  <c r="AD95" i="352" s="1"/>
  <c r="AC92" i="352"/>
  <c r="AD92" i="352" s="1"/>
  <c r="AC91" i="352"/>
  <c r="AD91" i="352" s="1"/>
  <c r="AC96" i="352"/>
  <c r="AD96" i="352" s="1"/>
  <c r="AC89" i="352"/>
  <c r="AD89" i="352" s="1"/>
  <c r="AC90" i="352"/>
  <c r="AD90" i="352" s="1"/>
  <c r="AC86" i="352"/>
  <c r="AD86" i="352" s="1"/>
  <c r="AC84" i="352"/>
  <c r="AD84" i="352" s="1"/>
  <c r="AC83" i="352"/>
  <c r="AD83" i="352" s="1"/>
  <c r="AC88" i="352"/>
  <c r="AD88" i="352" s="1"/>
  <c r="AC87" i="352"/>
  <c r="AD87" i="352" s="1"/>
  <c r="AC80" i="352"/>
  <c r="AD80" i="352" s="1"/>
  <c r="AC81" i="352"/>
  <c r="AD81" i="352" s="1"/>
  <c r="AC85" i="352"/>
  <c r="AD85" i="352" s="1"/>
  <c r="AC82" i="352"/>
  <c r="AD82" i="352" s="1"/>
  <c r="AC78" i="352"/>
  <c r="AD78" i="352" s="1"/>
  <c r="AC75" i="352"/>
  <c r="AD75" i="352" s="1"/>
  <c r="AC72" i="352"/>
  <c r="AD72" i="352" s="1"/>
  <c r="AC73" i="352"/>
  <c r="AD73" i="352" s="1"/>
  <c r="AC69" i="352"/>
  <c r="AD69" i="352" s="1"/>
  <c r="AC79" i="352"/>
  <c r="AD79" i="352" s="1"/>
  <c r="AC77" i="352"/>
  <c r="AD77" i="352" s="1"/>
  <c r="AC74" i="352"/>
  <c r="AD74" i="352" s="1"/>
  <c r="AC70" i="352"/>
  <c r="AD70" i="352" s="1"/>
  <c r="AC76" i="352"/>
  <c r="AD76" i="352" s="1"/>
  <c r="AC71" i="352"/>
  <c r="AD71" i="352" s="1"/>
  <c r="AC67" i="352"/>
  <c r="AD67" i="352" s="1"/>
  <c r="AC64" i="352"/>
  <c r="AD64" i="352" s="1"/>
  <c r="AC61" i="352"/>
  <c r="AD61" i="352" s="1"/>
  <c r="AC57" i="352"/>
  <c r="AD57" i="352" s="1"/>
  <c r="AC53" i="352"/>
  <c r="AD53" i="352" s="1"/>
  <c r="AC62" i="352"/>
  <c r="AD62" i="352" s="1"/>
  <c r="AC58" i="352"/>
  <c r="AD58" i="352" s="1"/>
  <c r="AC54" i="352"/>
  <c r="AD54" i="352" s="1"/>
  <c r="AC50" i="352"/>
  <c r="AD50" i="352" s="1"/>
  <c r="AC68" i="352"/>
  <c r="AD68" i="352" s="1"/>
  <c r="AC66" i="352"/>
  <c r="AD66" i="352" s="1"/>
  <c r="AC63" i="352"/>
  <c r="AD63" i="352" s="1"/>
  <c r="AC59" i="352"/>
  <c r="AD59" i="352" s="1"/>
  <c r="AC65" i="352"/>
  <c r="AD65" i="352" s="1"/>
  <c r="AC60" i="352"/>
  <c r="AD60" i="352" s="1"/>
  <c r="AC56" i="352"/>
  <c r="AD56" i="352" s="1"/>
  <c r="AC52" i="352"/>
  <c r="AD52" i="352" s="1"/>
  <c r="AC51" i="352"/>
  <c r="AD51" i="352" s="1"/>
  <c r="AC46" i="352"/>
  <c r="AD46" i="352" s="1"/>
  <c r="AC42" i="352"/>
  <c r="AD42" i="352" s="1"/>
  <c r="AC38" i="352"/>
  <c r="AD38" i="352" s="1"/>
  <c r="AC48" i="352"/>
  <c r="AD48" i="352" s="1"/>
  <c r="AC47" i="352"/>
  <c r="AD47" i="352" s="1"/>
  <c r="AC43" i="352"/>
  <c r="AD43" i="352" s="1"/>
  <c r="AC39" i="352"/>
  <c r="AD39" i="352" s="1"/>
  <c r="AC55" i="352"/>
  <c r="AD55" i="352" s="1"/>
  <c r="AC49" i="352"/>
  <c r="AD49" i="352" s="1"/>
  <c r="AC44" i="352"/>
  <c r="AD44" i="352" s="1"/>
  <c r="AC40" i="352"/>
  <c r="AD40" i="352" s="1"/>
  <c r="AC45" i="352"/>
  <c r="AD45" i="352" s="1"/>
  <c r="AC41" i="352"/>
  <c r="AD41" i="352" s="1"/>
  <c r="AC37" i="352"/>
  <c r="AD37" i="352" s="1"/>
  <c r="AC33" i="352"/>
  <c r="AD33" i="352" s="1"/>
  <c r="AC30" i="352"/>
  <c r="AD30" i="352" s="1"/>
  <c r="AC26" i="352"/>
  <c r="AD26" i="352" s="1"/>
  <c r="AC22" i="352"/>
  <c r="AD22" i="352" s="1"/>
  <c r="AC18" i="352"/>
  <c r="AD18" i="352" s="1"/>
  <c r="AC14" i="352"/>
  <c r="AD14" i="352" s="1"/>
  <c r="AC35" i="352"/>
  <c r="AD35" i="352" s="1"/>
  <c r="AC34" i="352"/>
  <c r="AD34" i="352" s="1"/>
  <c r="AC31" i="352"/>
  <c r="AD31" i="352" s="1"/>
  <c r="AC27" i="352"/>
  <c r="AD27" i="352" s="1"/>
  <c r="AC23" i="352"/>
  <c r="AD23" i="352" s="1"/>
  <c r="AC19" i="352"/>
  <c r="AD19" i="352" s="1"/>
  <c r="AC15" i="352"/>
  <c r="AD15" i="352" s="1"/>
  <c r="AC11" i="352"/>
  <c r="AC28" i="352"/>
  <c r="AD28" i="352" s="1"/>
  <c r="AC24" i="352"/>
  <c r="AD24" i="352" s="1"/>
  <c r="AC20" i="352"/>
  <c r="AD20" i="352" s="1"/>
  <c r="AC16" i="352"/>
  <c r="AD16" i="352" s="1"/>
  <c r="AC36" i="352"/>
  <c r="AD36" i="352" s="1"/>
  <c r="AC32" i="352"/>
  <c r="AD32" i="352" s="1"/>
  <c r="AC29" i="352"/>
  <c r="AD29" i="352" s="1"/>
  <c r="AC25" i="352"/>
  <c r="AD25" i="352" s="1"/>
  <c r="AC21" i="352"/>
  <c r="AD21" i="352" s="1"/>
  <c r="AC17" i="352"/>
  <c r="AD17" i="352" s="1"/>
  <c r="AC13" i="352"/>
  <c r="AD13" i="352" s="1"/>
  <c r="AC9" i="352"/>
  <c r="AD9" i="352" s="1"/>
  <c r="V9" i="352"/>
  <c r="M9" i="352" s="1"/>
  <c r="AE9" i="352"/>
  <c r="AF9" i="352" s="1"/>
  <c r="AP9" i="352"/>
  <c r="AZ9" i="352"/>
  <c r="AG10" i="352"/>
  <c r="AH10" i="352" s="1"/>
  <c r="AW10" i="352"/>
  <c r="AP11" i="352"/>
  <c r="AE101" i="352"/>
  <c r="AF101" i="352" s="1"/>
  <c r="AE98" i="352"/>
  <c r="AF98" i="352" s="1"/>
  <c r="AE99" i="352"/>
  <c r="AF99" i="352" s="1"/>
  <c r="AE95" i="352"/>
  <c r="AF95" i="352" s="1"/>
  <c r="AE100" i="352"/>
  <c r="AF100" i="352" s="1"/>
  <c r="AE96" i="352"/>
  <c r="AF96" i="352" s="1"/>
  <c r="AE92" i="352"/>
  <c r="AF92" i="352" s="1"/>
  <c r="AE97" i="352"/>
  <c r="AF97" i="352" s="1"/>
  <c r="AE93" i="352"/>
  <c r="AF93" i="352" s="1"/>
  <c r="AE90" i="352"/>
  <c r="AF90" i="352" s="1"/>
  <c r="AE94" i="352"/>
  <c r="AF94" i="352" s="1"/>
  <c r="AE91" i="352"/>
  <c r="AF91" i="352" s="1"/>
  <c r="AE87" i="352"/>
  <c r="AF87" i="352" s="1"/>
  <c r="AE88" i="352"/>
  <c r="AF88" i="352" s="1"/>
  <c r="AE84" i="352"/>
  <c r="AF84" i="352" s="1"/>
  <c r="AE81" i="352"/>
  <c r="AF81" i="352" s="1"/>
  <c r="AE89" i="352"/>
  <c r="AF89" i="352" s="1"/>
  <c r="AE85" i="352"/>
  <c r="AF85" i="352" s="1"/>
  <c r="AE82" i="352"/>
  <c r="AF82" i="352" s="1"/>
  <c r="AE78" i="352"/>
  <c r="AF78" i="352" s="1"/>
  <c r="AE86" i="352"/>
  <c r="AF86" i="352" s="1"/>
  <c r="AE83" i="352"/>
  <c r="AF83" i="352" s="1"/>
  <c r="AE80" i="352"/>
  <c r="AF80" i="352" s="1"/>
  <c r="AE76" i="352"/>
  <c r="AF76" i="352" s="1"/>
  <c r="AE77" i="352"/>
  <c r="AF77" i="352" s="1"/>
  <c r="AE74" i="352"/>
  <c r="AF74" i="352" s="1"/>
  <c r="AE70" i="352"/>
  <c r="AF70" i="352" s="1"/>
  <c r="AE79" i="352"/>
  <c r="AF79" i="352" s="1"/>
  <c r="AE71" i="352"/>
  <c r="AF71" i="352" s="1"/>
  <c r="AE67" i="352"/>
  <c r="AF67" i="352" s="1"/>
  <c r="AE72" i="352"/>
  <c r="AF72" i="352" s="1"/>
  <c r="AE75" i="352"/>
  <c r="AF75" i="352" s="1"/>
  <c r="AE73" i="352"/>
  <c r="AF73" i="352" s="1"/>
  <c r="AE69" i="352"/>
  <c r="AF69" i="352" s="1"/>
  <c r="AE65" i="352"/>
  <c r="AF65" i="352" s="1"/>
  <c r="AE66" i="352"/>
  <c r="AF66" i="352" s="1"/>
  <c r="AE63" i="352"/>
  <c r="AF63" i="352" s="1"/>
  <c r="AE59" i="352"/>
  <c r="AF59" i="352" s="1"/>
  <c r="AE55" i="352"/>
  <c r="AF55" i="352" s="1"/>
  <c r="AE68" i="352"/>
  <c r="AF68" i="352" s="1"/>
  <c r="AE60" i="352"/>
  <c r="AF60" i="352" s="1"/>
  <c r="AE56" i="352"/>
  <c r="AF56" i="352" s="1"/>
  <c r="AE52" i="352"/>
  <c r="AF52" i="352" s="1"/>
  <c r="AE48" i="352"/>
  <c r="AF48" i="352" s="1"/>
  <c r="AE61" i="352"/>
  <c r="AF61" i="352" s="1"/>
  <c r="AE57" i="352"/>
  <c r="AF57" i="352" s="1"/>
  <c r="AE64" i="352"/>
  <c r="AF64" i="352" s="1"/>
  <c r="AE62" i="352"/>
  <c r="AF62" i="352" s="1"/>
  <c r="AE58" i="352"/>
  <c r="AF58" i="352" s="1"/>
  <c r="AE54" i="352"/>
  <c r="AF54" i="352" s="1"/>
  <c r="AE50" i="352"/>
  <c r="AF50" i="352" s="1"/>
  <c r="AE44" i="352"/>
  <c r="AF44" i="352" s="1"/>
  <c r="AE40" i="352"/>
  <c r="AF40" i="352" s="1"/>
  <c r="AE36" i="352"/>
  <c r="AF36" i="352" s="1"/>
  <c r="AE49" i="352"/>
  <c r="AF49" i="352" s="1"/>
  <c r="AE45" i="352"/>
  <c r="AF45" i="352" s="1"/>
  <c r="AE41" i="352"/>
  <c r="AF41" i="352" s="1"/>
  <c r="AE37" i="352"/>
  <c r="AF37" i="352" s="1"/>
  <c r="AE53" i="352"/>
  <c r="AF53" i="352" s="1"/>
  <c r="AE46" i="352"/>
  <c r="AF46" i="352" s="1"/>
  <c r="AE42" i="352"/>
  <c r="AF42" i="352" s="1"/>
  <c r="AE38" i="352"/>
  <c r="AF38" i="352" s="1"/>
  <c r="AE51" i="352"/>
  <c r="AF51" i="352" s="1"/>
  <c r="AE47" i="352"/>
  <c r="AF47" i="352" s="1"/>
  <c r="AE43" i="352"/>
  <c r="AF43" i="352" s="1"/>
  <c r="AE39" i="352"/>
  <c r="AF39" i="352" s="1"/>
  <c r="AE35" i="352"/>
  <c r="AF35" i="352" s="1"/>
  <c r="AE34" i="352"/>
  <c r="AF34" i="352" s="1"/>
  <c r="AE28" i="352"/>
  <c r="AF28" i="352" s="1"/>
  <c r="AE24" i="352"/>
  <c r="AF24" i="352" s="1"/>
  <c r="AE20" i="352"/>
  <c r="AF20" i="352" s="1"/>
  <c r="AE16" i="352"/>
  <c r="AF16" i="352" s="1"/>
  <c r="AE32" i="352"/>
  <c r="AF32" i="352" s="1"/>
  <c r="AE29" i="352"/>
  <c r="AF29" i="352" s="1"/>
  <c r="AE25" i="352"/>
  <c r="AF25" i="352" s="1"/>
  <c r="AE21" i="352"/>
  <c r="AF21" i="352" s="1"/>
  <c r="AE17" i="352"/>
  <c r="AF17" i="352" s="1"/>
  <c r="AE13" i="352"/>
  <c r="AF13" i="352" s="1"/>
  <c r="AE33" i="352"/>
  <c r="AF33" i="352" s="1"/>
  <c r="AE30" i="352"/>
  <c r="AF30" i="352" s="1"/>
  <c r="AE26" i="352"/>
  <c r="AF26" i="352" s="1"/>
  <c r="AE22" i="352"/>
  <c r="AF22" i="352" s="1"/>
  <c r="AE18" i="352"/>
  <c r="AF18" i="352" s="1"/>
  <c r="AE31" i="352"/>
  <c r="AF31" i="352" s="1"/>
  <c r="AE27" i="352"/>
  <c r="AF27" i="352" s="1"/>
  <c r="AE23" i="352"/>
  <c r="AF23" i="352" s="1"/>
  <c r="AE19" i="352"/>
  <c r="AF19" i="352" s="1"/>
  <c r="AE15" i="352"/>
  <c r="AF15" i="352" s="1"/>
  <c r="AE11" i="352"/>
  <c r="AF11" i="352" s="1"/>
  <c r="AY98" i="352"/>
  <c r="AY101" i="352"/>
  <c r="AY99" i="352"/>
  <c r="AY95" i="352"/>
  <c r="AY100" i="352"/>
  <c r="AY96" i="352"/>
  <c r="AY92" i="352"/>
  <c r="AY97" i="352"/>
  <c r="AY93" i="352"/>
  <c r="AY91" i="352"/>
  <c r="AY94" i="352"/>
  <c r="AY90" i="352"/>
  <c r="AY87" i="352"/>
  <c r="AY88" i="352"/>
  <c r="AY84" i="352"/>
  <c r="AY89" i="352"/>
  <c r="AY81" i="352"/>
  <c r="AY82" i="352"/>
  <c r="AY78" i="352"/>
  <c r="AY85" i="352"/>
  <c r="AY83" i="352"/>
  <c r="AY86" i="352"/>
  <c r="AY80" i="352"/>
  <c r="AY76" i="352"/>
  <c r="AY75" i="352"/>
  <c r="AY74" i="352"/>
  <c r="AY70" i="352"/>
  <c r="AY77" i="352"/>
  <c r="AY71" i="352"/>
  <c r="AY67" i="352"/>
  <c r="AY72" i="352"/>
  <c r="AY79" i="352"/>
  <c r="AY73" i="352"/>
  <c r="AY69" i="352"/>
  <c r="AY65" i="352"/>
  <c r="AY68" i="352"/>
  <c r="AY64" i="352"/>
  <c r="AY63" i="352"/>
  <c r="AY59" i="352"/>
  <c r="AY55" i="352"/>
  <c r="AY66" i="352"/>
  <c r="AY60" i="352"/>
  <c r="AY56" i="352"/>
  <c r="AY52" i="352"/>
  <c r="AY48" i="352"/>
  <c r="AY61" i="352"/>
  <c r="AY57" i="352"/>
  <c r="AY62" i="352"/>
  <c r="AY58" i="352"/>
  <c r="AY54" i="352"/>
  <c r="AY50" i="352"/>
  <c r="AY44" i="352"/>
  <c r="AY40" i="352"/>
  <c r="AY36" i="352"/>
  <c r="AY53" i="352"/>
  <c r="AY51" i="352"/>
  <c r="AY45" i="352"/>
  <c r="AY41" i="352"/>
  <c r="AY37" i="352"/>
  <c r="AY46" i="352"/>
  <c r="AY42" i="352"/>
  <c r="AY38" i="352"/>
  <c r="AY49" i="352"/>
  <c r="AY47" i="352"/>
  <c r="AY43" i="352"/>
  <c r="AY39" i="352"/>
  <c r="AY35" i="352"/>
  <c r="AY28" i="352"/>
  <c r="AY24" i="352"/>
  <c r="AY20" i="352"/>
  <c r="AY16" i="352"/>
  <c r="AY34" i="352"/>
  <c r="AY29" i="352"/>
  <c r="AY25" i="352"/>
  <c r="AY21" i="352"/>
  <c r="AY17" i="352"/>
  <c r="AY13" i="352"/>
  <c r="AY32" i="352"/>
  <c r="AY30" i="352"/>
  <c r="AY26" i="352"/>
  <c r="AY22" i="352"/>
  <c r="AY18" i="352"/>
  <c r="AY33" i="352"/>
  <c r="AY31" i="352"/>
  <c r="AY27" i="352"/>
  <c r="AY23" i="352"/>
  <c r="AY19" i="352"/>
  <c r="AY15" i="352"/>
  <c r="AY11" i="352"/>
  <c r="BA11" i="352" s="1"/>
  <c r="AQ9" i="352"/>
  <c r="AI10" i="352"/>
  <c r="AJ10" i="352" s="1"/>
  <c r="AY10" i="352"/>
  <c r="AI12" i="352"/>
  <c r="AJ12" i="352" s="1"/>
  <c r="AY12" i="352"/>
  <c r="AY14" i="352"/>
  <c r="AG100" i="352"/>
  <c r="AH100" i="352" s="1"/>
  <c r="AG97" i="352"/>
  <c r="AH97" i="352" s="1"/>
  <c r="AG93" i="352"/>
  <c r="AH93" i="352" s="1"/>
  <c r="AG101" i="352"/>
  <c r="AH101" i="352" s="1"/>
  <c r="AG98" i="352"/>
  <c r="AH98" i="352" s="1"/>
  <c r="AG94" i="352"/>
  <c r="AH94" i="352" s="1"/>
  <c r="AG99" i="352"/>
  <c r="AH99" i="352" s="1"/>
  <c r="AG95" i="352"/>
  <c r="AH95" i="352" s="1"/>
  <c r="AG96" i="352"/>
  <c r="AH96" i="352" s="1"/>
  <c r="AG91" i="352"/>
  <c r="AH91" i="352" s="1"/>
  <c r="AG92" i="352"/>
  <c r="AH92" i="352" s="1"/>
  <c r="AG89" i="352"/>
  <c r="AH89" i="352" s="1"/>
  <c r="AG90" i="352"/>
  <c r="AH90" i="352" s="1"/>
  <c r="AG86" i="352"/>
  <c r="AH86" i="352" s="1"/>
  <c r="AG85" i="352"/>
  <c r="AH85" i="352" s="1"/>
  <c r="AG83" i="352"/>
  <c r="AH83" i="352" s="1"/>
  <c r="AG84" i="352"/>
  <c r="AH84" i="352" s="1"/>
  <c r="AG80" i="352"/>
  <c r="AH80" i="352" s="1"/>
  <c r="AG81" i="352"/>
  <c r="AH81" i="352" s="1"/>
  <c r="AG88" i="352"/>
  <c r="AH88" i="352" s="1"/>
  <c r="AG87" i="352"/>
  <c r="AH87" i="352" s="1"/>
  <c r="AG82" i="352"/>
  <c r="AH82" i="352" s="1"/>
  <c r="AG78" i="352"/>
  <c r="AH78" i="352" s="1"/>
  <c r="AG79" i="352"/>
  <c r="AH79" i="352" s="1"/>
  <c r="AG76" i="352"/>
  <c r="AH76" i="352" s="1"/>
  <c r="AG72" i="352"/>
  <c r="AH72" i="352" s="1"/>
  <c r="AG68" i="352"/>
  <c r="AH68" i="352" s="1"/>
  <c r="AG75" i="352"/>
  <c r="AH75" i="352" s="1"/>
  <c r="AG73" i="352"/>
  <c r="AH73" i="352" s="1"/>
  <c r="AG69" i="352"/>
  <c r="AH69" i="352" s="1"/>
  <c r="AG74" i="352"/>
  <c r="AH74" i="352" s="1"/>
  <c r="AG70" i="352"/>
  <c r="AH70" i="352" s="1"/>
  <c r="AG77" i="352"/>
  <c r="AH77" i="352" s="1"/>
  <c r="AG71" i="352"/>
  <c r="AH71" i="352" s="1"/>
  <c r="AG67" i="352"/>
  <c r="AH67" i="352" s="1"/>
  <c r="AG65" i="352"/>
  <c r="AH65" i="352" s="1"/>
  <c r="AG61" i="352"/>
  <c r="AH61" i="352" s="1"/>
  <c r="AG57" i="352"/>
  <c r="AH57" i="352" s="1"/>
  <c r="AG53" i="352"/>
  <c r="AH53" i="352" s="1"/>
  <c r="AG64" i="352"/>
  <c r="AH64" i="352" s="1"/>
  <c r="AG62" i="352"/>
  <c r="AH62" i="352" s="1"/>
  <c r="AG58" i="352"/>
  <c r="AH58" i="352" s="1"/>
  <c r="AG54" i="352"/>
  <c r="AH54" i="352" s="1"/>
  <c r="AG50" i="352"/>
  <c r="AH50" i="352" s="1"/>
  <c r="AG63" i="352"/>
  <c r="AH63" i="352" s="1"/>
  <c r="AG59" i="352"/>
  <c r="AH59" i="352" s="1"/>
  <c r="AG66" i="352"/>
  <c r="AH66" i="352" s="1"/>
  <c r="AG60" i="352"/>
  <c r="AH60" i="352" s="1"/>
  <c r="AG56" i="352"/>
  <c r="AH56" i="352" s="1"/>
  <c r="AG52" i="352"/>
  <c r="AH52" i="352" s="1"/>
  <c r="AG49" i="352"/>
  <c r="AH49" i="352" s="1"/>
  <c r="AG46" i="352"/>
  <c r="AH46" i="352" s="1"/>
  <c r="AG42" i="352"/>
  <c r="AH42" i="352" s="1"/>
  <c r="AG38" i="352"/>
  <c r="AH38" i="352" s="1"/>
  <c r="AG55" i="352"/>
  <c r="AH55" i="352" s="1"/>
  <c r="AG47" i="352"/>
  <c r="AH47" i="352" s="1"/>
  <c r="AG43" i="352"/>
  <c r="AH43" i="352" s="1"/>
  <c r="AG39" i="352"/>
  <c r="AH39" i="352" s="1"/>
  <c r="AG51" i="352"/>
  <c r="AH51" i="352" s="1"/>
  <c r="AG48" i="352"/>
  <c r="AH48" i="352" s="1"/>
  <c r="AG44" i="352"/>
  <c r="AH44" i="352" s="1"/>
  <c r="AG40" i="352"/>
  <c r="AH40" i="352" s="1"/>
  <c r="AG45" i="352"/>
  <c r="AH45" i="352" s="1"/>
  <c r="AG41" i="352"/>
  <c r="AH41" i="352" s="1"/>
  <c r="AG37" i="352"/>
  <c r="AH37" i="352" s="1"/>
  <c r="AG33" i="352"/>
  <c r="AH33" i="352" s="1"/>
  <c r="AG32" i="352"/>
  <c r="AH32" i="352" s="1"/>
  <c r="AG30" i="352"/>
  <c r="AH30" i="352" s="1"/>
  <c r="AG26" i="352"/>
  <c r="AH26" i="352" s="1"/>
  <c r="AG22" i="352"/>
  <c r="AH22" i="352" s="1"/>
  <c r="AG18" i="352"/>
  <c r="AH18" i="352" s="1"/>
  <c r="AG14" i="352"/>
  <c r="AH14" i="352" s="1"/>
  <c r="AG31" i="352"/>
  <c r="AH31" i="352" s="1"/>
  <c r="AG27" i="352"/>
  <c r="AH27" i="352" s="1"/>
  <c r="AG23" i="352"/>
  <c r="AH23" i="352" s="1"/>
  <c r="AG19" i="352"/>
  <c r="AH19" i="352" s="1"/>
  <c r="AG15" i="352"/>
  <c r="AH15" i="352" s="1"/>
  <c r="AG11" i="352"/>
  <c r="AH11" i="352" s="1"/>
  <c r="AG36" i="352"/>
  <c r="AH36" i="352" s="1"/>
  <c r="AG34" i="352"/>
  <c r="AH34" i="352" s="1"/>
  <c r="AG28" i="352"/>
  <c r="AH28" i="352" s="1"/>
  <c r="AG24" i="352"/>
  <c r="AH24" i="352" s="1"/>
  <c r="AG20" i="352"/>
  <c r="AH20" i="352" s="1"/>
  <c r="AG16" i="352"/>
  <c r="AH16" i="352" s="1"/>
  <c r="AG35" i="352"/>
  <c r="AH35" i="352" s="1"/>
  <c r="AG29" i="352"/>
  <c r="AH29" i="352" s="1"/>
  <c r="AG25" i="352"/>
  <c r="AH25" i="352" s="1"/>
  <c r="AG21" i="352"/>
  <c r="AH21" i="352" s="1"/>
  <c r="AG17" i="352"/>
  <c r="AH17" i="352" s="1"/>
  <c r="AG13" i="352"/>
  <c r="AH13" i="352" s="1"/>
  <c r="AG9" i="352"/>
  <c r="AH9" i="352" s="1"/>
  <c r="AP97" i="352"/>
  <c r="AP98" i="352"/>
  <c r="AP94" i="352"/>
  <c r="AP99" i="352"/>
  <c r="AP95" i="352"/>
  <c r="AP100" i="352"/>
  <c r="AP96" i="352"/>
  <c r="AP92" i="352"/>
  <c r="AP93" i="352"/>
  <c r="AP89" i="352"/>
  <c r="AP90" i="352"/>
  <c r="AP91" i="352"/>
  <c r="AP87" i="352"/>
  <c r="AP80" i="352"/>
  <c r="AP85" i="352"/>
  <c r="AP81" i="352"/>
  <c r="AP88" i="352"/>
  <c r="AP86" i="352"/>
  <c r="AP84" i="352"/>
  <c r="AP82" i="352"/>
  <c r="AP83" i="352"/>
  <c r="AP79" i="352"/>
  <c r="AP75" i="352"/>
  <c r="AP78" i="352"/>
  <c r="AP77" i="352"/>
  <c r="AP73" i="352"/>
  <c r="AP69" i="352"/>
  <c r="AP76" i="352"/>
  <c r="AP74" i="352"/>
  <c r="AP70" i="352"/>
  <c r="AP66" i="352"/>
  <c r="AP71" i="352"/>
  <c r="AP72" i="352"/>
  <c r="AP68" i="352"/>
  <c r="AP64" i="352"/>
  <c r="AP67" i="352"/>
  <c r="AP62" i="352"/>
  <c r="AP58" i="352"/>
  <c r="AP54" i="352"/>
  <c r="AP65" i="352"/>
  <c r="AP63" i="352"/>
  <c r="AP59" i="352"/>
  <c r="AP55" i="352"/>
  <c r="AP51" i="352"/>
  <c r="AP60" i="352"/>
  <c r="AP56" i="352"/>
  <c r="AP61" i="352"/>
  <c r="AP57" i="352"/>
  <c r="AP53" i="352"/>
  <c r="AP49" i="352"/>
  <c r="AP52" i="352"/>
  <c r="AP47" i="352"/>
  <c r="AP43" i="352"/>
  <c r="AP39" i="352"/>
  <c r="AP35" i="352"/>
  <c r="AP44" i="352"/>
  <c r="AP40" i="352"/>
  <c r="AP36" i="352"/>
  <c r="AP50" i="352"/>
  <c r="AP45" i="352"/>
  <c r="AP41" i="352"/>
  <c r="AP48" i="352"/>
  <c r="AP46" i="352"/>
  <c r="AP42" i="352"/>
  <c r="AP38" i="352"/>
  <c r="AP34" i="352"/>
  <c r="AP31" i="352"/>
  <c r="AP27" i="352"/>
  <c r="AP23" i="352"/>
  <c r="AP19" i="352"/>
  <c r="AP15" i="352"/>
  <c r="AP32" i="352"/>
  <c r="AP28" i="352"/>
  <c r="AP24" i="352"/>
  <c r="AP20" i="352"/>
  <c r="AP16" i="352"/>
  <c r="AP12" i="352"/>
  <c r="AP33" i="352"/>
  <c r="AP29" i="352"/>
  <c r="AP25" i="352"/>
  <c r="AP21" i="352"/>
  <c r="AP17" i="352"/>
  <c r="AP37" i="352"/>
  <c r="AP30" i="352"/>
  <c r="AP26" i="352"/>
  <c r="AP22" i="352"/>
  <c r="AP18" i="352"/>
  <c r="AP14" i="352"/>
  <c r="AP10" i="352"/>
  <c r="AZ101" i="352"/>
  <c r="AZ99" i="352"/>
  <c r="AZ100" i="352"/>
  <c r="AZ96" i="352"/>
  <c r="AZ97" i="352"/>
  <c r="AZ93" i="352"/>
  <c r="AZ98" i="352"/>
  <c r="AZ94" i="352"/>
  <c r="AZ92" i="352"/>
  <c r="AZ88" i="352"/>
  <c r="AZ95" i="352"/>
  <c r="AZ91" i="352"/>
  <c r="AZ89" i="352"/>
  <c r="AZ85" i="352"/>
  <c r="AZ82" i="352"/>
  <c r="AZ83" i="352"/>
  <c r="AZ79" i="352"/>
  <c r="AZ90" i="352"/>
  <c r="AZ87" i="352"/>
  <c r="AZ86" i="352"/>
  <c r="AZ84" i="352"/>
  <c r="AZ81" i="352"/>
  <c r="AZ77" i="352"/>
  <c r="AZ80" i="352"/>
  <c r="AZ71" i="352"/>
  <c r="AZ72" i="352"/>
  <c r="AZ68" i="352"/>
  <c r="AZ76" i="352"/>
  <c r="AZ73" i="352"/>
  <c r="AZ78" i="352"/>
  <c r="AZ75" i="352"/>
  <c r="AZ74" i="352"/>
  <c r="AZ70" i="352"/>
  <c r="AZ66" i="352"/>
  <c r="AZ60" i="352"/>
  <c r="AZ56" i="352"/>
  <c r="AZ61" i="352"/>
  <c r="AZ57" i="352"/>
  <c r="AZ53" i="352"/>
  <c r="AZ49" i="352"/>
  <c r="AZ65" i="352"/>
  <c r="AZ62" i="352"/>
  <c r="AZ58" i="352"/>
  <c r="AZ69" i="352"/>
  <c r="AZ67" i="352"/>
  <c r="AZ64" i="352"/>
  <c r="AZ63" i="352"/>
  <c r="AZ59" i="352"/>
  <c r="AZ55" i="352"/>
  <c r="AZ51" i="352"/>
  <c r="AZ54" i="352"/>
  <c r="AZ48" i="352"/>
  <c r="AZ45" i="352"/>
  <c r="AZ41" i="352"/>
  <c r="AZ37" i="352"/>
  <c r="AZ50" i="352"/>
  <c r="AZ46" i="352"/>
  <c r="AZ42" i="352"/>
  <c r="AZ38" i="352"/>
  <c r="AZ47" i="352"/>
  <c r="AZ43" i="352"/>
  <c r="AZ39" i="352"/>
  <c r="AZ52" i="352"/>
  <c r="AZ44" i="352"/>
  <c r="AZ40" i="352"/>
  <c r="AZ36" i="352"/>
  <c r="AZ32" i="352"/>
  <c r="AZ34" i="352"/>
  <c r="AZ29" i="352"/>
  <c r="AZ25" i="352"/>
  <c r="AZ21" i="352"/>
  <c r="AZ17" i="352"/>
  <c r="AZ13" i="352"/>
  <c r="AZ30" i="352"/>
  <c r="AZ26" i="352"/>
  <c r="AZ22" i="352"/>
  <c r="AZ18" i="352"/>
  <c r="AZ14" i="352"/>
  <c r="AZ35" i="352"/>
  <c r="AZ33" i="352"/>
  <c r="AZ31" i="352"/>
  <c r="AZ27" i="352"/>
  <c r="AZ23" i="352"/>
  <c r="AZ19" i="352"/>
  <c r="AZ15" i="352"/>
  <c r="AZ28" i="352"/>
  <c r="AZ24" i="352"/>
  <c r="AZ20" i="352"/>
  <c r="AZ16" i="352"/>
  <c r="AZ12" i="352"/>
  <c r="AE10" i="352"/>
  <c r="AF10" i="352" s="1"/>
  <c r="AZ10" i="352"/>
  <c r="AC12" i="352"/>
  <c r="AA98" i="352"/>
  <c r="AB98" i="352" s="1"/>
  <c r="AA99" i="352"/>
  <c r="AB99" i="352" s="1"/>
  <c r="AA95" i="352"/>
  <c r="AB95" i="352" s="1"/>
  <c r="AA100" i="352"/>
  <c r="AB100" i="352" s="1"/>
  <c r="AA96" i="352"/>
  <c r="AB96" i="352" s="1"/>
  <c r="AA92" i="352"/>
  <c r="AB92" i="352" s="1"/>
  <c r="AA97" i="352"/>
  <c r="AB97" i="352" s="1"/>
  <c r="AA93" i="352"/>
  <c r="AB93" i="352" s="1"/>
  <c r="AA90" i="352"/>
  <c r="AB90" i="352" s="1"/>
  <c r="AA91" i="352"/>
  <c r="AB91" i="352" s="1"/>
  <c r="AA94" i="352"/>
  <c r="AB94" i="352" s="1"/>
  <c r="AA88" i="352"/>
  <c r="AB88" i="352" s="1"/>
  <c r="AA84" i="352"/>
  <c r="AB84" i="352" s="1"/>
  <c r="AA85" i="352"/>
  <c r="AB85" i="352" s="1"/>
  <c r="AA81" i="352"/>
  <c r="AB81" i="352" s="1"/>
  <c r="AA86" i="352"/>
  <c r="AB86" i="352" s="1"/>
  <c r="AA82" i="352"/>
  <c r="AB82" i="352" s="1"/>
  <c r="AA89" i="352"/>
  <c r="AB89" i="352" s="1"/>
  <c r="AA83" i="352"/>
  <c r="AB83" i="352" s="1"/>
  <c r="AA87" i="352"/>
  <c r="AB87" i="352" s="1"/>
  <c r="AA80" i="352"/>
  <c r="AB80" i="352" s="1"/>
  <c r="AA76" i="352"/>
  <c r="AB76" i="352" s="1"/>
  <c r="AA78" i="352"/>
  <c r="AB78" i="352" s="1"/>
  <c r="AA74" i="352"/>
  <c r="AB74" i="352" s="1"/>
  <c r="AA70" i="352"/>
  <c r="AB70" i="352" s="1"/>
  <c r="AA71" i="352"/>
  <c r="AB71" i="352" s="1"/>
  <c r="AA67" i="352"/>
  <c r="AB67" i="352" s="1"/>
  <c r="AA75" i="352"/>
  <c r="AB75" i="352" s="1"/>
  <c r="AA72" i="352"/>
  <c r="AB72" i="352" s="1"/>
  <c r="AA79" i="352"/>
  <c r="AB79" i="352" s="1"/>
  <c r="AA77" i="352"/>
  <c r="AB77" i="352" s="1"/>
  <c r="AA73" i="352"/>
  <c r="AB73" i="352" s="1"/>
  <c r="AA69" i="352"/>
  <c r="AB69" i="352" s="1"/>
  <c r="AA65" i="352"/>
  <c r="AB65" i="352" s="1"/>
  <c r="AA63" i="352"/>
  <c r="AB63" i="352" s="1"/>
  <c r="AA59" i="352"/>
  <c r="AB59" i="352" s="1"/>
  <c r="AA55" i="352"/>
  <c r="AB55" i="352" s="1"/>
  <c r="AA60" i="352"/>
  <c r="AB60" i="352" s="1"/>
  <c r="AA56" i="352"/>
  <c r="AB56" i="352" s="1"/>
  <c r="AA52" i="352"/>
  <c r="AB52" i="352" s="1"/>
  <c r="AA48" i="352"/>
  <c r="AB48" i="352" s="1"/>
  <c r="AA64" i="352"/>
  <c r="AB64" i="352" s="1"/>
  <c r="AA61" i="352"/>
  <c r="AB61" i="352" s="1"/>
  <c r="AA57" i="352"/>
  <c r="AB57" i="352" s="1"/>
  <c r="AA68" i="352"/>
  <c r="AB68" i="352" s="1"/>
  <c r="AA66" i="352"/>
  <c r="AB66" i="352" s="1"/>
  <c r="AA62" i="352"/>
  <c r="AB62" i="352" s="1"/>
  <c r="AA58" i="352"/>
  <c r="AB58" i="352" s="1"/>
  <c r="AA54" i="352"/>
  <c r="AB54" i="352" s="1"/>
  <c r="AA50" i="352"/>
  <c r="AB50" i="352" s="1"/>
  <c r="AA44" i="352"/>
  <c r="AB44" i="352" s="1"/>
  <c r="AA40" i="352"/>
  <c r="AB40" i="352" s="1"/>
  <c r="AA36" i="352"/>
  <c r="AB36" i="352" s="1"/>
  <c r="AA51" i="352"/>
  <c r="AB51" i="352" s="1"/>
  <c r="AA45" i="352"/>
  <c r="AB45" i="352" s="1"/>
  <c r="AA41" i="352"/>
  <c r="AB41" i="352" s="1"/>
  <c r="AA37" i="352"/>
  <c r="AB37" i="352" s="1"/>
  <c r="AA46" i="352"/>
  <c r="AB46" i="352" s="1"/>
  <c r="AA42" i="352"/>
  <c r="AB42" i="352" s="1"/>
  <c r="AA38" i="352"/>
  <c r="AB38" i="352" s="1"/>
  <c r="AA53" i="352"/>
  <c r="AB53" i="352" s="1"/>
  <c r="AA49" i="352"/>
  <c r="AB49" i="352" s="1"/>
  <c r="AA47" i="352"/>
  <c r="AB47" i="352" s="1"/>
  <c r="AA43" i="352"/>
  <c r="AB43" i="352" s="1"/>
  <c r="AA39" i="352"/>
  <c r="AB39" i="352" s="1"/>
  <c r="AA35" i="352"/>
  <c r="AB35" i="352" s="1"/>
  <c r="AA32" i="352"/>
  <c r="AB32" i="352" s="1"/>
  <c r="AA28" i="352"/>
  <c r="AB28" i="352" s="1"/>
  <c r="AA24" i="352"/>
  <c r="AB24" i="352" s="1"/>
  <c r="AA20" i="352"/>
  <c r="AB20" i="352" s="1"/>
  <c r="AA16" i="352"/>
  <c r="AA33" i="352"/>
  <c r="AB33" i="352" s="1"/>
  <c r="AA29" i="352"/>
  <c r="AB29" i="352" s="1"/>
  <c r="AA25" i="352"/>
  <c r="AB25" i="352" s="1"/>
  <c r="AA21" i="352"/>
  <c r="AB21" i="352" s="1"/>
  <c r="AA17" i="352"/>
  <c r="AB17" i="352" s="1"/>
  <c r="AA13" i="352"/>
  <c r="AA30" i="352"/>
  <c r="AB30" i="352" s="1"/>
  <c r="AA26" i="352"/>
  <c r="AB26" i="352" s="1"/>
  <c r="AA22" i="352"/>
  <c r="AB22" i="352" s="1"/>
  <c r="AA18" i="352"/>
  <c r="AB18" i="352" s="1"/>
  <c r="AA34" i="352"/>
  <c r="AB34" i="352" s="1"/>
  <c r="AA31" i="352"/>
  <c r="AB31" i="352" s="1"/>
  <c r="AA27" i="352"/>
  <c r="AB27" i="352" s="1"/>
  <c r="AA23" i="352"/>
  <c r="AB23" i="352" s="1"/>
  <c r="AA19" i="352"/>
  <c r="AB19" i="352" s="1"/>
  <c r="AA15" i="352"/>
  <c r="AA11" i="352"/>
  <c r="AB11" i="352" s="1"/>
  <c r="AI101" i="352"/>
  <c r="AJ101" i="352" s="1"/>
  <c r="AI98" i="352"/>
  <c r="AJ98" i="352" s="1"/>
  <c r="AI99" i="352"/>
  <c r="AJ99" i="352" s="1"/>
  <c r="AI95" i="352"/>
  <c r="AJ95" i="352" s="1"/>
  <c r="AI100" i="352"/>
  <c r="AJ100" i="352" s="1"/>
  <c r="AI96" i="352"/>
  <c r="AJ96" i="352" s="1"/>
  <c r="AI92" i="352"/>
  <c r="AJ92" i="352" s="1"/>
  <c r="AI97" i="352"/>
  <c r="AJ97" i="352" s="1"/>
  <c r="AI93" i="352"/>
  <c r="AJ93" i="352" s="1"/>
  <c r="AI94" i="352"/>
  <c r="AJ94" i="352" s="1"/>
  <c r="AI90" i="352"/>
  <c r="AJ90" i="352" s="1"/>
  <c r="AI91" i="352"/>
  <c r="AJ91" i="352" s="1"/>
  <c r="AI87" i="352"/>
  <c r="AJ87" i="352" s="1"/>
  <c r="AI88" i="352"/>
  <c r="AJ88" i="352" s="1"/>
  <c r="AI84" i="352"/>
  <c r="AJ84" i="352" s="1"/>
  <c r="AI89" i="352"/>
  <c r="AJ89" i="352" s="1"/>
  <c r="AI81" i="352"/>
  <c r="AJ81" i="352" s="1"/>
  <c r="AI82" i="352"/>
  <c r="AJ82" i="352" s="1"/>
  <c r="AI78" i="352"/>
  <c r="AJ78" i="352" s="1"/>
  <c r="AI85" i="352"/>
  <c r="AJ85" i="352" s="1"/>
  <c r="AI83" i="352"/>
  <c r="AJ83" i="352" s="1"/>
  <c r="AI86" i="352"/>
  <c r="AJ86" i="352" s="1"/>
  <c r="AI80" i="352"/>
  <c r="AJ80" i="352" s="1"/>
  <c r="AI76" i="352"/>
  <c r="AJ76" i="352" s="1"/>
  <c r="AI75" i="352"/>
  <c r="AJ75" i="352" s="1"/>
  <c r="AI74" i="352"/>
  <c r="AJ74" i="352" s="1"/>
  <c r="AI70" i="352"/>
  <c r="AJ70" i="352" s="1"/>
  <c r="AI77" i="352"/>
  <c r="AJ77" i="352" s="1"/>
  <c r="AI71" i="352"/>
  <c r="AJ71" i="352" s="1"/>
  <c r="AI67" i="352"/>
  <c r="AJ67" i="352" s="1"/>
  <c r="AI72" i="352"/>
  <c r="AJ72" i="352" s="1"/>
  <c r="AI79" i="352"/>
  <c r="AJ79" i="352" s="1"/>
  <c r="AI73" i="352"/>
  <c r="AJ73" i="352" s="1"/>
  <c r="AI69" i="352"/>
  <c r="AJ69" i="352" s="1"/>
  <c r="AI65" i="352"/>
  <c r="AJ65" i="352" s="1"/>
  <c r="AI68" i="352"/>
  <c r="AJ68" i="352" s="1"/>
  <c r="AI64" i="352"/>
  <c r="AJ64" i="352" s="1"/>
  <c r="AI63" i="352"/>
  <c r="AJ63" i="352" s="1"/>
  <c r="AI59" i="352"/>
  <c r="AJ59" i="352" s="1"/>
  <c r="AI55" i="352"/>
  <c r="AJ55" i="352" s="1"/>
  <c r="AI66" i="352"/>
  <c r="AJ66" i="352" s="1"/>
  <c r="AI60" i="352"/>
  <c r="AJ60" i="352" s="1"/>
  <c r="AI56" i="352"/>
  <c r="AJ56" i="352" s="1"/>
  <c r="AI52" i="352"/>
  <c r="AJ52" i="352" s="1"/>
  <c r="AI48" i="352"/>
  <c r="AJ48" i="352" s="1"/>
  <c r="AI61" i="352"/>
  <c r="AJ61" i="352" s="1"/>
  <c r="AI57" i="352"/>
  <c r="AJ57" i="352" s="1"/>
  <c r="AI62" i="352"/>
  <c r="AJ62" i="352" s="1"/>
  <c r="AI58" i="352"/>
  <c r="AJ58" i="352" s="1"/>
  <c r="AI54" i="352"/>
  <c r="AJ54" i="352" s="1"/>
  <c r="AI50" i="352"/>
  <c r="AJ50" i="352" s="1"/>
  <c r="AI44" i="352"/>
  <c r="AJ44" i="352" s="1"/>
  <c r="AI40" i="352"/>
  <c r="AJ40" i="352" s="1"/>
  <c r="AI36" i="352"/>
  <c r="AJ36" i="352" s="1"/>
  <c r="AI53" i="352"/>
  <c r="AJ53" i="352" s="1"/>
  <c r="AI51" i="352"/>
  <c r="AJ51" i="352" s="1"/>
  <c r="AI45" i="352"/>
  <c r="AJ45" i="352" s="1"/>
  <c r="AI41" i="352"/>
  <c r="AJ41" i="352" s="1"/>
  <c r="AI37" i="352"/>
  <c r="AJ37" i="352" s="1"/>
  <c r="AI46" i="352"/>
  <c r="AJ46" i="352" s="1"/>
  <c r="AI42" i="352"/>
  <c r="AJ42" i="352" s="1"/>
  <c r="AI38" i="352"/>
  <c r="AJ38" i="352" s="1"/>
  <c r="AI49" i="352"/>
  <c r="AJ49" i="352" s="1"/>
  <c r="AI47" i="352"/>
  <c r="AJ47" i="352" s="1"/>
  <c r="AI43" i="352"/>
  <c r="AJ43" i="352" s="1"/>
  <c r="AI39" i="352"/>
  <c r="AJ39" i="352" s="1"/>
  <c r="AI35" i="352"/>
  <c r="AJ35" i="352" s="1"/>
  <c r="AI28" i="352"/>
  <c r="AJ28" i="352" s="1"/>
  <c r="AI24" i="352"/>
  <c r="AJ24" i="352" s="1"/>
  <c r="AI20" i="352"/>
  <c r="AJ20" i="352" s="1"/>
  <c r="AI16" i="352"/>
  <c r="AJ16" i="352" s="1"/>
  <c r="AI34" i="352"/>
  <c r="AJ34" i="352" s="1"/>
  <c r="AI29" i="352"/>
  <c r="AJ29" i="352" s="1"/>
  <c r="AI25" i="352"/>
  <c r="AJ25" i="352" s="1"/>
  <c r="AI21" i="352"/>
  <c r="AJ21" i="352" s="1"/>
  <c r="AI17" i="352"/>
  <c r="AJ17" i="352" s="1"/>
  <c r="AI13" i="352"/>
  <c r="AJ13" i="352" s="1"/>
  <c r="AI32" i="352"/>
  <c r="AJ32" i="352" s="1"/>
  <c r="AI30" i="352"/>
  <c r="AJ30" i="352" s="1"/>
  <c r="AI26" i="352"/>
  <c r="AJ26" i="352" s="1"/>
  <c r="AI22" i="352"/>
  <c r="AJ22" i="352" s="1"/>
  <c r="AI18" i="352"/>
  <c r="AJ18" i="352" s="1"/>
  <c r="AI33" i="352"/>
  <c r="AJ33" i="352" s="1"/>
  <c r="AI31" i="352"/>
  <c r="AJ31" i="352" s="1"/>
  <c r="AI27" i="352"/>
  <c r="AJ27" i="352" s="1"/>
  <c r="AI23" i="352"/>
  <c r="AJ23" i="352" s="1"/>
  <c r="AI19" i="352"/>
  <c r="AJ19" i="352" s="1"/>
  <c r="AI15" i="352"/>
  <c r="AJ15" i="352" s="1"/>
  <c r="AI11" i="352"/>
  <c r="AJ11" i="352" s="1"/>
  <c r="AQ98" i="352"/>
  <c r="AQ99" i="352"/>
  <c r="AQ95" i="352"/>
  <c r="AQ100" i="352"/>
  <c r="AQ96" i="352"/>
  <c r="AQ92" i="352"/>
  <c r="AQ97" i="352"/>
  <c r="AQ93" i="352"/>
  <c r="AQ90" i="352"/>
  <c r="AQ91" i="352"/>
  <c r="AQ87" i="352"/>
  <c r="AQ94" i="352"/>
  <c r="AQ88" i="352"/>
  <c r="AQ84" i="352"/>
  <c r="AQ85" i="352"/>
  <c r="AQ81" i="352"/>
  <c r="AQ86" i="352"/>
  <c r="AQ82" i="352"/>
  <c r="AQ78" i="352"/>
  <c r="AQ89" i="352"/>
  <c r="AQ83" i="352"/>
  <c r="AQ80" i="352"/>
  <c r="AQ76" i="352"/>
  <c r="AQ74" i="352"/>
  <c r="AQ70" i="352"/>
  <c r="AQ71" i="352"/>
  <c r="AQ67" i="352"/>
  <c r="AQ75" i="352"/>
  <c r="AQ72" i="352"/>
  <c r="AQ79" i="352"/>
  <c r="AQ77" i="352"/>
  <c r="AQ73" i="352"/>
  <c r="AQ69" i="352"/>
  <c r="AQ65" i="352"/>
  <c r="AQ63" i="352"/>
  <c r="AQ59" i="352"/>
  <c r="AQ55" i="352"/>
  <c r="AQ66" i="352"/>
  <c r="AQ60" i="352"/>
  <c r="AQ56" i="352"/>
  <c r="AQ52" i="352"/>
  <c r="AQ48" i="352"/>
  <c r="AQ68" i="352"/>
  <c r="AQ64" i="352"/>
  <c r="AQ61" i="352"/>
  <c r="AQ57" i="352"/>
  <c r="AQ62" i="352"/>
  <c r="AQ58" i="352"/>
  <c r="AQ54" i="352"/>
  <c r="AQ50" i="352"/>
  <c r="AQ44" i="352"/>
  <c r="AQ40" i="352"/>
  <c r="AQ36" i="352"/>
  <c r="AQ51" i="352"/>
  <c r="AQ45" i="352"/>
  <c r="AQ41" i="352"/>
  <c r="AQ37" i="352"/>
  <c r="AQ46" i="352"/>
  <c r="AQ42" i="352"/>
  <c r="AQ38" i="352"/>
  <c r="AQ53" i="352"/>
  <c r="AQ49" i="352"/>
  <c r="AQ47" i="352"/>
  <c r="AQ43" i="352"/>
  <c r="AQ39" i="352"/>
  <c r="AQ35" i="352"/>
  <c r="AQ32" i="352"/>
  <c r="AQ28" i="352"/>
  <c r="AQ24" i="352"/>
  <c r="AQ20" i="352"/>
  <c r="AQ16" i="352"/>
  <c r="AQ33" i="352"/>
  <c r="AQ29" i="352"/>
  <c r="AQ25" i="352"/>
  <c r="AQ21" i="352"/>
  <c r="AQ17" i="352"/>
  <c r="AQ13" i="352"/>
  <c r="AQ30" i="352"/>
  <c r="AQ26" i="352"/>
  <c r="AQ22" i="352"/>
  <c r="AQ18" i="352"/>
  <c r="AQ34" i="352"/>
  <c r="AQ31" i="352"/>
  <c r="AQ27" i="352"/>
  <c r="AQ23" i="352"/>
  <c r="AQ19" i="352"/>
  <c r="AQ15" i="352"/>
  <c r="AQ11" i="352"/>
  <c r="AW100" i="352"/>
  <c r="AW97" i="352"/>
  <c r="AW93" i="352"/>
  <c r="AW98" i="352"/>
  <c r="AW94" i="352"/>
  <c r="AW101" i="352"/>
  <c r="AW99" i="352"/>
  <c r="AW95" i="352"/>
  <c r="AW96" i="352"/>
  <c r="AW91" i="352"/>
  <c r="AW92" i="352"/>
  <c r="AW89" i="352"/>
  <c r="AW90" i="352"/>
  <c r="AW86" i="352"/>
  <c r="AW85" i="352"/>
  <c r="AW83" i="352"/>
  <c r="AW84" i="352"/>
  <c r="AW80" i="352"/>
  <c r="AW81" i="352"/>
  <c r="AW88" i="352"/>
  <c r="AW87" i="352"/>
  <c r="AW82" i="352"/>
  <c r="AW78" i="352"/>
  <c r="AW79" i="352"/>
  <c r="AW76" i="352"/>
  <c r="AW72" i="352"/>
  <c r="AW68" i="352"/>
  <c r="AW75" i="352"/>
  <c r="AW73" i="352"/>
  <c r="AW69" i="352"/>
  <c r="AW74" i="352"/>
  <c r="AW70" i="352"/>
  <c r="AW77" i="352"/>
  <c r="AW71" i="352"/>
  <c r="AW67" i="352"/>
  <c r="AW65" i="352"/>
  <c r="AW61" i="352"/>
  <c r="AW57" i="352"/>
  <c r="AW53" i="352"/>
  <c r="AW64" i="352"/>
  <c r="AW62" i="352"/>
  <c r="AW58" i="352"/>
  <c r="AW54" i="352"/>
  <c r="AW50" i="352"/>
  <c r="AW66" i="352"/>
  <c r="AW63" i="352"/>
  <c r="AW59" i="352"/>
  <c r="AW60" i="352"/>
  <c r="AW56" i="352"/>
  <c r="AW52" i="352"/>
  <c r="AW49" i="352"/>
  <c r="AW46" i="352"/>
  <c r="AW42" i="352"/>
  <c r="AW38" i="352"/>
  <c r="AW55" i="352"/>
  <c r="AW47" i="352"/>
  <c r="AW43" i="352"/>
  <c r="AW39" i="352"/>
  <c r="AW51" i="352"/>
  <c r="AW48" i="352"/>
  <c r="AW44" i="352"/>
  <c r="AW40" i="352"/>
  <c r="AW45" i="352"/>
  <c r="AW41" i="352"/>
  <c r="AW37" i="352"/>
  <c r="AW33" i="352"/>
  <c r="AW32" i="352"/>
  <c r="AW30" i="352"/>
  <c r="AW26" i="352"/>
  <c r="AW22" i="352"/>
  <c r="AW18" i="352"/>
  <c r="AW14" i="352"/>
  <c r="AW31" i="352"/>
  <c r="AW27" i="352"/>
  <c r="AW23" i="352"/>
  <c r="AW19" i="352"/>
  <c r="AW15" i="352"/>
  <c r="AW11" i="352"/>
  <c r="AW36" i="352"/>
  <c r="AW34" i="352"/>
  <c r="AW28" i="352"/>
  <c r="AW24" i="352"/>
  <c r="AW20" i="352"/>
  <c r="AW16" i="352"/>
  <c r="AW35" i="352"/>
  <c r="AW29" i="352"/>
  <c r="AW25" i="352"/>
  <c r="AW21" i="352"/>
  <c r="AW17" i="352"/>
  <c r="AW13" i="352"/>
  <c r="AW9" i="352"/>
  <c r="BA8" i="352"/>
  <c r="AI9" i="352"/>
  <c r="AJ9" i="352" s="1"/>
  <c r="AY9" i="352"/>
  <c r="AA10" i="352"/>
  <c r="AB10" i="352" s="1"/>
  <c r="AQ10" i="352"/>
  <c r="AO11" i="352"/>
  <c r="AE12" i="352"/>
  <c r="AF12" i="352" s="1"/>
  <c r="BA13" i="352"/>
  <c r="AA14" i="352"/>
  <c r="AQ14" i="352"/>
  <c r="AN99" i="352"/>
  <c r="AN100" i="352"/>
  <c r="AN96" i="352"/>
  <c r="AN97" i="352"/>
  <c r="AN93" i="352"/>
  <c r="AN98" i="352"/>
  <c r="AN94" i="352"/>
  <c r="AN91" i="352"/>
  <c r="AN95" i="352"/>
  <c r="AN88" i="352"/>
  <c r="AN92" i="352"/>
  <c r="AN89" i="352"/>
  <c r="AN85" i="352"/>
  <c r="AN87" i="352"/>
  <c r="AN84" i="352"/>
  <c r="AN82" i="352"/>
  <c r="AN90" i="352"/>
  <c r="AN83" i="352"/>
  <c r="AN79" i="352"/>
  <c r="AN86" i="352"/>
  <c r="AN81" i="352"/>
  <c r="AN77" i="352"/>
  <c r="AN75" i="352"/>
  <c r="AN71" i="352"/>
  <c r="AN78" i="352"/>
  <c r="AN72" i="352"/>
  <c r="AN68" i="352"/>
  <c r="AN73" i="352"/>
  <c r="AN80" i="352"/>
  <c r="AN76" i="352"/>
  <c r="AN74" i="352"/>
  <c r="AN70" i="352"/>
  <c r="AN66" i="352"/>
  <c r="AN64" i="352"/>
  <c r="AN60" i="352"/>
  <c r="AN56" i="352"/>
  <c r="AN67" i="352"/>
  <c r="AN61" i="352"/>
  <c r="AN57" i="352"/>
  <c r="AN53" i="352"/>
  <c r="AN49" i="352"/>
  <c r="AN69" i="352"/>
  <c r="AN62" i="352"/>
  <c r="AN58" i="352"/>
  <c r="AN65" i="352"/>
  <c r="AN63" i="352"/>
  <c r="AN59" i="352"/>
  <c r="AN55" i="352"/>
  <c r="AN51" i="352"/>
  <c r="AN45" i="352"/>
  <c r="AN41" i="352"/>
  <c r="AN37" i="352"/>
  <c r="AN52" i="352"/>
  <c r="AN48" i="352"/>
  <c r="AN46" i="352"/>
  <c r="AN42" i="352"/>
  <c r="AN38" i="352"/>
  <c r="AN47" i="352"/>
  <c r="AN43" i="352"/>
  <c r="AN39" i="352"/>
  <c r="AN54" i="352"/>
  <c r="AN50" i="352"/>
  <c r="AN44" i="352"/>
  <c r="AN40" i="352"/>
  <c r="AN36" i="352"/>
  <c r="AN32" i="352"/>
  <c r="AR99" i="352"/>
  <c r="AR100" i="352"/>
  <c r="AR96" i="352"/>
  <c r="AR97" i="352"/>
  <c r="AR93" i="352"/>
  <c r="AR98" i="352"/>
  <c r="AR94" i="352"/>
  <c r="AR95" i="352"/>
  <c r="AR92" i="352"/>
  <c r="AR91" i="352"/>
  <c r="AR88" i="352"/>
  <c r="AR89" i="352"/>
  <c r="AR85" i="352"/>
  <c r="AR90" i="352"/>
  <c r="AR86" i="352"/>
  <c r="AR82" i="352"/>
  <c r="AR84" i="352"/>
  <c r="AR83" i="352"/>
  <c r="AR79" i="352"/>
  <c r="AR87" i="352"/>
  <c r="AR81" i="352"/>
  <c r="AR77" i="352"/>
  <c r="AR76" i="352"/>
  <c r="AR71" i="352"/>
  <c r="AR75" i="352"/>
  <c r="AR72" i="352"/>
  <c r="AR68" i="352"/>
  <c r="AR80" i="352"/>
  <c r="AR73" i="352"/>
  <c r="AR78" i="352"/>
  <c r="AR74" i="352"/>
  <c r="AR70" i="352"/>
  <c r="AR66" i="352"/>
  <c r="AR65" i="352"/>
  <c r="AR60" i="352"/>
  <c r="AR56" i="352"/>
  <c r="AR69" i="352"/>
  <c r="AR64" i="352"/>
  <c r="AR61" i="352"/>
  <c r="AR57" i="352"/>
  <c r="AR53" i="352"/>
  <c r="AR49" i="352"/>
  <c r="AR62" i="352"/>
  <c r="AR58" i="352"/>
  <c r="AR67" i="352"/>
  <c r="AR63" i="352"/>
  <c r="AR59" i="352"/>
  <c r="AR55" i="352"/>
  <c r="AR51" i="352"/>
  <c r="AR45" i="352"/>
  <c r="AR41" i="352"/>
  <c r="AR37" i="352"/>
  <c r="AR50" i="352"/>
  <c r="AR46" i="352"/>
  <c r="AR42" i="352"/>
  <c r="AR38" i="352"/>
  <c r="AR54" i="352"/>
  <c r="AR48" i="352"/>
  <c r="AR47" i="352"/>
  <c r="AR43" i="352"/>
  <c r="AR39" i="352"/>
  <c r="AR52" i="352"/>
  <c r="AR44" i="352"/>
  <c r="AR40" i="352"/>
  <c r="AR36" i="352"/>
  <c r="AR32" i="352"/>
  <c r="AX97" i="352"/>
  <c r="BA97" i="352" s="1"/>
  <c r="AX98" i="352"/>
  <c r="AX94" i="352"/>
  <c r="AX101" i="352"/>
  <c r="AX99" i="352"/>
  <c r="AX95" i="352"/>
  <c r="BA95" i="352" s="1"/>
  <c r="AX91" i="352"/>
  <c r="AX100" i="352"/>
  <c r="BA100" i="352" s="1"/>
  <c r="AX96" i="352"/>
  <c r="BA96" i="352" s="1"/>
  <c r="AX92" i="352"/>
  <c r="BA92" i="352" s="1"/>
  <c r="AX89" i="352"/>
  <c r="AX90" i="352"/>
  <c r="AX93" i="352"/>
  <c r="AX87" i="352"/>
  <c r="AX86" i="352"/>
  <c r="AX84" i="352"/>
  <c r="BA84" i="352" s="1"/>
  <c r="AX80" i="352"/>
  <c r="AX81" i="352"/>
  <c r="BA81" i="352" s="1"/>
  <c r="AX88" i="352"/>
  <c r="AX82" i="352"/>
  <c r="BA82" i="352" s="1"/>
  <c r="AX85" i="352"/>
  <c r="AX83" i="352"/>
  <c r="AX79" i="352"/>
  <c r="AX75" i="352"/>
  <c r="AX78" i="352"/>
  <c r="BA78" i="352" s="1"/>
  <c r="AX73" i="352"/>
  <c r="AX69" i="352"/>
  <c r="AX74" i="352"/>
  <c r="BA74" i="352" s="1"/>
  <c r="AX70" i="352"/>
  <c r="BA70" i="352" s="1"/>
  <c r="AX66" i="352"/>
  <c r="BA66" i="352" s="1"/>
  <c r="AX77" i="352"/>
  <c r="AX71" i="352"/>
  <c r="BA71" i="352" s="1"/>
  <c r="AX76" i="352"/>
  <c r="BA76" i="352" s="1"/>
  <c r="AX72" i="352"/>
  <c r="BA72" i="352" s="1"/>
  <c r="AX68" i="352"/>
  <c r="AX64" i="352"/>
  <c r="AX67" i="352"/>
  <c r="BA67" i="352" s="1"/>
  <c r="AX62" i="352"/>
  <c r="AX58" i="352"/>
  <c r="AX54" i="352"/>
  <c r="BA54" i="352" s="1"/>
  <c r="AX63" i="352"/>
  <c r="BA63" i="352" s="1"/>
  <c r="AX59" i="352"/>
  <c r="BA59" i="352" s="1"/>
  <c r="AX55" i="352"/>
  <c r="AX51" i="352"/>
  <c r="BA51" i="352" s="1"/>
  <c r="AX60" i="352"/>
  <c r="BA60" i="352" s="1"/>
  <c r="AX56" i="352"/>
  <c r="AX65" i="352"/>
  <c r="AX61" i="352"/>
  <c r="AX57" i="352"/>
  <c r="AX53" i="352"/>
  <c r="AX49" i="352"/>
  <c r="BA49" i="352" s="1"/>
  <c r="AX52" i="352"/>
  <c r="BA52" i="352" s="1"/>
  <c r="AX47" i="352"/>
  <c r="AX43" i="352"/>
  <c r="BA43" i="352" s="1"/>
  <c r="AX39" i="352"/>
  <c r="AX35" i="352"/>
  <c r="BA35" i="352" s="1"/>
  <c r="AX48" i="352"/>
  <c r="AX44" i="352"/>
  <c r="BA44" i="352" s="1"/>
  <c r="AX40" i="352"/>
  <c r="AX36" i="352"/>
  <c r="BA36" i="352" s="1"/>
  <c r="AX50" i="352"/>
  <c r="BA50" i="352" s="1"/>
  <c r="AX45" i="352"/>
  <c r="AX41" i="352"/>
  <c r="BA41" i="352" s="1"/>
  <c r="AX46" i="352"/>
  <c r="BA46" i="352" s="1"/>
  <c r="AX42" i="352"/>
  <c r="AX38" i="352"/>
  <c r="BA38" i="352" s="1"/>
  <c r="AX34" i="352"/>
  <c r="AX10" i="352"/>
  <c r="BA10" i="352" s="1"/>
  <c r="AN12" i="352"/>
  <c r="AR12" i="352"/>
  <c r="AX14" i="352"/>
  <c r="AN16" i="352"/>
  <c r="AR16" i="352"/>
  <c r="AX18" i="352"/>
  <c r="AN20" i="352"/>
  <c r="AR20" i="352"/>
  <c r="AX22" i="352"/>
  <c r="AN24" i="352"/>
  <c r="AR24" i="352"/>
  <c r="AX26" i="352"/>
  <c r="BA26" i="352" s="1"/>
  <c r="AN28" i="352"/>
  <c r="AR28" i="352"/>
  <c r="AX30" i="352"/>
  <c r="AX32" i="352"/>
  <c r="BA32" i="352" s="1"/>
  <c r="BD32" i="352"/>
  <c r="AN33" i="352"/>
  <c r="AN15" i="352"/>
  <c r="AR15" i="352"/>
  <c r="AX17" i="352"/>
  <c r="AN19" i="352"/>
  <c r="AR19" i="352"/>
  <c r="AX21" i="352"/>
  <c r="BA21" i="352" s="1"/>
  <c r="AN23" i="352"/>
  <c r="AR23" i="352"/>
  <c r="AX25" i="352"/>
  <c r="AN27" i="352"/>
  <c r="AR27" i="352"/>
  <c r="AX29" i="352"/>
  <c r="AN31" i="352"/>
  <c r="AR31" i="352"/>
  <c r="AR34" i="352"/>
  <c r="AR35" i="352"/>
  <c r="AX12" i="352"/>
  <c r="BA12" i="352" s="1"/>
  <c r="AN14" i="352"/>
  <c r="AR14" i="352"/>
  <c r="AX16" i="352"/>
  <c r="AN18" i="352"/>
  <c r="AR18" i="352"/>
  <c r="AX20" i="352"/>
  <c r="BA20" i="352" s="1"/>
  <c r="AN22" i="352"/>
  <c r="AR22" i="352"/>
  <c r="AX24" i="352"/>
  <c r="AN26" i="352"/>
  <c r="AR26" i="352"/>
  <c r="AX28" i="352"/>
  <c r="AN30" i="352"/>
  <c r="AR30" i="352"/>
  <c r="AN34" i="352"/>
  <c r="V37" i="352"/>
  <c r="M37" i="352" s="1"/>
  <c r="AX37" i="352"/>
  <c r="AN13" i="352"/>
  <c r="AR13" i="352"/>
  <c r="AX15" i="352"/>
  <c r="AN17" i="352"/>
  <c r="AR17" i="352"/>
  <c r="AX19" i="352"/>
  <c r="BA19" i="352" s="1"/>
  <c r="AN21" i="352"/>
  <c r="AR21" i="352"/>
  <c r="AX23" i="352"/>
  <c r="BA23" i="352" s="1"/>
  <c r="AN25" i="352"/>
  <c r="AR25" i="352"/>
  <c r="AX27" i="352"/>
  <c r="AN29" i="352"/>
  <c r="AR29" i="352"/>
  <c r="AX31" i="352"/>
  <c r="AR33" i="352"/>
  <c r="AX33" i="352"/>
  <c r="AN35" i="352"/>
  <c r="V52" i="352"/>
  <c r="M52" i="352" s="1"/>
  <c r="V67" i="352"/>
  <c r="M67" i="352" s="1"/>
  <c r="V78" i="352"/>
  <c r="M78" i="352" s="1"/>
  <c r="V93" i="352"/>
  <c r="M93" i="352" s="1"/>
  <c r="A10" i="347"/>
  <c r="J10" i="347" s="1"/>
  <c r="X10" i="347" s="1"/>
  <c r="Z10" i="347" s="1"/>
  <c r="AE23" i="351"/>
  <c r="AF23" i="351" s="1"/>
  <c r="AC14" i="351"/>
  <c r="AN13" i="351"/>
  <c r="AO13" i="351" s="1"/>
  <c r="AA16" i="351"/>
  <c r="AB16" i="351" s="1"/>
  <c r="AI13" i="351"/>
  <c r="AJ13" i="351" s="1"/>
  <c r="AE16" i="351"/>
  <c r="AF16" i="351" s="1"/>
  <c r="AE9" i="351"/>
  <c r="AF9" i="351" s="1"/>
  <c r="AE13" i="351"/>
  <c r="AF13" i="351" s="1"/>
  <c r="AP97" i="351"/>
  <c r="AP93" i="351"/>
  <c r="AP98" i="351"/>
  <c r="AP94" i="351"/>
  <c r="AP99" i="351"/>
  <c r="AP95" i="351"/>
  <c r="AP100" i="351"/>
  <c r="AP96" i="351"/>
  <c r="AP92" i="351"/>
  <c r="AP91" i="351"/>
  <c r="AP87" i="351"/>
  <c r="AP83" i="351"/>
  <c r="AP88" i="351"/>
  <c r="AP90" i="351"/>
  <c r="AP86" i="351"/>
  <c r="AP89" i="351"/>
  <c r="AP84" i="351"/>
  <c r="AP82" i="351"/>
  <c r="AP78" i="351"/>
  <c r="AP74" i="351"/>
  <c r="AP79" i="351"/>
  <c r="AP80" i="351"/>
  <c r="AP85" i="351"/>
  <c r="AP81" i="351"/>
  <c r="AP77" i="351"/>
  <c r="AP75" i="351"/>
  <c r="AP68" i="351"/>
  <c r="AP64" i="351"/>
  <c r="AP60" i="351"/>
  <c r="AP72" i="351"/>
  <c r="AP69" i="351"/>
  <c r="AP65" i="351"/>
  <c r="AP61" i="351"/>
  <c r="AP73" i="351"/>
  <c r="AP70" i="351"/>
  <c r="AP66" i="351"/>
  <c r="AP76" i="351"/>
  <c r="AP71" i="351"/>
  <c r="AP67" i="351"/>
  <c r="AP63" i="351"/>
  <c r="AP59" i="351"/>
  <c r="AP53" i="351"/>
  <c r="AP49" i="351"/>
  <c r="AP45" i="351"/>
  <c r="AP57" i="351"/>
  <c r="AP54" i="351"/>
  <c r="AP50" i="351"/>
  <c r="AP55" i="351"/>
  <c r="AP51" i="351"/>
  <c r="AP62" i="351"/>
  <c r="AP58" i="351"/>
  <c r="AP56" i="351"/>
  <c r="AP52" i="351"/>
  <c r="AP48" i="351"/>
  <c r="AP46" i="351"/>
  <c r="AP42" i="351"/>
  <c r="AP38" i="351"/>
  <c r="AP34" i="351"/>
  <c r="AP30" i="351"/>
  <c r="AP39" i="351"/>
  <c r="AP35" i="351"/>
  <c r="AP43" i="351"/>
  <c r="AP40" i="351"/>
  <c r="AP36" i="351"/>
  <c r="AP47" i="351"/>
  <c r="AP44" i="351"/>
  <c r="AP41" i="351"/>
  <c r="AP37" i="351"/>
  <c r="AP33" i="351"/>
  <c r="AP29" i="351"/>
  <c r="AP31" i="351"/>
  <c r="AP25" i="351"/>
  <c r="AP21" i="351"/>
  <c r="AP17" i="351"/>
  <c r="AP13" i="351"/>
  <c r="AP9" i="351"/>
  <c r="AS8" i="351"/>
  <c r="AT8" i="351" s="1"/>
  <c r="AP28" i="351"/>
  <c r="AP27" i="351"/>
  <c r="AP26" i="351"/>
  <c r="AP22" i="351"/>
  <c r="AP18" i="351"/>
  <c r="AP14" i="351"/>
  <c r="AP23" i="351"/>
  <c r="AP19" i="351"/>
  <c r="AP32" i="351"/>
  <c r="AP24" i="351"/>
  <c r="AP20" i="351"/>
  <c r="AP16" i="351"/>
  <c r="AW100" i="351"/>
  <c r="AW96" i="351"/>
  <c r="AW97" i="351"/>
  <c r="AW93" i="351"/>
  <c r="AW98" i="351"/>
  <c r="AW94" i="351"/>
  <c r="AW101" i="351"/>
  <c r="AW99" i="351"/>
  <c r="AW95" i="351"/>
  <c r="AW90" i="351"/>
  <c r="AW86" i="351"/>
  <c r="AW91" i="351"/>
  <c r="AW92" i="351"/>
  <c r="AW89" i="351"/>
  <c r="AW87" i="351"/>
  <c r="AW83" i="351"/>
  <c r="AW81" i="351"/>
  <c r="AW77" i="351"/>
  <c r="AW73" i="351"/>
  <c r="AW82" i="351"/>
  <c r="AW78" i="351"/>
  <c r="AW88" i="351"/>
  <c r="AW85" i="351"/>
  <c r="AW84" i="351"/>
  <c r="AW80" i="351"/>
  <c r="AW76" i="351"/>
  <c r="AW72" i="351"/>
  <c r="AW71" i="351"/>
  <c r="AW67" i="351"/>
  <c r="AW63" i="351"/>
  <c r="AW59" i="351"/>
  <c r="AW75" i="351"/>
  <c r="AW74" i="351"/>
  <c r="AW68" i="351"/>
  <c r="AW64" i="351"/>
  <c r="AW69" i="351"/>
  <c r="AW79" i="351"/>
  <c r="AW70" i="351"/>
  <c r="AW66" i="351"/>
  <c r="AW62" i="351"/>
  <c r="AW58" i="351"/>
  <c r="AW52" i="351"/>
  <c r="AW48" i="351"/>
  <c r="AW44" i="351"/>
  <c r="AW56" i="351"/>
  <c r="AW53" i="351"/>
  <c r="AW49" i="351"/>
  <c r="AW65" i="351"/>
  <c r="AW61" i="351"/>
  <c r="AW57" i="351"/>
  <c r="AW54" i="351"/>
  <c r="AW50" i="351"/>
  <c r="AW60" i="351"/>
  <c r="AW55" i="351"/>
  <c r="AW51" i="351"/>
  <c r="AW47" i="351"/>
  <c r="AW41" i="351"/>
  <c r="AW37" i="351"/>
  <c r="AW33" i="351"/>
  <c r="AW29" i="351"/>
  <c r="AW46" i="351"/>
  <c r="AW45" i="351"/>
  <c r="AW43" i="351"/>
  <c r="AW42" i="351"/>
  <c r="AW38" i="351"/>
  <c r="AW34" i="351"/>
  <c r="AW39" i="351"/>
  <c r="AW40" i="351"/>
  <c r="AW36" i="351"/>
  <c r="AW32" i="351"/>
  <c r="AW28" i="351"/>
  <c r="AW27" i="351"/>
  <c r="AW24" i="351"/>
  <c r="AW20" i="351"/>
  <c r="AW16" i="351"/>
  <c r="AW12" i="351"/>
  <c r="AW35" i="351"/>
  <c r="AW31" i="351"/>
  <c r="AW30" i="351"/>
  <c r="AW25" i="351"/>
  <c r="AW21" i="351"/>
  <c r="AW17" i="351"/>
  <c r="AW13" i="351"/>
  <c r="AW26" i="351"/>
  <c r="AW22" i="351"/>
  <c r="AW18" i="351"/>
  <c r="AW23" i="351"/>
  <c r="AW19" i="351"/>
  <c r="AW15" i="351"/>
  <c r="AZ9" i="351"/>
  <c r="AC10" i="351"/>
  <c r="AN10" i="351"/>
  <c r="V11" i="351"/>
  <c r="M11" i="351" s="1"/>
  <c r="AE12" i="351"/>
  <c r="AF12" i="351" s="1"/>
  <c r="AG100" i="351"/>
  <c r="AH100" i="351" s="1"/>
  <c r="AG96" i="351"/>
  <c r="AH96" i="351" s="1"/>
  <c r="AG97" i="351"/>
  <c r="AH97" i="351" s="1"/>
  <c r="AG93" i="351"/>
  <c r="AH93" i="351" s="1"/>
  <c r="AG101" i="351"/>
  <c r="AH101" i="351" s="1"/>
  <c r="AG98" i="351"/>
  <c r="AH98" i="351" s="1"/>
  <c r="AG94" i="351"/>
  <c r="AH94" i="351" s="1"/>
  <c r="AG99" i="351"/>
  <c r="AH99" i="351" s="1"/>
  <c r="AG95" i="351"/>
  <c r="AH95" i="351" s="1"/>
  <c r="AG90" i="351"/>
  <c r="AH90" i="351" s="1"/>
  <c r="AG86" i="351"/>
  <c r="AH86" i="351" s="1"/>
  <c r="AG91" i="351"/>
  <c r="AH91" i="351" s="1"/>
  <c r="AG92" i="351"/>
  <c r="AH92" i="351" s="1"/>
  <c r="AG89" i="351"/>
  <c r="AH89" i="351" s="1"/>
  <c r="AG87" i="351"/>
  <c r="AH87" i="351" s="1"/>
  <c r="AG81" i="351"/>
  <c r="AH81" i="351" s="1"/>
  <c r="AG77" i="351"/>
  <c r="AH77" i="351" s="1"/>
  <c r="AG73" i="351"/>
  <c r="AH73" i="351" s="1"/>
  <c r="AG82" i="351"/>
  <c r="AH82" i="351" s="1"/>
  <c r="AG78" i="351"/>
  <c r="AH78" i="351" s="1"/>
  <c r="AG88" i="351"/>
  <c r="AH88" i="351" s="1"/>
  <c r="AG85" i="351"/>
  <c r="AH85" i="351" s="1"/>
  <c r="AG83" i="351"/>
  <c r="AH83" i="351" s="1"/>
  <c r="AG84" i="351"/>
  <c r="AH84" i="351" s="1"/>
  <c r="AG80" i="351"/>
  <c r="AH80" i="351" s="1"/>
  <c r="AG76" i="351"/>
  <c r="AH76" i="351" s="1"/>
  <c r="AG72" i="351"/>
  <c r="AH72" i="351" s="1"/>
  <c r="AG71" i="351"/>
  <c r="AH71" i="351" s="1"/>
  <c r="AG67" i="351"/>
  <c r="AH67" i="351" s="1"/>
  <c r="AG63" i="351"/>
  <c r="AH63" i="351" s="1"/>
  <c r="AG59" i="351"/>
  <c r="AH59" i="351" s="1"/>
  <c r="AG75" i="351"/>
  <c r="AH75" i="351" s="1"/>
  <c r="AG74" i="351"/>
  <c r="AH74" i="351" s="1"/>
  <c r="AG68" i="351"/>
  <c r="AH68" i="351" s="1"/>
  <c r="AG64" i="351"/>
  <c r="AH64" i="351" s="1"/>
  <c r="AG69" i="351"/>
  <c r="AH69" i="351" s="1"/>
  <c r="AG79" i="351"/>
  <c r="AH79" i="351" s="1"/>
  <c r="AG70" i="351"/>
  <c r="AH70" i="351" s="1"/>
  <c r="AG66" i="351"/>
  <c r="AH66" i="351" s="1"/>
  <c r="AG62" i="351"/>
  <c r="AH62" i="351" s="1"/>
  <c r="AG58" i="351"/>
  <c r="AH58" i="351" s="1"/>
  <c r="AG57" i="351"/>
  <c r="AH57" i="351" s="1"/>
  <c r="AG56" i="351"/>
  <c r="AH56" i="351" s="1"/>
  <c r="AG52" i="351"/>
  <c r="AH52" i="351" s="1"/>
  <c r="AG48" i="351"/>
  <c r="AH48" i="351" s="1"/>
  <c r="AG44" i="351"/>
  <c r="AH44" i="351" s="1"/>
  <c r="AG53" i="351"/>
  <c r="AH53" i="351" s="1"/>
  <c r="AG49" i="351"/>
  <c r="AH49" i="351" s="1"/>
  <c r="AG65" i="351"/>
  <c r="AH65" i="351" s="1"/>
  <c r="AG61" i="351"/>
  <c r="AH61" i="351" s="1"/>
  <c r="AG54" i="351"/>
  <c r="AH54" i="351" s="1"/>
  <c r="AG60" i="351"/>
  <c r="AH60" i="351" s="1"/>
  <c r="AG55" i="351"/>
  <c r="AH55" i="351" s="1"/>
  <c r="AG51" i="351"/>
  <c r="AH51" i="351" s="1"/>
  <c r="AG47" i="351"/>
  <c r="AH47" i="351" s="1"/>
  <c r="AG41" i="351"/>
  <c r="AH41" i="351" s="1"/>
  <c r="AG37" i="351"/>
  <c r="AH37" i="351" s="1"/>
  <c r="AG33" i="351"/>
  <c r="AH33" i="351" s="1"/>
  <c r="AG29" i="351"/>
  <c r="AH29" i="351" s="1"/>
  <c r="AG50" i="351"/>
  <c r="AH50" i="351" s="1"/>
  <c r="AG46" i="351"/>
  <c r="AH46" i="351" s="1"/>
  <c r="AG45" i="351"/>
  <c r="AH45" i="351" s="1"/>
  <c r="AG42" i="351"/>
  <c r="AH42" i="351" s="1"/>
  <c r="AG38" i="351"/>
  <c r="AH38" i="351" s="1"/>
  <c r="AG34" i="351"/>
  <c r="AH34" i="351" s="1"/>
  <c r="AG43" i="351"/>
  <c r="AH43" i="351" s="1"/>
  <c r="AG39" i="351"/>
  <c r="AH39" i="351" s="1"/>
  <c r="AG40" i="351"/>
  <c r="AH40" i="351" s="1"/>
  <c r="AG36" i="351"/>
  <c r="AH36" i="351" s="1"/>
  <c r="AG32" i="351"/>
  <c r="AH32" i="351" s="1"/>
  <c r="AG28" i="351"/>
  <c r="AH28" i="351" s="1"/>
  <c r="AG27" i="351"/>
  <c r="AH27" i="351" s="1"/>
  <c r="AG24" i="351"/>
  <c r="AH24" i="351" s="1"/>
  <c r="AG20" i="351"/>
  <c r="AH20" i="351" s="1"/>
  <c r="AG16" i="351"/>
  <c r="AH16" i="351" s="1"/>
  <c r="AG12" i="351"/>
  <c r="AH12" i="351" s="1"/>
  <c r="AG35" i="351"/>
  <c r="AH35" i="351" s="1"/>
  <c r="AG31" i="351"/>
  <c r="AH31" i="351" s="1"/>
  <c r="AG30" i="351"/>
  <c r="AH30" i="351" s="1"/>
  <c r="AG25" i="351"/>
  <c r="AH25" i="351" s="1"/>
  <c r="AG21" i="351"/>
  <c r="AH21" i="351" s="1"/>
  <c r="AG17" i="351"/>
  <c r="AH17" i="351" s="1"/>
  <c r="AG13" i="351"/>
  <c r="AH13" i="351" s="1"/>
  <c r="AG26" i="351"/>
  <c r="AH26" i="351" s="1"/>
  <c r="AG22" i="351"/>
  <c r="AH22" i="351" s="1"/>
  <c r="AG18" i="351"/>
  <c r="AH18" i="351" s="1"/>
  <c r="AG23" i="351"/>
  <c r="AH23" i="351" s="1"/>
  <c r="AG19" i="351"/>
  <c r="AH19" i="351" s="1"/>
  <c r="AG15" i="351"/>
  <c r="AH15" i="351" s="1"/>
  <c r="AQ98" i="351"/>
  <c r="AQ94" i="351"/>
  <c r="AQ99" i="351"/>
  <c r="AQ95" i="351"/>
  <c r="AQ100" i="351"/>
  <c r="AQ96" i="351"/>
  <c r="AQ97" i="351"/>
  <c r="AQ93" i="351"/>
  <c r="AQ88" i="351"/>
  <c r="AQ84" i="351"/>
  <c r="AQ89" i="351"/>
  <c r="AQ90" i="351"/>
  <c r="AQ92" i="351"/>
  <c r="AQ91" i="351"/>
  <c r="AQ87" i="351"/>
  <c r="AQ79" i="351"/>
  <c r="AQ75" i="351"/>
  <c r="AQ86" i="351"/>
  <c r="AQ83" i="351"/>
  <c r="AQ80" i="351"/>
  <c r="AQ85" i="351"/>
  <c r="AQ81" i="351"/>
  <c r="AQ82" i="351"/>
  <c r="AQ78" i="351"/>
  <c r="AQ74" i="351"/>
  <c r="AQ72" i="351"/>
  <c r="AQ69" i="351"/>
  <c r="AQ65" i="351"/>
  <c r="AQ61" i="351"/>
  <c r="AQ57" i="351"/>
  <c r="AQ73" i="351"/>
  <c r="AQ70" i="351"/>
  <c r="AQ66" i="351"/>
  <c r="AQ62" i="351"/>
  <c r="AQ76" i="351"/>
  <c r="AQ71" i="351"/>
  <c r="AQ67" i="351"/>
  <c r="AQ77" i="351"/>
  <c r="AQ68" i="351"/>
  <c r="AQ64" i="351"/>
  <c r="AQ60" i="351"/>
  <c r="AQ63" i="351"/>
  <c r="AQ54" i="351"/>
  <c r="AQ50" i="351"/>
  <c r="AQ46" i="351"/>
  <c r="AQ55" i="351"/>
  <c r="AQ51" i="351"/>
  <c r="AQ58" i="351"/>
  <c r="AQ56" i="351"/>
  <c r="AQ52" i="351"/>
  <c r="AQ59" i="351"/>
  <c r="AQ53" i="351"/>
  <c r="AQ49" i="351"/>
  <c r="AQ45" i="351"/>
  <c r="AQ39" i="351"/>
  <c r="AQ35" i="351"/>
  <c r="AQ31" i="351"/>
  <c r="AQ27" i="351"/>
  <c r="AQ48" i="351"/>
  <c r="AQ43" i="351"/>
  <c r="AQ40" i="351"/>
  <c r="AQ36" i="351"/>
  <c r="AQ32" i="351"/>
  <c r="AQ47" i="351"/>
  <c r="AQ44" i="351"/>
  <c r="AQ41" i="351"/>
  <c r="AQ37" i="351"/>
  <c r="AQ42" i="351"/>
  <c r="AQ38" i="351"/>
  <c r="AQ34" i="351"/>
  <c r="AQ30" i="351"/>
  <c r="AQ33" i="351"/>
  <c r="AQ28" i="351"/>
  <c r="AQ26" i="351"/>
  <c r="AQ22" i="351"/>
  <c r="AQ18" i="351"/>
  <c r="AQ14" i="351"/>
  <c r="AQ10" i="351"/>
  <c r="AQ29" i="351"/>
  <c r="AQ23" i="351"/>
  <c r="AQ19" i="351"/>
  <c r="AQ15" i="351"/>
  <c r="AQ11" i="351"/>
  <c r="AQ24" i="351"/>
  <c r="AQ20" i="351"/>
  <c r="AQ16" i="351"/>
  <c r="AQ25" i="351"/>
  <c r="AQ21" i="351"/>
  <c r="AQ17" i="351"/>
  <c r="AX97" i="351"/>
  <c r="AX93" i="351"/>
  <c r="AX98" i="351"/>
  <c r="AX94" i="351"/>
  <c r="AX101" i="351"/>
  <c r="AX99" i="351"/>
  <c r="AX95" i="351"/>
  <c r="AX100" i="351"/>
  <c r="AX96" i="351"/>
  <c r="AX92" i="351"/>
  <c r="AX91" i="351"/>
  <c r="AX87" i="351"/>
  <c r="AX83" i="351"/>
  <c r="AX88" i="351"/>
  <c r="AX89" i="351"/>
  <c r="AX90" i="351"/>
  <c r="AX86" i="351"/>
  <c r="AX82" i="351"/>
  <c r="AX78" i="351"/>
  <c r="AX74" i="351"/>
  <c r="AX85" i="351"/>
  <c r="AX79" i="351"/>
  <c r="AX84" i="351"/>
  <c r="AX80" i="351"/>
  <c r="AX81" i="351"/>
  <c r="AX77" i="351"/>
  <c r="AX75" i="351"/>
  <c r="AX73" i="351"/>
  <c r="AX68" i="351"/>
  <c r="AX64" i="351"/>
  <c r="AX60" i="351"/>
  <c r="AX69" i="351"/>
  <c r="AX65" i="351"/>
  <c r="AX61" i="351"/>
  <c r="AX70" i="351"/>
  <c r="AX66" i="351"/>
  <c r="AX76" i="351"/>
  <c r="AX72" i="351"/>
  <c r="AX71" i="351"/>
  <c r="AX67" i="351"/>
  <c r="AX63" i="351"/>
  <c r="AX59" i="351"/>
  <c r="AX56" i="351"/>
  <c r="AX53" i="351"/>
  <c r="AX49" i="351"/>
  <c r="AX45" i="351"/>
  <c r="AX62" i="351"/>
  <c r="AX57" i="351"/>
  <c r="AX54" i="351"/>
  <c r="AX50" i="351"/>
  <c r="AX55" i="351"/>
  <c r="AX51" i="351"/>
  <c r="AX58" i="351"/>
  <c r="AX52" i="351"/>
  <c r="AX48" i="351"/>
  <c r="AX44" i="351"/>
  <c r="AX46" i="351"/>
  <c r="AX43" i="351"/>
  <c r="AX42" i="351"/>
  <c r="AX38" i="351"/>
  <c r="AX34" i="351"/>
  <c r="AX30" i="351"/>
  <c r="AX39" i="351"/>
  <c r="AX35" i="351"/>
  <c r="AX40" i="351"/>
  <c r="AX36" i="351"/>
  <c r="AX47" i="351"/>
  <c r="AX41" i="351"/>
  <c r="AX37" i="351"/>
  <c r="AX33" i="351"/>
  <c r="AX29" i="351"/>
  <c r="AX31" i="351"/>
  <c r="AX25" i="351"/>
  <c r="AX21" i="351"/>
  <c r="AX17" i="351"/>
  <c r="AX13" i="351"/>
  <c r="BA13" i="351" s="1"/>
  <c r="AX9" i="351"/>
  <c r="AX32" i="351"/>
  <c r="AX28" i="351"/>
  <c r="AX26" i="351"/>
  <c r="AX22" i="351"/>
  <c r="AX18" i="351"/>
  <c r="AX14" i="351"/>
  <c r="AX10" i="351"/>
  <c r="AX23" i="351"/>
  <c r="AX19" i="351"/>
  <c r="AX27" i="351"/>
  <c r="AX24" i="351"/>
  <c r="AX20" i="351"/>
  <c r="AX16" i="351"/>
  <c r="AA9" i="351"/>
  <c r="AB9" i="351" s="1"/>
  <c r="AQ9" i="351"/>
  <c r="AG11" i="351"/>
  <c r="AH11" i="351" s="1"/>
  <c r="AW11" i="351"/>
  <c r="AP12" i="351"/>
  <c r="AX12" i="351"/>
  <c r="AA13" i="351"/>
  <c r="AQ13" i="351"/>
  <c r="AG14" i="351"/>
  <c r="AH14" i="351" s="1"/>
  <c r="AW14" i="351"/>
  <c r="V15" i="351"/>
  <c r="M15" i="351" s="1"/>
  <c r="AX15" i="351"/>
  <c r="AA98" i="351"/>
  <c r="AB98" i="351" s="1"/>
  <c r="AA94" i="351"/>
  <c r="AB94" i="351" s="1"/>
  <c r="AA99" i="351"/>
  <c r="AB99" i="351" s="1"/>
  <c r="AA95" i="351"/>
  <c r="AB95" i="351" s="1"/>
  <c r="AA100" i="351"/>
  <c r="AB100" i="351" s="1"/>
  <c r="AA96" i="351"/>
  <c r="AB96" i="351" s="1"/>
  <c r="AA97" i="351"/>
  <c r="AB97" i="351" s="1"/>
  <c r="AA93" i="351"/>
  <c r="AB93" i="351" s="1"/>
  <c r="AA88" i="351"/>
  <c r="AB88" i="351" s="1"/>
  <c r="AA84" i="351"/>
  <c r="AB84" i="351" s="1"/>
  <c r="AA89" i="351"/>
  <c r="AB89" i="351" s="1"/>
  <c r="AA90" i="351"/>
  <c r="AB90" i="351" s="1"/>
  <c r="AA92" i="351"/>
  <c r="AB92" i="351" s="1"/>
  <c r="AA91" i="351"/>
  <c r="AB91" i="351" s="1"/>
  <c r="AA87" i="351"/>
  <c r="AB87" i="351" s="1"/>
  <c r="AA83" i="351"/>
  <c r="AB83" i="351" s="1"/>
  <c r="AA79" i="351"/>
  <c r="AB79" i="351" s="1"/>
  <c r="AA75" i="351"/>
  <c r="AB75" i="351" s="1"/>
  <c r="AA86" i="351"/>
  <c r="AB86" i="351" s="1"/>
  <c r="AA80" i="351"/>
  <c r="AB80" i="351" s="1"/>
  <c r="AA85" i="351"/>
  <c r="AB85" i="351" s="1"/>
  <c r="AA81" i="351"/>
  <c r="AB81" i="351" s="1"/>
  <c r="AA82" i="351"/>
  <c r="AB82" i="351" s="1"/>
  <c r="AA78" i="351"/>
  <c r="AB78" i="351" s="1"/>
  <c r="AA74" i="351"/>
  <c r="AB74" i="351" s="1"/>
  <c r="AA72" i="351"/>
  <c r="AB72" i="351" s="1"/>
  <c r="AA69" i="351"/>
  <c r="AB69" i="351" s="1"/>
  <c r="AA65" i="351"/>
  <c r="AB65" i="351" s="1"/>
  <c r="AA61" i="351"/>
  <c r="AB61" i="351" s="1"/>
  <c r="AA73" i="351"/>
  <c r="AB73" i="351" s="1"/>
  <c r="AA70" i="351"/>
  <c r="AB70" i="351" s="1"/>
  <c r="AA66" i="351"/>
  <c r="AB66" i="351" s="1"/>
  <c r="AA62" i="351"/>
  <c r="AB62" i="351" s="1"/>
  <c r="AA76" i="351"/>
  <c r="AB76" i="351" s="1"/>
  <c r="AA71" i="351"/>
  <c r="AB71" i="351" s="1"/>
  <c r="AA67" i="351"/>
  <c r="AB67" i="351" s="1"/>
  <c r="AA77" i="351"/>
  <c r="AB77" i="351" s="1"/>
  <c r="AA68" i="351"/>
  <c r="AB68" i="351" s="1"/>
  <c r="AA64" i="351"/>
  <c r="AB64" i="351" s="1"/>
  <c r="AA60" i="351"/>
  <c r="AB60" i="351" s="1"/>
  <c r="AA63" i="351"/>
  <c r="AB63" i="351" s="1"/>
  <c r="AA57" i="351"/>
  <c r="AB57" i="351" s="1"/>
  <c r="AA54" i="351"/>
  <c r="AB54" i="351" s="1"/>
  <c r="AA50" i="351"/>
  <c r="AB50" i="351" s="1"/>
  <c r="AA46" i="351"/>
  <c r="AB46" i="351" s="1"/>
  <c r="AA55" i="351"/>
  <c r="AB55" i="351" s="1"/>
  <c r="AA51" i="351"/>
  <c r="AB51" i="351" s="1"/>
  <c r="AA58" i="351"/>
  <c r="AB58" i="351" s="1"/>
  <c r="AA56" i="351"/>
  <c r="AB56" i="351" s="1"/>
  <c r="AA52" i="351"/>
  <c r="AB52" i="351" s="1"/>
  <c r="AA59" i="351"/>
  <c r="AB59" i="351" s="1"/>
  <c r="AA53" i="351"/>
  <c r="AB53" i="351" s="1"/>
  <c r="AA49" i="351"/>
  <c r="AB49" i="351" s="1"/>
  <c r="AA45" i="351"/>
  <c r="AB45" i="351" s="1"/>
  <c r="AA43" i="351"/>
  <c r="AB43" i="351" s="1"/>
  <c r="AA39" i="351"/>
  <c r="AB39" i="351" s="1"/>
  <c r="AA35" i="351"/>
  <c r="AB35" i="351" s="1"/>
  <c r="AA31" i="351"/>
  <c r="AB31" i="351" s="1"/>
  <c r="AA48" i="351"/>
  <c r="AB48" i="351" s="1"/>
  <c r="AA40" i="351"/>
  <c r="AB40" i="351" s="1"/>
  <c r="AA36" i="351"/>
  <c r="AB36" i="351" s="1"/>
  <c r="AA32" i="351"/>
  <c r="AB32" i="351" s="1"/>
  <c r="AA47" i="351"/>
  <c r="AB47" i="351" s="1"/>
  <c r="AA44" i="351"/>
  <c r="AB44" i="351" s="1"/>
  <c r="AA41" i="351"/>
  <c r="AB41" i="351" s="1"/>
  <c r="AA37" i="351"/>
  <c r="AB37" i="351" s="1"/>
  <c r="AA42" i="351"/>
  <c r="AB42" i="351" s="1"/>
  <c r="AA38" i="351"/>
  <c r="AB38" i="351" s="1"/>
  <c r="AA34" i="351"/>
  <c r="AB34" i="351" s="1"/>
  <c r="AA30" i="351"/>
  <c r="AB30" i="351" s="1"/>
  <c r="AA33" i="351"/>
  <c r="AB33" i="351" s="1"/>
  <c r="AA28" i="351"/>
  <c r="AB28" i="351" s="1"/>
  <c r="AA26" i="351"/>
  <c r="AB26" i="351" s="1"/>
  <c r="AA22" i="351"/>
  <c r="AB22" i="351" s="1"/>
  <c r="AA18" i="351"/>
  <c r="AB18" i="351" s="1"/>
  <c r="AA14" i="351"/>
  <c r="AB14" i="351" s="1"/>
  <c r="AA10" i="351"/>
  <c r="AB10" i="351" s="1"/>
  <c r="AA29" i="351"/>
  <c r="AB29" i="351" s="1"/>
  <c r="AA27" i="351"/>
  <c r="AB27" i="351" s="1"/>
  <c r="AA23" i="351"/>
  <c r="AB23" i="351" s="1"/>
  <c r="AA19" i="351"/>
  <c r="AB19" i="351" s="1"/>
  <c r="AA15" i="351"/>
  <c r="AB15" i="351" s="1"/>
  <c r="AA11" i="351"/>
  <c r="AB11" i="351" s="1"/>
  <c r="AA24" i="351"/>
  <c r="AB24" i="351" s="1"/>
  <c r="AA20" i="351"/>
  <c r="AB20" i="351" s="1"/>
  <c r="AA25" i="351"/>
  <c r="AB25" i="351" s="1"/>
  <c r="AA21" i="351"/>
  <c r="AB21" i="351" s="1"/>
  <c r="AA17" i="351"/>
  <c r="AB17" i="351" s="1"/>
  <c r="AI101" i="351"/>
  <c r="AJ101" i="351" s="1"/>
  <c r="AI98" i="351"/>
  <c r="AJ98" i="351" s="1"/>
  <c r="AI94" i="351"/>
  <c r="AJ94" i="351" s="1"/>
  <c r="AI99" i="351"/>
  <c r="AJ99" i="351" s="1"/>
  <c r="AI95" i="351"/>
  <c r="AJ95" i="351" s="1"/>
  <c r="AI100" i="351"/>
  <c r="AJ100" i="351" s="1"/>
  <c r="AI96" i="351"/>
  <c r="AJ96" i="351" s="1"/>
  <c r="AI97" i="351"/>
  <c r="AJ97" i="351" s="1"/>
  <c r="AI93" i="351"/>
  <c r="AJ93" i="351" s="1"/>
  <c r="AI88" i="351"/>
  <c r="AJ88" i="351" s="1"/>
  <c r="AI84" i="351"/>
  <c r="AJ84" i="351" s="1"/>
  <c r="AI92" i="351"/>
  <c r="AJ92" i="351" s="1"/>
  <c r="AI89" i="351"/>
  <c r="AJ89" i="351" s="1"/>
  <c r="AI90" i="351"/>
  <c r="AJ90" i="351" s="1"/>
  <c r="AI91" i="351"/>
  <c r="AJ91" i="351" s="1"/>
  <c r="AI87" i="351"/>
  <c r="AJ87" i="351" s="1"/>
  <c r="AI85" i="351"/>
  <c r="AJ85" i="351" s="1"/>
  <c r="AI83" i="351"/>
  <c r="AJ83" i="351" s="1"/>
  <c r="AI79" i="351"/>
  <c r="AJ79" i="351" s="1"/>
  <c r="AI75" i="351"/>
  <c r="AJ75" i="351" s="1"/>
  <c r="AI86" i="351"/>
  <c r="AJ86" i="351" s="1"/>
  <c r="AI80" i="351"/>
  <c r="AJ80" i="351" s="1"/>
  <c r="AI81" i="351"/>
  <c r="AJ81" i="351" s="1"/>
  <c r="AI82" i="351"/>
  <c r="AJ82" i="351" s="1"/>
  <c r="AI78" i="351"/>
  <c r="AJ78" i="351" s="1"/>
  <c r="AI74" i="351"/>
  <c r="AJ74" i="351" s="1"/>
  <c r="AI69" i="351"/>
  <c r="AJ69" i="351" s="1"/>
  <c r="AI65" i="351"/>
  <c r="AJ65" i="351" s="1"/>
  <c r="AI61" i="351"/>
  <c r="AJ61" i="351" s="1"/>
  <c r="AI77" i="351"/>
  <c r="AJ77" i="351" s="1"/>
  <c r="AI70" i="351"/>
  <c r="AJ70" i="351" s="1"/>
  <c r="AI66" i="351"/>
  <c r="AJ66" i="351" s="1"/>
  <c r="AI62" i="351"/>
  <c r="AJ62" i="351" s="1"/>
  <c r="AI76" i="351"/>
  <c r="AJ76" i="351" s="1"/>
  <c r="AI72" i="351"/>
  <c r="AJ72" i="351" s="1"/>
  <c r="AI71" i="351"/>
  <c r="AJ71" i="351" s="1"/>
  <c r="AI67" i="351"/>
  <c r="AJ67" i="351" s="1"/>
  <c r="AI73" i="351"/>
  <c r="AJ73" i="351" s="1"/>
  <c r="AI68" i="351"/>
  <c r="AJ68" i="351" s="1"/>
  <c r="AI64" i="351"/>
  <c r="AJ64" i="351" s="1"/>
  <c r="AI60" i="351"/>
  <c r="AJ60" i="351" s="1"/>
  <c r="AI54" i="351"/>
  <c r="AJ54" i="351" s="1"/>
  <c r="AI50" i="351"/>
  <c r="AJ50" i="351" s="1"/>
  <c r="AI46" i="351"/>
  <c r="AJ46" i="351" s="1"/>
  <c r="AI55" i="351"/>
  <c r="AJ55" i="351" s="1"/>
  <c r="AI51" i="351"/>
  <c r="AJ51" i="351" s="1"/>
  <c r="AI63" i="351"/>
  <c r="AJ63" i="351" s="1"/>
  <c r="AI58" i="351"/>
  <c r="AJ58" i="351" s="1"/>
  <c r="AI57" i="351"/>
  <c r="AJ57" i="351" s="1"/>
  <c r="AI56" i="351"/>
  <c r="AJ56" i="351" s="1"/>
  <c r="AI52" i="351"/>
  <c r="AJ52" i="351" s="1"/>
  <c r="AI59" i="351"/>
  <c r="AJ59" i="351" s="1"/>
  <c r="AI53" i="351"/>
  <c r="AJ53" i="351" s="1"/>
  <c r="AI49" i="351"/>
  <c r="AJ49" i="351" s="1"/>
  <c r="AI45" i="351"/>
  <c r="AJ45" i="351" s="1"/>
  <c r="AI44" i="351"/>
  <c r="AJ44" i="351" s="1"/>
  <c r="AI43" i="351"/>
  <c r="AJ43" i="351" s="1"/>
  <c r="AI39" i="351"/>
  <c r="AJ39" i="351" s="1"/>
  <c r="AI35" i="351"/>
  <c r="AJ35" i="351" s="1"/>
  <c r="AI31" i="351"/>
  <c r="AJ31" i="351" s="1"/>
  <c r="AI27" i="351"/>
  <c r="AJ27" i="351" s="1"/>
  <c r="AI40" i="351"/>
  <c r="AJ40" i="351" s="1"/>
  <c r="AI36" i="351"/>
  <c r="AJ36" i="351" s="1"/>
  <c r="AI32" i="351"/>
  <c r="AJ32" i="351" s="1"/>
  <c r="AI47" i="351"/>
  <c r="AJ47" i="351" s="1"/>
  <c r="AI41" i="351"/>
  <c r="AJ41" i="351" s="1"/>
  <c r="AI37" i="351"/>
  <c r="AJ37" i="351" s="1"/>
  <c r="AI48" i="351"/>
  <c r="AJ48" i="351" s="1"/>
  <c r="AI42" i="351"/>
  <c r="AJ42" i="351" s="1"/>
  <c r="AI38" i="351"/>
  <c r="AJ38" i="351" s="1"/>
  <c r="AI34" i="351"/>
  <c r="AJ34" i="351" s="1"/>
  <c r="AI30" i="351"/>
  <c r="AJ30" i="351" s="1"/>
  <c r="AI28" i="351"/>
  <c r="AJ28" i="351" s="1"/>
  <c r="AI26" i="351"/>
  <c r="AJ26" i="351" s="1"/>
  <c r="AI22" i="351"/>
  <c r="AJ22" i="351" s="1"/>
  <c r="AI18" i="351"/>
  <c r="AJ18" i="351" s="1"/>
  <c r="AI14" i="351"/>
  <c r="AJ14" i="351" s="1"/>
  <c r="AI10" i="351"/>
  <c r="AJ10" i="351" s="1"/>
  <c r="AI29" i="351"/>
  <c r="AJ29" i="351" s="1"/>
  <c r="AI23" i="351"/>
  <c r="AJ23" i="351" s="1"/>
  <c r="AI19" i="351"/>
  <c r="AJ19" i="351" s="1"/>
  <c r="AI15" i="351"/>
  <c r="AJ15" i="351" s="1"/>
  <c r="AI11" i="351"/>
  <c r="AJ11" i="351" s="1"/>
  <c r="AI33" i="351"/>
  <c r="AJ33" i="351" s="1"/>
  <c r="AI24" i="351"/>
  <c r="AJ24" i="351" s="1"/>
  <c r="AI20" i="351"/>
  <c r="AJ20" i="351" s="1"/>
  <c r="AI16" i="351"/>
  <c r="AJ16" i="351" s="1"/>
  <c r="AI25" i="351"/>
  <c r="AJ25" i="351" s="1"/>
  <c r="AI21" i="351"/>
  <c r="AJ21" i="351" s="1"/>
  <c r="AI17" i="351"/>
  <c r="AJ17" i="351" s="1"/>
  <c r="AR99" i="351"/>
  <c r="AR95" i="351"/>
  <c r="AR100" i="351"/>
  <c r="AR96" i="351"/>
  <c r="AR97" i="351"/>
  <c r="AR98" i="351"/>
  <c r="AR94" i="351"/>
  <c r="AR89" i="351"/>
  <c r="AR85" i="351"/>
  <c r="AR90" i="351"/>
  <c r="AR93" i="351"/>
  <c r="AR92" i="351"/>
  <c r="AR91" i="351"/>
  <c r="AR88" i="351"/>
  <c r="AR86" i="351"/>
  <c r="AR83" i="351"/>
  <c r="AR80" i="351"/>
  <c r="AR76" i="351"/>
  <c r="AR72" i="351"/>
  <c r="AR81" i="351"/>
  <c r="AR77" i="351"/>
  <c r="AR82" i="351"/>
  <c r="AR87" i="351"/>
  <c r="AR84" i="351"/>
  <c r="AR79" i="351"/>
  <c r="AR75" i="351"/>
  <c r="AR78" i="351"/>
  <c r="AR74" i="351"/>
  <c r="AR73" i="351"/>
  <c r="AR70" i="351"/>
  <c r="AR66" i="351"/>
  <c r="AR62" i="351"/>
  <c r="AR58" i="351"/>
  <c r="AR71" i="351"/>
  <c r="AR67" i="351"/>
  <c r="AR63" i="351"/>
  <c r="AR68" i="351"/>
  <c r="AR69" i="351"/>
  <c r="AR65" i="351"/>
  <c r="AR61" i="351"/>
  <c r="AR57" i="351"/>
  <c r="AR55" i="351"/>
  <c r="AR51" i="351"/>
  <c r="AR47" i="351"/>
  <c r="AR43" i="351"/>
  <c r="AR56" i="351"/>
  <c r="AR52" i="351"/>
  <c r="AR48" i="351"/>
  <c r="AR64" i="351"/>
  <c r="AR60" i="351"/>
  <c r="AR59" i="351"/>
  <c r="AR53" i="351"/>
  <c r="AR54" i="351"/>
  <c r="AR50" i="351"/>
  <c r="AR46" i="351"/>
  <c r="AR45" i="351"/>
  <c r="AR40" i="351"/>
  <c r="AR36" i="351"/>
  <c r="AR32" i="351"/>
  <c r="AR28" i="351"/>
  <c r="AR44" i="351"/>
  <c r="AR41" i="351"/>
  <c r="AR37" i="351"/>
  <c r="AR33" i="351"/>
  <c r="AR49" i="351"/>
  <c r="AR42" i="351"/>
  <c r="AR38" i="351"/>
  <c r="AR39" i="351"/>
  <c r="AR35" i="351"/>
  <c r="AR31" i="351"/>
  <c r="AR30" i="351"/>
  <c r="AR29" i="351"/>
  <c r="AR27" i="351"/>
  <c r="AR23" i="351"/>
  <c r="AR19" i="351"/>
  <c r="AR15" i="351"/>
  <c r="AR11" i="351"/>
  <c r="AR24" i="351"/>
  <c r="AR20" i="351"/>
  <c r="AR16" i="351"/>
  <c r="AR12" i="351"/>
  <c r="AR34" i="351"/>
  <c r="AR25" i="351"/>
  <c r="AR21" i="351"/>
  <c r="AR17" i="351"/>
  <c r="AR26" i="351"/>
  <c r="AR22" i="351"/>
  <c r="AR18" i="351"/>
  <c r="AR14" i="351"/>
  <c r="AR9" i="351"/>
  <c r="AE11" i="351"/>
  <c r="AF11" i="351" s="1"/>
  <c r="AX11" i="351"/>
  <c r="AA12" i="351"/>
  <c r="AI12" i="351"/>
  <c r="AJ12" i="351" s="1"/>
  <c r="AQ12" i="351"/>
  <c r="AR13" i="351"/>
  <c r="AC100" i="351"/>
  <c r="AD100" i="351" s="1"/>
  <c r="AC96" i="351"/>
  <c r="AD96" i="351" s="1"/>
  <c r="AC97" i="351"/>
  <c r="AD97" i="351" s="1"/>
  <c r="AC93" i="351"/>
  <c r="AD93" i="351" s="1"/>
  <c r="AC101" i="351"/>
  <c r="AD101" i="351" s="1"/>
  <c r="AC98" i="351"/>
  <c r="AD98" i="351" s="1"/>
  <c r="AC94" i="351"/>
  <c r="AD94" i="351" s="1"/>
  <c r="AC99" i="351"/>
  <c r="AD99" i="351" s="1"/>
  <c r="AC95" i="351"/>
  <c r="AD95" i="351" s="1"/>
  <c r="AC90" i="351"/>
  <c r="AD90" i="351" s="1"/>
  <c r="AC86" i="351"/>
  <c r="AD86" i="351" s="1"/>
  <c r="AC92" i="351"/>
  <c r="AD92" i="351" s="1"/>
  <c r="AC91" i="351"/>
  <c r="AD91" i="351" s="1"/>
  <c r="AC89" i="351"/>
  <c r="AD89" i="351" s="1"/>
  <c r="AC81" i="351"/>
  <c r="AD81" i="351" s="1"/>
  <c r="AC77" i="351"/>
  <c r="AD77" i="351" s="1"/>
  <c r="AC73" i="351"/>
  <c r="AD73" i="351" s="1"/>
  <c r="AC85" i="351"/>
  <c r="AD85" i="351" s="1"/>
  <c r="AC82" i="351"/>
  <c r="AD82" i="351" s="1"/>
  <c r="AC78" i="351"/>
  <c r="AD78" i="351" s="1"/>
  <c r="AC87" i="351"/>
  <c r="AD87" i="351" s="1"/>
  <c r="AC84" i="351"/>
  <c r="AD84" i="351" s="1"/>
  <c r="AC83" i="351"/>
  <c r="AD83" i="351" s="1"/>
  <c r="AC88" i="351"/>
  <c r="AD88" i="351" s="1"/>
  <c r="AC80" i="351"/>
  <c r="AD80" i="351" s="1"/>
  <c r="AC76" i="351"/>
  <c r="AD76" i="351" s="1"/>
  <c r="AC79" i="351"/>
  <c r="AD79" i="351" s="1"/>
  <c r="AC71" i="351"/>
  <c r="AD71" i="351" s="1"/>
  <c r="AC67" i="351"/>
  <c r="AD67" i="351" s="1"/>
  <c r="AC63" i="351"/>
  <c r="AD63" i="351" s="1"/>
  <c r="AC59" i="351"/>
  <c r="AD59" i="351" s="1"/>
  <c r="AC68" i="351"/>
  <c r="AD68" i="351" s="1"/>
  <c r="AC64" i="351"/>
  <c r="AD64" i="351" s="1"/>
  <c r="AC69" i="351"/>
  <c r="AD69" i="351" s="1"/>
  <c r="AC75" i="351"/>
  <c r="AD75" i="351" s="1"/>
  <c r="AC74" i="351"/>
  <c r="AD74" i="351" s="1"/>
  <c r="AC72" i="351"/>
  <c r="AD72" i="351" s="1"/>
  <c r="AC70" i="351"/>
  <c r="AD70" i="351" s="1"/>
  <c r="AC66" i="351"/>
  <c r="AD66" i="351" s="1"/>
  <c r="AC62" i="351"/>
  <c r="AD62" i="351" s="1"/>
  <c r="AC58" i="351"/>
  <c r="AD58" i="351" s="1"/>
  <c r="AC56" i="351"/>
  <c r="AD56" i="351" s="1"/>
  <c r="AC52" i="351"/>
  <c r="AD52" i="351" s="1"/>
  <c r="AC48" i="351"/>
  <c r="AD48" i="351" s="1"/>
  <c r="AC44" i="351"/>
  <c r="AD44" i="351" s="1"/>
  <c r="AC60" i="351"/>
  <c r="AD60" i="351" s="1"/>
  <c r="AC53" i="351"/>
  <c r="AD53" i="351" s="1"/>
  <c r="AC49" i="351"/>
  <c r="AD49" i="351" s="1"/>
  <c r="AC54" i="351"/>
  <c r="AD54" i="351" s="1"/>
  <c r="AC65" i="351"/>
  <c r="AD65" i="351" s="1"/>
  <c r="AC61" i="351"/>
  <c r="AD61" i="351" s="1"/>
  <c r="AC57" i="351"/>
  <c r="AD57" i="351" s="1"/>
  <c r="AC55" i="351"/>
  <c r="AD55" i="351" s="1"/>
  <c r="AC51" i="351"/>
  <c r="AD51" i="351" s="1"/>
  <c r="AC47" i="351"/>
  <c r="AD47" i="351" s="1"/>
  <c r="AC41" i="351"/>
  <c r="AD41" i="351" s="1"/>
  <c r="AC37" i="351"/>
  <c r="AD37" i="351" s="1"/>
  <c r="AC33" i="351"/>
  <c r="AD33" i="351" s="1"/>
  <c r="AC29" i="351"/>
  <c r="AD29" i="351" s="1"/>
  <c r="AC42" i="351"/>
  <c r="AD42" i="351" s="1"/>
  <c r="AC38" i="351"/>
  <c r="AD38" i="351" s="1"/>
  <c r="AC34" i="351"/>
  <c r="AD34" i="351" s="1"/>
  <c r="AC50" i="351"/>
  <c r="AD50" i="351" s="1"/>
  <c r="AC43" i="351"/>
  <c r="AD43" i="351" s="1"/>
  <c r="AC39" i="351"/>
  <c r="AD39" i="351" s="1"/>
  <c r="AC46" i="351"/>
  <c r="AD46" i="351" s="1"/>
  <c r="AC45" i="351"/>
  <c r="AD45" i="351" s="1"/>
  <c r="AC40" i="351"/>
  <c r="AD40" i="351" s="1"/>
  <c r="AC36" i="351"/>
  <c r="AD36" i="351" s="1"/>
  <c r="AC32" i="351"/>
  <c r="AD32" i="351" s="1"/>
  <c r="AC28" i="351"/>
  <c r="AD28" i="351" s="1"/>
  <c r="AC24" i="351"/>
  <c r="AD24" i="351" s="1"/>
  <c r="AC20" i="351"/>
  <c r="AD20" i="351" s="1"/>
  <c r="AC16" i="351"/>
  <c r="AD16" i="351" s="1"/>
  <c r="AC12" i="351"/>
  <c r="AD12" i="351" s="1"/>
  <c r="AC25" i="351"/>
  <c r="AD25" i="351" s="1"/>
  <c r="AC21" i="351"/>
  <c r="AD21" i="351" s="1"/>
  <c r="AC17" i="351"/>
  <c r="AD17" i="351" s="1"/>
  <c r="AC13" i="351"/>
  <c r="AD13" i="351" s="1"/>
  <c r="AC35" i="351"/>
  <c r="AD35" i="351" s="1"/>
  <c r="AC26" i="351"/>
  <c r="AD26" i="351" s="1"/>
  <c r="AC22" i="351"/>
  <c r="AD22" i="351" s="1"/>
  <c r="AC18" i="351"/>
  <c r="AD18" i="351" s="1"/>
  <c r="AC31" i="351"/>
  <c r="AD31" i="351" s="1"/>
  <c r="AC30" i="351"/>
  <c r="AD30" i="351" s="1"/>
  <c r="AC27" i="351"/>
  <c r="AD27" i="351" s="1"/>
  <c r="AC23" i="351"/>
  <c r="AD23" i="351" s="1"/>
  <c r="AC19" i="351"/>
  <c r="AD19" i="351" s="1"/>
  <c r="AC15" i="351"/>
  <c r="AN99" i="351"/>
  <c r="AN95" i="351"/>
  <c r="AN100" i="351"/>
  <c r="AN96" i="351"/>
  <c r="AN97" i="351"/>
  <c r="AN98" i="351"/>
  <c r="AN94" i="351"/>
  <c r="AN89" i="351"/>
  <c r="AN85" i="351"/>
  <c r="AN92" i="351"/>
  <c r="AN90" i="351"/>
  <c r="AN91" i="351"/>
  <c r="AN93" i="351"/>
  <c r="AN88" i="351"/>
  <c r="AN80" i="351"/>
  <c r="AN76" i="351"/>
  <c r="AN72" i="351"/>
  <c r="AN87" i="351"/>
  <c r="AN81" i="351"/>
  <c r="AN77" i="351"/>
  <c r="AN86" i="351"/>
  <c r="AN84" i="351"/>
  <c r="AN82" i="351"/>
  <c r="AN83" i="351"/>
  <c r="AN79" i="351"/>
  <c r="AN75" i="351"/>
  <c r="AN70" i="351"/>
  <c r="AN66" i="351"/>
  <c r="AN62" i="351"/>
  <c r="AN58" i="351"/>
  <c r="AN78" i="351"/>
  <c r="AN71" i="351"/>
  <c r="AN67" i="351"/>
  <c r="AN63" i="351"/>
  <c r="AN74" i="351"/>
  <c r="AN68" i="351"/>
  <c r="AN73" i="351"/>
  <c r="AN69" i="351"/>
  <c r="AN65" i="351"/>
  <c r="AN61" i="351"/>
  <c r="AN57" i="351"/>
  <c r="AN60" i="351"/>
  <c r="AN59" i="351"/>
  <c r="AN55" i="351"/>
  <c r="AN51" i="351"/>
  <c r="AN47" i="351"/>
  <c r="AN43" i="351"/>
  <c r="AN56" i="351"/>
  <c r="AN52" i="351"/>
  <c r="AN48" i="351"/>
  <c r="AN53" i="351"/>
  <c r="AN64" i="351"/>
  <c r="AN54" i="351"/>
  <c r="AN50" i="351"/>
  <c r="AN46" i="351"/>
  <c r="AN44" i="351"/>
  <c r="AN40" i="351"/>
  <c r="AN36" i="351"/>
  <c r="AN32" i="351"/>
  <c r="AN28" i="351"/>
  <c r="AN41" i="351"/>
  <c r="AN37" i="351"/>
  <c r="AN33" i="351"/>
  <c r="AN45" i="351"/>
  <c r="AN42" i="351"/>
  <c r="AN38" i="351"/>
  <c r="AN49" i="351"/>
  <c r="AN39" i="351"/>
  <c r="AN35" i="351"/>
  <c r="AN31" i="351"/>
  <c r="AN23" i="351"/>
  <c r="AN19" i="351"/>
  <c r="AN15" i="351"/>
  <c r="AN11" i="351"/>
  <c r="AO8" i="351"/>
  <c r="AN24" i="351"/>
  <c r="AN20" i="351"/>
  <c r="AN16" i="351"/>
  <c r="AN12" i="351"/>
  <c r="AN30" i="351"/>
  <c r="AN29" i="351"/>
  <c r="AN25" i="351"/>
  <c r="AN21" i="351"/>
  <c r="AN17" i="351"/>
  <c r="AN34" i="351"/>
  <c r="AN27" i="351"/>
  <c r="AN26" i="351"/>
  <c r="AN22" i="351"/>
  <c r="AN18" i="351"/>
  <c r="AN14" i="351"/>
  <c r="AZ101" i="351"/>
  <c r="AZ99" i="351"/>
  <c r="AZ95" i="351"/>
  <c r="AZ100" i="351"/>
  <c r="AZ96" i="351"/>
  <c r="AZ97" i="351"/>
  <c r="AZ98" i="351"/>
  <c r="AZ94" i="351"/>
  <c r="AZ93" i="351"/>
  <c r="AZ92" i="351"/>
  <c r="AZ89" i="351"/>
  <c r="AZ85" i="351"/>
  <c r="AZ90" i="351"/>
  <c r="AZ91" i="351"/>
  <c r="AZ88" i="351"/>
  <c r="AZ86" i="351"/>
  <c r="AZ80" i="351"/>
  <c r="AZ76" i="351"/>
  <c r="AZ72" i="351"/>
  <c r="AZ84" i="351"/>
  <c r="AZ81" i="351"/>
  <c r="AZ77" i="351"/>
  <c r="AZ83" i="351"/>
  <c r="AZ82" i="351"/>
  <c r="AZ87" i="351"/>
  <c r="AZ79" i="351"/>
  <c r="AZ75" i="351"/>
  <c r="AZ74" i="351"/>
  <c r="AZ70" i="351"/>
  <c r="AZ66" i="351"/>
  <c r="AZ62" i="351"/>
  <c r="AZ58" i="351"/>
  <c r="AZ71" i="351"/>
  <c r="AZ67" i="351"/>
  <c r="AZ63" i="351"/>
  <c r="AZ78" i="351"/>
  <c r="AZ73" i="351"/>
  <c r="AZ68" i="351"/>
  <c r="AZ69" i="351"/>
  <c r="AZ65" i="351"/>
  <c r="AZ61" i="351"/>
  <c r="AZ57" i="351"/>
  <c r="AZ64" i="351"/>
  <c r="AZ55" i="351"/>
  <c r="AZ51" i="351"/>
  <c r="AZ47" i="351"/>
  <c r="AZ43" i="351"/>
  <c r="AZ52" i="351"/>
  <c r="AZ48" i="351"/>
  <c r="AZ60" i="351"/>
  <c r="AZ59" i="351"/>
  <c r="AZ53" i="351"/>
  <c r="AZ56" i="351"/>
  <c r="AZ54" i="351"/>
  <c r="AZ50" i="351"/>
  <c r="AZ46" i="351"/>
  <c r="AZ49" i="351"/>
  <c r="AZ45" i="351"/>
  <c r="AZ40" i="351"/>
  <c r="AZ36" i="351"/>
  <c r="AZ32" i="351"/>
  <c r="AZ28" i="351"/>
  <c r="AZ44" i="351"/>
  <c r="AZ41" i="351"/>
  <c r="AZ37" i="351"/>
  <c r="AZ33" i="351"/>
  <c r="AZ42" i="351"/>
  <c r="AZ38" i="351"/>
  <c r="AZ39" i="351"/>
  <c r="AZ35" i="351"/>
  <c r="AZ31" i="351"/>
  <c r="AZ34" i="351"/>
  <c r="AZ30" i="351"/>
  <c r="AZ29" i="351"/>
  <c r="AZ23" i="351"/>
  <c r="AZ19" i="351"/>
  <c r="AZ15" i="351"/>
  <c r="AZ11" i="351"/>
  <c r="AZ24" i="351"/>
  <c r="AZ20" i="351"/>
  <c r="AZ16" i="351"/>
  <c r="AZ12" i="351"/>
  <c r="AZ27" i="351"/>
  <c r="AZ25" i="351"/>
  <c r="AZ21" i="351"/>
  <c r="AZ17" i="351"/>
  <c r="AZ26" i="351"/>
  <c r="AZ22" i="351"/>
  <c r="AZ18" i="351"/>
  <c r="AZ14" i="351"/>
  <c r="AC9" i="351"/>
  <c r="AD9" i="351" s="1"/>
  <c r="AI9" i="351"/>
  <c r="AJ9" i="351" s="1"/>
  <c r="AN9" i="351"/>
  <c r="AG10" i="351"/>
  <c r="AH10" i="351" s="1"/>
  <c r="AR10" i="351"/>
  <c r="AZ10" i="351"/>
  <c r="AC11" i="351"/>
  <c r="AP15" i="351"/>
  <c r="AE17" i="351"/>
  <c r="AF17" i="351" s="1"/>
  <c r="AY17" i="351"/>
  <c r="AE21" i="351"/>
  <c r="AF21" i="351" s="1"/>
  <c r="AY21" i="351"/>
  <c r="AE25" i="351"/>
  <c r="AF25" i="351" s="1"/>
  <c r="AY25" i="351"/>
  <c r="AE29" i="351"/>
  <c r="AF29" i="351" s="1"/>
  <c r="AE33" i="351"/>
  <c r="AF33" i="351" s="1"/>
  <c r="AE20" i="351"/>
  <c r="AF20" i="351" s="1"/>
  <c r="AY20" i="351"/>
  <c r="AE24" i="351"/>
  <c r="AF24" i="351" s="1"/>
  <c r="AY24" i="351"/>
  <c r="AE28" i="351"/>
  <c r="AF28" i="351" s="1"/>
  <c r="AY33" i="351"/>
  <c r="AE15" i="351"/>
  <c r="AF15" i="351" s="1"/>
  <c r="AY15" i="351"/>
  <c r="AE19" i="351"/>
  <c r="AF19" i="351" s="1"/>
  <c r="AY19" i="351"/>
  <c r="AY23" i="351"/>
  <c r="AE101" i="351"/>
  <c r="AF101" i="351" s="1"/>
  <c r="AE98" i="351"/>
  <c r="AF98" i="351" s="1"/>
  <c r="AE94" i="351"/>
  <c r="AF94" i="351" s="1"/>
  <c r="AE99" i="351"/>
  <c r="AF99" i="351" s="1"/>
  <c r="AE95" i="351"/>
  <c r="AF95" i="351" s="1"/>
  <c r="AE100" i="351"/>
  <c r="AF100" i="351" s="1"/>
  <c r="AE96" i="351"/>
  <c r="AF96" i="351" s="1"/>
  <c r="AE97" i="351"/>
  <c r="AF97" i="351" s="1"/>
  <c r="AE93" i="351"/>
  <c r="AF93" i="351" s="1"/>
  <c r="AE92" i="351"/>
  <c r="AF92" i="351" s="1"/>
  <c r="AE88" i="351"/>
  <c r="AF88" i="351" s="1"/>
  <c r="AE84" i="351"/>
  <c r="AF84" i="351" s="1"/>
  <c r="AE89" i="351"/>
  <c r="AF89" i="351" s="1"/>
  <c r="AE90" i="351"/>
  <c r="AF90" i="351" s="1"/>
  <c r="AE91" i="351"/>
  <c r="AF91" i="351" s="1"/>
  <c r="AE87" i="351"/>
  <c r="AF87" i="351" s="1"/>
  <c r="AE83" i="351"/>
  <c r="AF83" i="351" s="1"/>
  <c r="AE79" i="351"/>
  <c r="AF79" i="351" s="1"/>
  <c r="AE75" i="351"/>
  <c r="AF75" i="351" s="1"/>
  <c r="AE80" i="351"/>
  <c r="AF80" i="351" s="1"/>
  <c r="AE81" i="351"/>
  <c r="AF81" i="351" s="1"/>
  <c r="AE86" i="351"/>
  <c r="AF86" i="351" s="1"/>
  <c r="AE85" i="351"/>
  <c r="AF85" i="351" s="1"/>
  <c r="AE82" i="351"/>
  <c r="AF82" i="351" s="1"/>
  <c r="AE78" i="351"/>
  <c r="AF78" i="351" s="1"/>
  <c r="AE74" i="351"/>
  <c r="AF74" i="351" s="1"/>
  <c r="AE76" i="351"/>
  <c r="AF76" i="351" s="1"/>
  <c r="AE69" i="351"/>
  <c r="AF69" i="351" s="1"/>
  <c r="AE65" i="351"/>
  <c r="AF65" i="351" s="1"/>
  <c r="AE61" i="351"/>
  <c r="AF61" i="351" s="1"/>
  <c r="AE72" i="351"/>
  <c r="AF72" i="351" s="1"/>
  <c r="AE70" i="351"/>
  <c r="AF70" i="351" s="1"/>
  <c r="AE66" i="351"/>
  <c r="AF66" i="351" s="1"/>
  <c r="AE62" i="351"/>
  <c r="AF62" i="351" s="1"/>
  <c r="AE77" i="351"/>
  <c r="AF77" i="351" s="1"/>
  <c r="AE73" i="351"/>
  <c r="AF73" i="351" s="1"/>
  <c r="AE71" i="351"/>
  <c r="AF71" i="351" s="1"/>
  <c r="AE67" i="351"/>
  <c r="AF67" i="351" s="1"/>
  <c r="AE68" i="351"/>
  <c r="AF68" i="351" s="1"/>
  <c r="AE64" i="351"/>
  <c r="AF64" i="351" s="1"/>
  <c r="AE60" i="351"/>
  <c r="AF60" i="351" s="1"/>
  <c r="AE58" i="351"/>
  <c r="AF58" i="351" s="1"/>
  <c r="AE54" i="351"/>
  <c r="AF54" i="351" s="1"/>
  <c r="AE50" i="351"/>
  <c r="AF50" i="351" s="1"/>
  <c r="AE46" i="351"/>
  <c r="AF46" i="351" s="1"/>
  <c r="AE59" i="351"/>
  <c r="AF59" i="351" s="1"/>
  <c r="AE57" i="351"/>
  <c r="AF57" i="351" s="1"/>
  <c r="AE55" i="351"/>
  <c r="AF55" i="351" s="1"/>
  <c r="AE51" i="351"/>
  <c r="AF51" i="351" s="1"/>
  <c r="AE56" i="351"/>
  <c r="AF56" i="351" s="1"/>
  <c r="AE52" i="351"/>
  <c r="AF52" i="351" s="1"/>
  <c r="AE63" i="351"/>
  <c r="AF63" i="351" s="1"/>
  <c r="AE53" i="351"/>
  <c r="AF53" i="351" s="1"/>
  <c r="AE49" i="351"/>
  <c r="AF49" i="351" s="1"/>
  <c r="AE45" i="351"/>
  <c r="AF45" i="351" s="1"/>
  <c r="AE48" i="351"/>
  <c r="AF48" i="351" s="1"/>
  <c r="AE47" i="351"/>
  <c r="AF47" i="351" s="1"/>
  <c r="AE43" i="351"/>
  <c r="AF43" i="351" s="1"/>
  <c r="AE39" i="351"/>
  <c r="AF39" i="351" s="1"/>
  <c r="AE35" i="351"/>
  <c r="AF35" i="351" s="1"/>
  <c r="AE31" i="351"/>
  <c r="AF31" i="351" s="1"/>
  <c r="AE27" i="351"/>
  <c r="AF27" i="351" s="1"/>
  <c r="AE40" i="351"/>
  <c r="AF40" i="351" s="1"/>
  <c r="AE36" i="351"/>
  <c r="AF36" i="351" s="1"/>
  <c r="AE32" i="351"/>
  <c r="AF32" i="351" s="1"/>
  <c r="AE41" i="351"/>
  <c r="AF41" i="351" s="1"/>
  <c r="AE37" i="351"/>
  <c r="AF37" i="351" s="1"/>
  <c r="AE44" i="351"/>
  <c r="AF44" i="351" s="1"/>
  <c r="AE42" i="351"/>
  <c r="AF42" i="351" s="1"/>
  <c r="AE38" i="351"/>
  <c r="AF38" i="351" s="1"/>
  <c r="AE34" i="351"/>
  <c r="AF34" i="351" s="1"/>
  <c r="AE30" i="351"/>
  <c r="AF30" i="351" s="1"/>
  <c r="AY98" i="351"/>
  <c r="AY94" i="351"/>
  <c r="AY101" i="351"/>
  <c r="AY99" i="351"/>
  <c r="AY95" i="351"/>
  <c r="AY100" i="351"/>
  <c r="AY96" i="351"/>
  <c r="AY97" i="351"/>
  <c r="AY93" i="351"/>
  <c r="AY88" i="351"/>
  <c r="AY84" i="351"/>
  <c r="AY92" i="351"/>
  <c r="AY89" i="351"/>
  <c r="AY90" i="351"/>
  <c r="AY91" i="351"/>
  <c r="AY87" i="351"/>
  <c r="AY85" i="351"/>
  <c r="AY79" i="351"/>
  <c r="AY75" i="351"/>
  <c r="AY86" i="351"/>
  <c r="AY80" i="351"/>
  <c r="AY76" i="351"/>
  <c r="AY81" i="351"/>
  <c r="AY83" i="351"/>
  <c r="AY82" i="351"/>
  <c r="AY78" i="351"/>
  <c r="AY74" i="351"/>
  <c r="AY69" i="351"/>
  <c r="AY65" i="351"/>
  <c r="AY61" i="351"/>
  <c r="AY57" i="351"/>
  <c r="AY77" i="351"/>
  <c r="AY70" i="351"/>
  <c r="AY66" i="351"/>
  <c r="AY62" i="351"/>
  <c r="AY72" i="351"/>
  <c r="AY71" i="351"/>
  <c r="AY67" i="351"/>
  <c r="AY73" i="351"/>
  <c r="AY68" i="351"/>
  <c r="AY64" i="351"/>
  <c r="AY60" i="351"/>
  <c r="AY56" i="351"/>
  <c r="AY54" i="351"/>
  <c r="AY50" i="351"/>
  <c r="AY46" i="351"/>
  <c r="AY55" i="351"/>
  <c r="AY51" i="351"/>
  <c r="AY63" i="351"/>
  <c r="AY58" i="351"/>
  <c r="AY52" i="351"/>
  <c r="AY59" i="351"/>
  <c r="AY53" i="351"/>
  <c r="AY49" i="351"/>
  <c r="AY45" i="351"/>
  <c r="AY39" i="351"/>
  <c r="AY35" i="351"/>
  <c r="AY31" i="351"/>
  <c r="AY27" i="351"/>
  <c r="AY40" i="351"/>
  <c r="AY36" i="351"/>
  <c r="AY32" i="351"/>
  <c r="AY47" i="351"/>
  <c r="AY44" i="351"/>
  <c r="AY41" i="351"/>
  <c r="AY37" i="351"/>
  <c r="AY48" i="351"/>
  <c r="AY43" i="351"/>
  <c r="AY42" i="351"/>
  <c r="AY38" i="351"/>
  <c r="AY34" i="351"/>
  <c r="AY30" i="351"/>
  <c r="AE10" i="351"/>
  <c r="AF10" i="351" s="1"/>
  <c r="AY10" i="351"/>
  <c r="AE14" i="351"/>
  <c r="AF14" i="351" s="1"/>
  <c r="AY14" i="351"/>
  <c r="AE18" i="351"/>
  <c r="AF18" i="351" s="1"/>
  <c r="AY18" i="351"/>
  <c r="AE22" i="351"/>
  <c r="AF22" i="351" s="1"/>
  <c r="AY22" i="351"/>
  <c r="AE26" i="351"/>
  <c r="AF26" i="351" s="1"/>
  <c r="AY26" i="351"/>
  <c r="AY28" i="351"/>
  <c r="V56" i="351"/>
  <c r="M56" i="351" s="1"/>
  <c r="V57" i="351"/>
  <c r="M57" i="351" s="1"/>
  <c r="V91" i="351"/>
  <c r="M91" i="351" s="1"/>
  <c r="AG26" i="350"/>
  <c r="AH26" i="350" s="1"/>
  <c r="AA17" i="350"/>
  <c r="AB17" i="350" s="1"/>
  <c r="AI22" i="350"/>
  <c r="AJ22" i="350" s="1"/>
  <c r="AR21" i="350"/>
  <c r="AC20" i="350"/>
  <c r="AD20" i="350" s="1"/>
  <c r="AN24" i="350"/>
  <c r="AO24" i="350" s="1"/>
  <c r="AN9" i="350"/>
  <c r="AO9" i="350" s="1"/>
  <c r="AQ17" i="350"/>
  <c r="AP17" i="350"/>
  <c r="AE11" i="350"/>
  <c r="AF11" i="350" s="1"/>
  <c r="AE16" i="350"/>
  <c r="AF16" i="350" s="1"/>
  <c r="AE12" i="350"/>
  <c r="AF12" i="350" s="1"/>
  <c r="AE13" i="350"/>
  <c r="AF13" i="350" s="1"/>
  <c r="AC10" i="350"/>
  <c r="AD10" i="350" s="1"/>
  <c r="AE101" i="350"/>
  <c r="AF101" i="350" s="1"/>
  <c r="AE98" i="350"/>
  <c r="AF98" i="350" s="1"/>
  <c r="AE99" i="350"/>
  <c r="AF99" i="350" s="1"/>
  <c r="AE95" i="350"/>
  <c r="AF95" i="350" s="1"/>
  <c r="AE100" i="350"/>
  <c r="AF100" i="350" s="1"/>
  <c r="AE96" i="350"/>
  <c r="AF96" i="350" s="1"/>
  <c r="AE97" i="350"/>
  <c r="AF97" i="350" s="1"/>
  <c r="AE93" i="350"/>
  <c r="AF93" i="350" s="1"/>
  <c r="AE92" i="350"/>
  <c r="AF92" i="350" s="1"/>
  <c r="AE90" i="350"/>
  <c r="AF90" i="350" s="1"/>
  <c r="AE86" i="350"/>
  <c r="AF86" i="350" s="1"/>
  <c r="AE91" i="350"/>
  <c r="AF91" i="350" s="1"/>
  <c r="AE94" i="350"/>
  <c r="AF94" i="350" s="1"/>
  <c r="AE88" i="350"/>
  <c r="AF88" i="350" s="1"/>
  <c r="AE84" i="350"/>
  <c r="AF84" i="350" s="1"/>
  <c r="AE81" i="350"/>
  <c r="AF81" i="350" s="1"/>
  <c r="AE85" i="350"/>
  <c r="AF85" i="350" s="1"/>
  <c r="AE89" i="350"/>
  <c r="AF89" i="350" s="1"/>
  <c r="AE83" i="350"/>
  <c r="AF83" i="350" s="1"/>
  <c r="AE87" i="350"/>
  <c r="AF87" i="350" s="1"/>
  <c r="AE80" i="350"/>
  <c r="AF80" i="350" s="1"/>
  <c r="AE82" i="350"/>
  <c r="AF82" i="350" s="1"/>
  <c r="AE78" i="350"/>
  <c r="AF78" i="350" s="1"/>
  <c r="AE77" i="350"/>
  <c r="AF77" i="350" s="1"/>
  <c r="AE73" i="350"/>
  <c r="AF73" i="350" s="1"/>
  <c r="AE74" i="350"/>
  <c r="AF74" i="350" s="1"/>
  <c r="AE79" i="350"/>
  <c r="AF79" i="350" s="1"/>
  <c r="AE75" i="350"/>
  <c r="AF75" i="350" s="1"/>
  <c r="AE76" i="350"/>
  <c r="AF76" i="350" s="1"/>
  <c r="AE72" i="350"/>
  <c r="AF72" i="350" s="1"/>
  <c r="AE68" i="350"/>
  <c r="AF68" i="350" s="1"/>
  <c r="AE70" i="350"/>
  <c r="AF70" i="350" s="1"/>
  <c r="AE66" i="350"/>
  <c r="AF66" i="350" s="1"/>
  <c r="AE63" i="350"/>
  <c r="AF63" i="350" s="1"/>
  <c r="AE64" i="350"/>
  <c r="AF64" i="350" s="1"/>
  <c r="AE60" i="350"/>
  <c r="AF60" i="350" s="1"/>
  <c r="AE56" i="350"/>
  <c r="AF56" i="350" s="1"/>
  <c r="AE52" i="350"/>
  <c r="AF52" i="350" s="1"/>
  <c r="AE67" i="350"/>
  <c r="AF67" i="350" s="1"/>
  <c r="AE65" i="350"/>
  <c r="AF65" i="350" s="1"/>
  <c r="AE71" i="350"/>
  <c r="AF71" i="350" s="1"/>
  <c r="AE69" i="350"/>
  <c r="AF69" i="350" s="1"/>
  <c r="AE62" i="350"/>
  <c r="AF62" i="350" s="1"/>
  <c r="AE58" i="350"/>
  <c r="AF58" i="350" s="1"/>
  <c r="AE54" i="350"/>
  <c r="AF54" i="350" s="1"/>
  <c r="AE50" i="350"/>
  <c r="AF50" i="350" s="1"/>
  <c r="AE46" i="350"/>
  <c r="AF46" i="350" s="1"/>
  <c r="AE57" i="350"/>
  <c r="AF57" i="350" s="1"/>
  <c r="AE51" i="350"/>
  <c r="AF51" i="350" s="1"/>
  <c r="AE47" i="350"/>
  <c r="AF47" i="350" s="1"/>
  <c r="AE61" i="350"/>
  <c r="AF61" i="350" s="1"/>
  <c r="AE48" i="350"/>
  <c r="AF48" i="350" s="1"/>
  <c r="AE59" i="350"/>
  <c r="AF59" i="350" s="1"/>
  <c r="AE55" i="350"/>
  <c r="AF55" i="350" s="1"/>
  <c r="AE53" i="350"/>
  <c r="AF53" i="350" s="1"/>
  <c r="AE49" i="350"/>
  <c r="AF49" i="350" s="1"/>
  <c r="AE45" i="350"/>
  <c r="AF45" i="350" s="1"/>
  <c r="AE41" i="350"/>
  <c r="AF41" i="350" s="1"/>
  <c r="AE44" i="350"/>
  <c r="AF44" i="350" s="1"/>
  <c r="AE42" i="350"/>
  <c r="AF42" i="350" s="1"/>
  <c r="AE38" i="350"/>
  <c r="AF38" i="350" s="1"/>
  <c r="AE34" i="350"/>
  <c r="AF34" i="350" s="1"/>
  <c r="AE30" i="350"/>
  <c r="AF30" i="350" s="1"/>
  <c r="AE26" i="350"/>
  <c r="AF26" i="350" s="1"/>
  <c r="AE39" i="350"/>
  <c r="AF39" i="350" s="1"/>
  <c r="AE35" i="350"/>
  <c r="AF35" i="350" s="1"/>
  <c r="AE31" i="350"/>
  <c r="AF31" i="350" s="1"/>
  <c r="AE27" i="350"/>
  <c r="AF27" i="350" s="1"/>
  <c r="AE36" i="350"/>
  <c r="AF36" i="350" s="1"/>
  <c r="AE32" i="350"/>
  <c r="AF32" i="350" s="1"/>
  <c r="AE28" i="350"/>
  <c r="AF28" i="350" s="1"/>
  <c r="AE43" i="350"/>
  <c r="AF43" i="350" s="1"/>
  <c r="AE40" i="350"/>
  <c r="AF40" i="350" s="1"/>
  <c r="AE37" i="350"/>
  <c r="AF37" i="350" s="1"/>
  <c r="AE33" i="350"/>
  <c r="AF33" i="350" s="1"/>
  <c r="AE29" i="350"/>
  <c r="AF29" i="350" s="1"/>
  <c r="AE25" i="350"/>
  <c r="AF25" i="350" s="1"/>
  <c r="AE21" i="350"/>
  <c r="AF21" i="350" s="1"/>
  <c r="AO8" i="350"/>
  <c r="AS8" i="350"/>
  <c r="AT8" i="350" s="1"/>
  <c r="AY98" i="350"/>
  <c r="AY101" i="350"/>
  <c r="AY99" i="350"/>
  <c r="AY95" i="350"/>
  <c r="AY100" i="350"/>
  <c r="AY96" i="350"/>
  <c r="AY97" i="350"/>
  <c r="AY93" i="350"/>
  <c r="AY94" i="350"/>
  <c r="AY90" i="350"/>
  <c r="AY86" i="350"/>
  <c r="AY91" i="350"/>
  <c r="AY92" i="350"/>
  <c r="AY88" i="350"/>
  <c r="AY84" i="350"/>
  <c r="AY81" i="350"/>
  <c r="AY89" i="350"/>
  <c r="AY87" i="350"/>
  <c r="AY85" i="350"/>
  <c r="AY83" i="350"/>
  <c r="AY80" i="350"/>
  <c r="AY77" i="350"/>
  <c r="AY73" i="350"/>
  <c r="AY78" i="350"/>
  <c r="AY74" i="350"/>
  <c r="AY82" i="350"/>
  <c r="AY75" i="350"/>
  <c r="AY79" i="350"/>
  <c r="AY76" i="350"/>
  <c r="AY72" i="350"/>
  <c r="AY68" i="350"/>
  <c r="AY69" i="350"/>
  <c r="AY63" i="350"/>
  <c r="AY71" i="350"/>
  <c r="AY70" i="350"/>
  <c r="AY66" i="350"/>
  <c r="AY64" i="350"/>
  <c r="AY60" i="350"/>
  <c r="AY56" i="350"/>
  <c r="AY52" i="350"/>
  <c r="AY65" i="350"/>
  <c r="AY61" i="350"/>
  <c r="AY67" i="350"/>
  <c r="AY62" i="350"/>
  <c r="AY58" i="350"/>
  <c r="AY54" i="350"/>
  <c r="AY53" i="350"/>
  <c r="AY50" i="350"/>
  <c r="AY46" i="350"/>
  <c r="AY59" i="350"/>
  <c r="AY55" i="350"/>
  <c r="AY51" i="350"/>
  <c r="AY47" i="350"/>
  <c r="AY48" i="350"/>
  <c r="AY57" i="350"/>
  <c r="AY49" i="350"/>
  <c r="AY45" i="350"/>
  <c r="AY41" i="350"/>
  <c r="AY40" i="350"/>
  <c r="AY34" i="350"/>
  <c r="AY30" i="350"/>
  <c r="AY26" i="350"/>
  <c r="AY43" i="350"/>
  <c r="AY42" i="350"/>
  <c r="AY38" i="350"/>
  <c r="AY35" i="350"/>
  <c r="AY31" i="350"/>
  <c r="AY27" i="350"/>
  <c r="AY44" i="350"/>
  <c r="AY39" i="350"/>
  <c r="AY36" i="350"/>
  <c r="AY32" i="350"/>
  <c r="AY28" i="350"/>
  <c r="AY37" i="350"/>
  <c r="AY33" i="350"/>
  <c r="AY29" i="350"/>
  <c r="AY25" i="350"/>
  <c r="AY21" i="350"/>
  <c r="AP9" i="350"/>
  <c r="AX9" i="350"/>
  <c r="AA10" i="350"/>
  <c r="AE10" i="350"/>
  <c r="AF10" i="350" s="1"/>
  <c r="AI10" i="350"/>
  <c r="AJ10" i="350" s="1"/>
  <c r="AQ10" i="350"/>
  <c r="AY10" i="350"/>
  <c r="AN11" i="350"/>
  <c r="AR11" i="350"/>
  <c r="AZ11" i="350"/>
  <c r="AC12" i="350"/>
  <c r="AD12" i="350" s="1"/>
  <c r="AG12" i="350"/>
  <c r="AH12" i="350" s="1"/>
  <c r="AW12" i="350"/>
  <c r="AP13" i="350"/>
  <c r="AX13" i="350"/>
  <c r="AA14" i="350"/>
  <c r="AE14" i="350"/>
  <c r="AF14" i="350" s="1"/>
  <c r="AI14" i="350"/>
  <c r="AJ14" i="350" s="1"/>
  <c r="AQ14" i="350"/>
  <c r="AY14" i="350"/>
  <c r="AN15" i="350"/>
  <c r="AR15" i="350"/>
  <c r="AZ15" i="350"/>
  <c r="AC16" i="350"/>
  <c r="AD16" i="350" s="1"/>
  <c r="AG16" i="350"/>
  <c r="AH16" i="350" s="1"/>
  <c r="AW16" i="350"/>
  <c r="AX17" i="350"/>
  <c r="AA18" i="350"/>
  <c r="AB18" i="350" s="1"/>
  <c r="AE18" i="350"/>
  <c r="AF18" i="350" s="1"/>
  <c r="AI18" i="350"/>
  <c r="AJ18" i="350" s="1"/>
  <c r="AQ18" i="350"/>
  <c r="AY18" i="350"/>
  <c r="AI19" i="350"/>
  <c r="AJ19" i="350" s="1"/>
  <c r="AN19" i="350"/>
  <c r="AY19" i="350"/>
  <c r="AA20" i="350"/>
  <c r="AB20" i="350" s="1"/>
  <c r="AQ20" i="350"/>
  <c r="AZ21" i="350"/>
  <c r="AC22" i="350"/>
  <c r="AD22" i="350" s="1"/>
  <c r="AX22" i="350"/>
  <c r="AI23" i="350"/>
  <c r="AJ23" i="350" s="1"/>
  <c r="AN23" i="350"/>
  <c r="AY23" i="350"/>
  <c r="AR24" i="350"/>
  <c r="AR25" i="350"/>
  <c r="AG100" i="350"/>
  <c r="AH100" i="350" s="1"/>
  <c r="AG96" i="350"/>
  <c r="AH96" i="350" s="1"/>
  <c r="AG97" i="350"/>
  <c r="AH97" i="350" s="1"/>
  <c r="AG93" i="350"/>
  <c r="AH93" i="350" s="1"/>
  <c r="AG101" i="350"/>
  <c r="AH101" i="350" s="1"/>
  <c r="AG98" i="350"/>
  <c r="AH98" i="350" s="1"/>
  <c r="AG99" i="350"/>
  <c r="AH99" i="350" s="1"/>
  <c r="AG95" i="350"/>
  <c r="AH95" i="350" s="1"/>
  <c r="AG88" i="350"/>
  <c r="AH88" i="350" s="1"/>
  <c r="AG94" i="350"/>
  <c r="AH94" i="350" s="1"/>
  <c r="AG89" i="350"/>
  <c r="AH89" i="350" s="1"/>
  <c r="AG90" i="350"/>
  <c r="AH90" i="350" s="1"/>
  <c r="AG86" i="350"/>
  <c r="AH86" i="350" s="1"/>
  <c r="AG85" i="350"/>
  <c r="AH85" i="350" s="1"/>
  <c r="AG83" i="350"/>
  <c r="AH83" i="350" s="1"/>
  <c r="AG91" i="350"/>
  <c r="AH91" i="350" s="1"/>
  <c r="AG87" i="350"/>
  <c r="AH87" i="350" s="1"/>
  <c r="AG92" i="350"/>
  <c r="AH92" i="350" s="1"/>
  <c r="AG84" i="350"/>
  <c r="AH84" i="350" s="1"/>
  <c r="AG82" i="350"/>
  <c r="AH82" i="350" s="1"/>
  <c r="AG78" i="350"/>
  <c r="AH78" i="350" s="1"/>
  <c r="AG79" i="350"/>
  <c r="AH79" i="350" s="1"/>
  <c r="AG75" i="350"/>
  <c r="AH75" i="350" s="1"/>
  <c r="AG71" i="350"/>
  <c r="AH71" i="350" s="1"/>
  <c r="AG80" i="350"/>
  <c r="AH80" i="350" s="1"/>
  <c r="AG76" i="350"/>
  <c r="AH76" i="350" s="1"/>
  <c r="AG81" i="350"/>
  <c r="AH81" i="350" s="1"/>
  <c r="AG77" i="350"/>
  <c r="AH77" i="350" s="1"/>
  <c r="AG74" i="350"/>
  <c r="AH74" i="350" s="1"/>
  <c r="AG70" i="350"/>
  <c r="AH70" i="350" s="1"/>
  <c r="AG66" i="350"/>
  <c r="AH66" i="350" s="1"/>
  <c r="AG73" i="350"/>
  <c r="AH73" i="350" s="1"/>
  <c r="AG67" i="350"/>
  <c r="AH67" i="350" s="1"/>
  <c r="AG65" i="350"/>
  <c r="AH65" i="350" s="1"/>
  <c r="AG61" i="350"/>
  <c r="AH61" i="350" s="1"/>
  <c r="AG72" i="350"/>
  <c r="AH72" i="350" s="1"/>
  <c r="AG62" i="350"/>
  <c r="AH62" i="350" s="1"/>
  <c r="AG58" i="350"/>
  <c r="AH58" i="350" s="1"/>
  <c r="AG54" i="350"/>
  <c r="AH54" i="350" s="1"/>
  <c r="AG69" i="350"/>
  <c r="AH69" i="350" s="1"/>
  <c r="AG63" i="350"/>
  <c r="AH63" i="350" s="1"/>
  <c r="AG68" i="350"/>
  <c r="AH68" i="350" s="1"/>
  <c r="AG64" i="350"/>
  <c r="AH64" i="350" s="1"/>
  <c r="AG60" i="350"/>
  <c r="AH60" i="350" s="1"/>
  <c r="AG56" i="350"/>
  <c r="AH56" i="350" s="1"/>
  <c r="AG57" i="350"/>
  <c r="AH57" i="350" s="1"/>
  <c r="AG48" i="350"/>
  <c r="AH48" i="350" s="1"/>
  <c r="AG44" i="350"/>
  <c r="AH44" i="350" s="1"/>
  <c r="AG49" i="350"/>
  <c r="AH49" i="350" s="1"/>
  <c r="AG59" i="350"/>
  <c r="AH59" i="350" s="1"/>
  <c r="AG55" i="350"/>
  <c r="AH55" i="350" s="1"/>
  <c r="AG53" i="350"/>
  <c r="AH53" i="350" s="1"/>
  <c r="AG50" i="350"/>
  <c r="AH50" i="350" s="1"/>
  <c r="AG52" i="350"/>
  <c r="AH52" i="350" s="1"/>
  <c r="AG51" i="350"/>
  <c r="AH51" i="350" s="1"/>
  <c r="AG47" i="350"/>
  <c r="AH47" i="350" s="1"/>
  <c r="AG43" i="350"/>
  <c r="AH43" i="350" s="1"/>
  <c r="AG39" i="350"/>
  <c r="AH39" i="350" s="1"/>
  <c r="AG41" i="350"/>
  <c r="AH41" i="350" s="1"/>
  <c r="AG36" i="350"/>
  <c r="AH36" i="350" s="1"/>
  <c r="AG32" i="350"/>
  <c r="AH32" i="350" s="1"/>
  <c r="AG28" i="350"/>
  <c r="AH28" i="350" s="1"/>
  <c r="AG24" i="350"/>
  <c r="AH24" i="350" s="1"/>
  <c r="AG46" i="350"/>
  <c r="AH46" i="350" s="1"/>
  <c r="AG40" i="350"/>
  <c r="AH40" i="350" s="1"/>
  <c r="AG37" i="350"/>
  <c r="AH37" i="350" s="1"/>
  <c r="AG33" i="350"/>
  <c r="AH33" i="350" s="1"/>
  <c r="AG29" i="350"/>
  <c r="AH29" i="350" s="1"/>
  <c r="AG25" i="350"/>
  <c r="AH25" i="350" s="1"/>
  <c r="AG45" i="350"/>
  <c r="AH45" i="350" s="1"/>
  <c r="AG34" i="350"/>
  <c r="AH34" i="350" s="1"/>
  <c r="AG30" i="350"/>
  <c r="AH30" i="350" s="1"/>
  <c r="AG42" i="350"/>
  <c r="AH42" i="350" s="1"/>
  <c r="AG38" i="350"/>
  <c r="AH38" i="350" s="1"/>
  <c r="AG35" i="350"/>
  <c r="AH35" i="350" s="1"/>
  <c r="AG31" i="350"/>
  <c r="AH31" i="350" s="1"/>
  <c r="AG27" i="350"/>
  <c r="AH27" i="350" s="1"/>
  <c r="AG23" i="350"/>
  <c r="AH23" i="350" s="1"/>
  <c r="AG19" i="350"/>
  <c r="AH19" i="350" s="1"/>
  <c r="AP97" i="350"/>
  <c r="AP98" i="350"/>
  <c r="AP94" i="350"/>
  <c r="AP99" i="350"/>
  <c r="AP95" i="350"/>
  <c r="AP100" i="350"/>
  <c r="AP96" i="350"/>
  <c r="AP92" i="350"/>
  <c r="AP89" i="350"/>
  <c r="AP85" i="350"/>
  <c r="AP93" i="350"/>
  <c r="AP90" i="350"/>
  <c r="AP91" i="350"/>
  <c r="AP87" i="350"/>
  <c r="AP88" i="350"/>
  <c r="AP84" i="350"/>
  <c r="AP80" i="350"/>
  <c r="AP86" i="350"/>
  <c r="AP83" i="350"/>
  <c r="AP79" i="350"/>
  <c r="AP78" i="350"/>
  <c r="AP76" i="350"/>
  <c r="AP72" i="350"/>
  <c r="AP81" i="350"/>
  <c r="AP73" i="350"/>
  <c r="AP82" i="350"/>
  <c r="AP77" i="350"/>
  <c r="AP75" i="350"/>
  <c r="AP71" i="350"/>
  <c r="AP67" i="350"/>
  <c r="AP70" i="350"/>
  <c r="AP68" i="350"/>
  <c r="AP66" i="350"/>
  <c r="AP62" i="350"/>
  <c r="AP74" i="350"/>
  <c r="AP63" i="350"/>
  <c r="AP59" i="350"/>
  <c r="AP55" i="350"/>
  <c r="AP64" i="350"/>
  <c r="AP69" i="350"/>
  <c r="AP65" i="350"/>
  <c r="AP61" i="350"/>
  <c r="AP57" i="350"/>
  <c r="AP56" i="350"/>
  <c r="AP52" i="350"/>
  <c r="AP49" i="350"/>
  <c r="AP45" i="350"/>
  <c r="AP60" i="350"/>
  <c r="AP50" i="350"/>
  <c r="AP46" i="350"/>
  <c r="AP58" i="350"/>
  <c r="AP54" i="350"/>
  <c r="AP51" i="350"/>
  <c r="AP47" i="350"/>
  <c r="AP53" i="350"/>
  <c r="AP48" i="350"/>
  <c r="AP44" i="350"/>
  <c r="AP40" i="350"/>
  <c r="AP42" i="350"/>
  <c r="AP38" i="350"/>
  <c r="AP37" i="350"/>
  <c r="AP33" i="350"/>
  <c r="AP29" i="350"/>
  <c r="AP25" i="350"/>
  <c r="AP41" i="350"/>
  <c r="AP39" i="350"/>
  <c r="AP34" i="350"/>
  <c r="AP30" i="350"/>
  <c r="AP26" i="350"/>
  <c r="AP43" i="350"/>
  <c r="AP35" i="350"/>
  <c r="AP31" i="350"/>
  <c r="AP27" i="350"/>
  <c r="AP36" i="350"/>
  <c r="AP32" i="350"/>
  <c r="AP28" i="350"/>
  <c r="AP24" i="350"/>
  <c r="AP20" i="350"/>
  <c r="AZ101" i="350"/>
  <c r="AZ99" i="350"/>
  <c r="AZ95" i="350"/>
  <c r="AZ100" i="350"/>
  <c r="AZ96" i="350"/>
  <c r="AZ92" i="350"/>
  <c r="AZ97" i="350"/>
  <c r="AZ98" i="350"/>
  <c r="AZ94" i="350"/>
  <c r="AZ93" i="350"/>
  <c r="AZ91" i="350"/>
  <c r="AZ87" i="350"/>
  <c r="AZ89" i="350"/>
  <c r="AZ85" i="350"/>
  <c r="AZ90" i="350"/>
  <c r="AZ82" i="350"/>
  <c r="AZ86" i="350"/>
  <c r="AZ84" i="350"/>
  <c r="AZ83" i="350"/>
  <c r="AZ88" i="350"/>
  <c r="AZ81" i="350"/>
  <c r="AZ77" i="350"/>
  <c r="AZ80" i="350"/>
  <c r="AZ78" i="350"/>
  <c r="AZ74" i="350"/>
  <c r="AZ75" i="350"/>
  <c r="AZ79" i="350"/>
  <c r="AZ76" i="350"/>
  <c r="AZ73" i="350"/>
  <c r="AZ69" i="350"/>
  <c r="AZ72" i="350"/>
  <c r="AZ71" i="350"/>
  <c r="AZ70" i="350"/>
  <c r="AZ66" i="350"/>
  <c r="AZ64" i="350"/>
  <c r="AZ60" i="350"/>
  <c r="AZ68" i="350"/>
  <c r="AZ65" i="350"/>
  <c r="AZ61" i="350"/>
  <c r="AZ57" i="350"/>
  <c r="AZ53" i="350"/>
  <c r="AZ67" i="350"/>
  <c r="AZ62" i="350"/>
  <c r="AZ63" i="350"/>
  <c r="AZ59" i="350"/>
  <c r="AZ55" i="350"/>
  <c r="AZ51" i="350"/>
  <c r="AZ47" i="350"/>
  <c r="AZ43" i="350"/>
  <c r="AZ58" i="350"/>
  <c r="AZ54" i="350"/>
  <c r="AZ52" i="350"/>
  <c r="AZ48" i="350"/>
  <c r="AZ49" i="350"/>
  <c r="AZ56" i="350"/>
  <c r="AZ50" i="350"/>
  <c r="AZ46" i="350"/>
  <c r="AZ42" i="350"/>
  <c r="AZ38" i="350"/>
  <c r="AZ35" i="350"/>
  <c r="AZ31" i="350"/>
  <c r="AZ27" i="350"/>
  <c r="AZ23" i="350"/>
  <c r="AZ45" i="350"/>
  <c r="AZ44" i="350"/>
  <c r="AZ39" i="350"/>
  <c r="AZ36" i="350"/>
  <c r="AZ32" i="350"/>
  <c r="AZ28" i="350"/>
  <c r="AZ41" i="350"/>
  <c r="AZ37" i="350"/>
  <c r="AZ33" i="350"/>
  <c r="AZ29" i="350"/>
  <c r="AZ40" i="350"/>
  <c r="AZ34" i="350"/>
  <c r="AZ30" i="350"/>
  <c r="AZ26" i="350"/>
  <c r="AZ22" i="350"/>
  <c r="AA9" i="350"/>
  <c r="AB9" i="350" s="1"/>
  <c r="AI9" i="350"/>
  <c r="AJ9" i="350" s="1"/>
  <c r="AQ9" i="350"/>
  <c r="AN10" i="350"/>
  <c r="AZ10" i="350"/>
  <c r="AC11" i="350"/>
  <c r="AD11" i="350" s="1"/>
  <c r="AG11" i="350"/>
  <c r="AH11" i="350" s="1"/>
  <c r="AW11" i="350"/>
  <c r="AP12" i="350"/>
  <c r="AX12" i="350"/>
  <c r="AA13" i="350"/>
  <c r="AI13" i="350"/>
  <c r="AJ13" i="350" s="1"/>
  <c r="AQ13" i="350"/>
  <c r="AN14" i="350"/>
  <c r="AR14" i="350"/>
  <c r="AZ14" i="350"/>
  <c r="AC15" i="350"/>
  <c r="AD15" i="350" s="1"/>
  <c r="AG15" i="350"/>
  <c r="AH15" i="350" s="1"/>
  <c r="AW15" i="350"/>
  <c r="AP16" i="350"/>
  <c r="AX16" i="350"/>
  <c r="AE17" i="350"/>
  <c r="AF17" i="350" s="1"/>
  <c r="AI17" i="350"/>
  <c r="AJ17" i="350" s="1"/>
  <c r="AY17" i="350"/>
  <c r="AN18" i="350"/>
  <c r="AR18" i="350"/>
  <c r="AZ18" i="350"/>
  <c r="V19" i="350"/>
  <c r="M19" i="350" s="1"/>
  <c r="AE19" i="350"/>
  <c r="AF19" i="350" s="1"/>
  <c r="AP19" i="350"/>
  <c r="AZ19" i="350"/>
  <c r="AG20" i="350"/>
  <c r="AH20" i="350" s="1"/>
  <c r="AR20" i="350"/>
  <c r="AP21" i="350"/>
  <c r="AY22" i="350"/>
  <c r="AE23" i="350"/>
  <c r="AF23" i="350" s="1"/>
  <c r="AP23" i="350"/>
  <c r="AE24" i="350"/>
  <c r="AF24" i="350" s="1"/>
  <c r="AA98" i="350"/>
  <c r="AB98" i="350" s="1"/>
  <c r="AA99" i="350"/>
  <c r="AB99" i="350" s="1"/>
  <c r="AA95" i="350"/>
  <c r="AB95" i="350" s="1"/>
  <c r="AA100" i="350"/>
  <c r="AB100" i="350" s="1"/>
  <c r="AA96" i="350"/>
  <c r="AB96" i="350" s="1"/>
  <c r="AA97" i="350"/>
  <c r="AB97" i="350" s="1"/>
  <c r="AA93" i="350"/>
  <c r="AB93" i="350" s="1"/>
  <c r="AA94" i="350"/>
  <c r="AB94" i="350" s="1"/>
  <c r="AA90" i="350"/>
  <c r="AB90" i="350" s="1"/>
  <c r="AA86" i="350"/>
  <c r="AB86" i="350" s="1"/>
  <c r="AA91" i="350"/>
  <c r="AB91" i="350" s="1"/>
  <c r="AA92" i="350"/>
  <c r="AB92" i="350" s="1"/>
  <c r="AA88" i="350"/>
  <c r="AB88" i="350" s="1"/>
  <c r="AA84" i="350"/>
  <c r="AB84" i="350" s="1"/>
  <c r="AA81" i="350"/>
  <c r="AB81" i="350" s="1"/>
  <c r="AA87" i="350"/>
  <c r="AB87" i="350" s="1"/>
  <c r="AA83" i="350"/>
  <c r="AB83" i="350" s="1"/>
  <c r="AA89" i="350"/>
  <c r="AB89" i="350" s="1"/>
  <c r="AA85" i="350"/>
  <c r="AB85" i="350" s="1"/>
  <c r="AA80" i="350"/>
  <c r="AB80" i="350" s="1"/>
  <c r="AA77" i="350"/>
  <c r="AB77" i="350" s="1"/>
  <c r="AA73" i="350"/>
  <c r="AB73" i="350" s="1"/>
  <c r="AA79" i="350"/>
  <c r="AB79" i="350" s="1"/>
  <c r="AA74" i="350"/>
  <c r="AB74" i="350" s="1"/>
  <c r="AA82" i="350"/>
  <c r="AB82" i="350" s="1"/>
  <c r="AA75" i="350"/>
  <c r="AB75" i="350" s="1"/>
  <c r="AA78" i="350"/>
  <c r="AB78" i="350" s="1"/>
  <c r="AA76" i="350"/>
  <c r="AB76" i="350" s="1"/>
  <c r="AA72" i="350"/>
  <c r="AB72" i="350" s="1"/>
  <c r="AA68" i="350"/>
  <c r="AB68" i="350" s="1"/>
  <c r="AA63" i="350"/>
  <c r="AB63" i="350" s="1"/>
  <c r="AA71" i="350"/>
  <c r="AB71" i="350" s="1"/>
  <c r="AA67" i="350"/>
  <c r="AB67" i="350" s="1"/>
  <c r="AA64" i="350"/>
  <c r="AB64" i="350" s="1"/>
  <c r="AA60" i="350"/>
  <c r="AB60" i="350" s="1"/>
  <c r="AA56" i="350"/>
  <c r="AB56" i="350" s="1"/>
  <c r="AA52" i="350"/>
  <c r="AB52" i="350" s="1"/>
  <c r="AA69" i="350"/>
  <c r="AB69" i="350" s="1"/>
  <c r="AA65" i="350"/>
  <c r="AB65" i="350" s="1"/>
  <c r="AA70" i="350"/>
  <c r="AB70" i="350" s="1"/>
  <c r="AA66" i="350"/>
  <c r="AB66" i="350" s="1"/>
  <c r="AA62" i="350"/>
  <c r="AB62" i="350" s="1"/>
  <c r="AA58" i="350"/>
  <c r="AB58" i="350" s="1"/>
  <c r="AA50" i="350"/>
  <c r="AB50" i="350" s="1"/>
  <c r="AA46" i="350"/>
  <c r="AB46" i="350" s="1"/>
  <c r="AA59" i="350"/>
  <c r="AB59" i="350" s="1"/>
  <c r="AA55" i="350"/>
  <c r="AB55" i="350" s="1"/>
  <c r="AA51" i="350"/>
  <c r="AB51" i="350" s="1"/>
  <c r="AA47" i="350"/>
  <c r="AB47" i="350" s="1"/>
  <c r="AA53" i="350"/>
  <c r="AB53" i="350" s="1"/>
  <c r="AA48" i="350"/>
  <c r="AB48" i="350" s="1"/>
  <c r="AA61" i="350"/>
  <c r="AB61" i="350" s="1"/>
  <c r="AA57" i="350"/>
  <c r="AB57" i="350" s="1"/>
  <c r="AA54" i="350"/>
  <c r="AB54" i="350" s="1"/>
  <c r="AA49" i="350"/>
  <c r="AB49" i="350" s="1"/>
  <c r="AA45" i="350"/>
  <c r="AB45" i="350" s="1"/>
  <c r="AA41" i="350"/>
  <c r="AB41" i="350" s="1"/>
  <c r="AA39" i="350"/>
  <c r="AB39" i="350" s="1"/>
  <c r="AA38" i="350"/>
  <c r="AB38" i="350" s="1"/>
  <c r="AA34" i="350"/>
  <c r="AB34" i="350" s="1"/>
  <c r="AA30" i="350"/>
  <c r="AB30" i="350" s="1"/>
  <c r="AA26" i="350"/>
  <c r="AB26" i="350" s="1"/>
  <c r="AA43" i="350"/>
  <c r="AB43" i="350" s="1"/>
  <c r="AA35" i="350"/>
  <c r="AB35" i="350" s="1"/>
  <c r="AA31" i="350"/>
  <c r="AB31" i="350" s="1"/>
  <c r="AA27" i="350"/>
  <c r="AB27" i="350" s="1"/>
  <c r="AA44" i="350"/>
  <c r="AB44" i="350" s="1"/>
  <c r="AA40" i="350"/>
  <c r="AB40" i="350" s="1"/>
  <c r="AA36" i="350"/>
  <c r="AB36" i="350" s="1"/>
  <c r="AA32" i="350"/>
  <c r="AB32" i="350" s="1"/>
  <c r="AA28" i="350"/>
  <c r="AB28" i="350" s="1"/>
  <c r="AA42" i="350"/>
  <c r="AB42" i="350" s="1"/>
  <c r="AA37" i="350"/>
  <c r="AB37" i="350" s="1"/>
  <c r="AA33" i="350"/>
  <c r="AB33" i="350" s="1"/>
  <c r="AA29" i="350"/>
  <c r="AB29" i="350" s="1"/>
  <c r="AA25" i="350"/>
  <c r="AB25" i="350" s="1"/>
  <c r="AA21" i="350"/>
  <c r="AB21" i="350" s="1"/>
  <c r="AI101" i="350"/>
  <c r="AJ101" i="350" s="1"/>
  <c r="AI98" i="350"/>
  <c r="AJ98" i="350" s="1"/>
  <c r="AI99" i="350"/>
  <c r="AJ99" i="350" s="1"/>
  <c r="AI95" i="350"/>
  <c r="AJ95" i="350" s="1"/>
  <c r="AI100" i="350"/>
  <c r="AJ100" i="350" s="1"/>
  <c r="AI96" i="350"/>
  <c r="AJ96" i="350" s="1"/>
  <c r="AI97" i="350"/>
  <c r="AJ97" i="350" s="1"/>
  <c r="AI93" i="350"/>
  <c r="AJ93" i="350" s="1"/>
  <c r="AI94" i="350"/>
  <c r="AJ94" i="350" s="1"/>
  <c r="AI90" i="350"/>
  <c r="AJ90" i="350" s="1"/>
  <c r="AI86" i="350"/>
  <c r="AJ86" i="350" s="1"/>
  <c r="AI91" i="350"/>
  <c r="AJ91" i="350" s="1"/>
  <c r="AI92" i="350"/>
  <c r="AJ92" i="350" s="1"/>
  <c r="AI88" i="350"/>
  <c r="AJ88" i="350" s="1"/>
  <c r="AI84" i="350"/>
  <c r="AJ84" i="350" s="1"/>
  <c r="AI81" i="350"/>
  <c r="AJ81" i="350" s="1"/>
  <c r="AI89" i="350"/>
  <c r="AJ89" i="350" s="1"/>
  <c r="AI87" i="350"/>
  <c r="AJ87" i="350" s="1"/>
  <c r="AI83" i="350"/>
  <c r="AJ83" i="350" s="1"/>
  <c r="AI85" i="350"/>
  <c r="AJ85" i="350" s="1"/>
  <c r="AI80" i="350"/>
  <c r="AJ80" i="350" s="1"/>
  <c r="AI77" i="350"/>
  <c r="AJ77" i="350" s="1"/>
  <c r="AI73" i="350"/>
  <c r="AJ73" i="350" s="1"/>
  <c r="AI78" i="350"/>
  <c r="AJ78" i="350" s="1"/>
  <c r="AI74" i="350"/>
  <c r="AJ74" i="350" s="1"/>
  <c r="AI82" i="350"/>
  <c r="AJ82" i="350" s="1"/>
  <c r="AI75" i="350"/>
  <c r="AJ75" i="350" s="1"/>
  <c r="AI79" i="350"/>
  <c r="AJ79" i="350" s="1"/>
  <c r="AI76" i="350"/>
  <c r="AJ76" i="350" s="1"/>
  <c r="AI72" i="350"/>
  <c r="AJ72" i="350" s="1"/>
  <c r="AI68" i="350"/>
  <c r="AJ68" i="350" s="1"/>
  <c r="AI69" i="350"/>
  <c r="AJ69" i="350" s="1"/>
  <c r="AI63" i="350"/>
  <c r="AJ63" i="350" s="1"/>
  <c r="AI71" i="350"/>
  <c r="AJ71" i="350" s="1"/>
  <c r="AI70" i="350"/>
  <c r="AJ70" i="350" s="1"/>
  <c r="AI66" i="350"/>
  <c r="AJ66" i="350" s="1"/>
  <c r="AI64" i="350"/>
  <c r="AJ64" i="350" s="1"/>
  <c r="AI60" i="350"/>
  <c r="AJ60" i="350" s="1"/>
  <c r="AI56" i="350"/>
  <c r="AJ56" i="350" s="1"/>
  <c r="AI52" i="350"/>
  <c r="AJ52" i="350" s="1"/>
  <c r="AI65" i="350"/>
  <c r="AJ65" i="350" s="1"/>
  <c r="AI67" i="350"/>
  <c r="AJ67" i="350" s="1"/>
  <c r="AI62" i="350"/>
  <c r="AJ62" i="350" s="1"/>
  <c r="AI58" i="350"/>
  <c r="AJ58" i="350" s="1"/>
  <c r="AI54" i="350"/>
  <c r="AJ54" i="350" s="1"/>
  <c r="AI53" i="350"/>
  <c r="AJ53" i="350" s="1"/>
  <c r="AI50" i="350"/>
  <c r="AJ50" i="350" s="1"/>
  <c r="AI46" i="350"/>
  <c r="AJ46" i="350" s="1"/>
  <c r="AI61" i="350"/>
  <c r="AJ61" i="350" s="1"/>
  <c r="AI59" i="350"/>
  <c r="AJ59" i="350" s="1"/>
  <c r="AI55" i="350"/>
  <c r="AJ55" i="350" s="1"/>
  <c r="AI51" i="350"/>
  <c r="AJ51" i="350" s="1"/>
  <c r="AI47" i="350"/>
  <c r="AJ47" i="350" s="1"/>
  <c r="AI48" i="350"/>
  <c r="AJ48" i="350" s="1"/>
  <c r="AI57" i="350"/>
  <c r="AJ57" i="350" s="1"/>
  <c r="AI49" i="350"/>
  <c r="AJ49" i="350" s="1"/>
  <c r="AI45" i="350"/>
  <c r="AJ45" i="350" s="1"/>
  <c r="AI41" i="350"/>
  <c r="AJ41" i="350" s="1"/>
  <c r="AI40" i="350"/>
  <c r="AJ40" i="350" s="1"/>
  <c r="AI34" i="350"/>
  <c r="AJ34" i="350" s="1"/>
  <c r="AI30" i="350"/>
  <c r="AJ30" i="350" s="1"/>
  <c r="AI26" i="350"/>
  <c r="AJ26" i="350" s="1"/>
  <c r="AI43" i="350"/>
  <c r="AJ43" i="350" s="1"/>
  <c r="AI42" i="350"/>
  <c r="AJ42" i="350" s="1"/>
  <c r="AI38" i="350"/>
  <c r="AJ38" i="350" s="1"/>
  <c r="AI35" i="350"/>
  <c r="AJ35" i="350" s="1"/>
  <c r="AI31" i="350"/>
  <c r="AJ31" i="350" s="1"/>
  <c r="AI27" i="350"/>
  <c r="AJ27" i="350" s="1"/>
  <c r="AI44" i="350"/>
  <c r="AJ44" i="350" s="1"/>
  <c r="AI39" i="350"/>
  <c r="AJ39" i="350" s="1"/>
  <c r="AI36" i="350"/>
  <c r="AJ36" i="350" s="1"/>
  <c r="AI32" i="350"/>
  <c r="AJ32" i="350" s="1"/>
  <c r="AI28" i="350"/>
  <c r="AJ28" i="350" s="1"/>
  <c r="AI37" i="350"/>
  <c r="AJ37" i="350" s="1"/>
  <c r="AI33" i="350"/>
  <c r="AJ33" i="350" s="1"/>
  <c r="AI29" i="350"/>
  <c r="AJ29" i="350" s="1"/>
  <c r="AI25" i="350"/>
  <c r="AJ25" i="350" s="1"/>
  <c r="AI21" i="350"/>
  <c r="AJ21" i="350" s="1"/>
  <c r="AQ98" i="350"/>
  <c r="AQ99" i="350"/>
  <c r="AQ95" i="350"/>
  <c r="AQ100" i="350"/>
  <c r="AQ96" i="350"/>
  <c r="AQ97" i="350"/>
  <c r="AQ93" i="350"/>
  <c r="AQ94" i="350"/>
  <c r="AQ90" i="350"/>
  <c r="AQ86" i="350"/>
  <c r="AQ91" i="350"/>
  <c r="AQ92" i="350"/>
  <c r="AQ88" i="350"/>
  <c r="AQ84" i="350"/>
  <c r="AQ81" i="350"/>
  <c r="AQ87" i="350"/>
  <c r="AQ83" i="350"/>
  <c r="AQ89" i="350"/>
  <c r="AQ85" i="350"/>
  <c r="AQ80" i="350"/>
  <c r="AQ73" i="350"/>
  <c r="AQ79" i="350"/>
  <c r="AQ74" i="350"/>
  <c r="AQ82" i="350"/>
  <c r="AQ77" i="350"/>
  <c r="AQ75" i="350"/>
  <c r="AQ78" i="350"/>
  <c r="AQ76" i="350"/>
  <c r="AQ72" i="350"/>
  <c r="AQ68" i="350"/>
  <c r="AQ63" i="350"/>
  <c r="AQ71" i="350"/>
  <c r="AQ67" i="350"/>
  <c r="AQ64" i="350"/>
  <c r="AQ60" i="350"/>
  <c r="AQ56" i="350"/>
  <c r="AQ52" i="350"/>
  <c r="AQ69" i="350"/>
  <c r="AQ65" i="350"/>
  <c r="AQ70" i="350"/>
  <c r="AQ66" i="350"/>
  <c r="AQ62" i="350"/>
  <c r="AQ58" i="350"/>
  <c r="AQ54" i="350"/>
  <c r="AQ50" i="350"/>
  <c r="AQ46" i="350"/>
  <c r="AQ59" i="350"/>
  <c r="AQ55" i="350"/>
  <c r="AQ51" i="350"/>
  <c r="AQ47" i="350"/>
  <c r="AQ53" i="350"/>
  <c r="AQ48" i="350"/>
  <c r="AQ61" i="350"/>
  <c r="AQ57" i="350"/>
  <c r="AQ49" i="350"/>
  <c r="AQ45" i="350"/>
  <c r="AQ41" i="350"/>
  <c r="AQ39" i="350"/>
  <c r="AQ34" i="350"/>
  <c r="AQ30" i="350"/>
  <c r="AQ26" i="350"/>
  <c r="AQ43" i="350"/>
  <c r="AQ35" i="350"/>
  <c r="AQ31" i="350"/>
  <c r="AQ27" i="350"/>
  <c r="AQ44" i="350"/>
  <c r="AQ40" i="350"/>
  <c r="AQ36" i="350"/>
  <c r="AQ32" i="350"/>
  <c r="AQ28" i="350"/>
  <c r="AQ42" i="350"/>
  <c r="AQ38" i="350"/>
  <c r="AQ37" i="350"/>
  <c r="AQ33" i="350"/>
  <c r="AQ29" i="350"/>
  <c r="AQ25" i="350"/>
  <c r="AQ21" i="350"/>
  <c r="AW100" i="350"/>
  <c r="AW96" i="350"/>
  <c r="AW97" i="350"/>
  <c r="AW93" i="350"/>
  <c r="AW98" i="350"/>
  <c r="AW101" i="350"/>
  <c r="AW99" i="350"/>
  <c r="AW95" i="350"/>
  <c r="AW88" i="350"/>
  <c r="AW94" i="350"/>
  <c r="AW89" i="350"/>
  <c r="AW90" i="350"/>
  <c r="AW86" i="350"/>
  <c r="AW85" i="350"/>
  <c r="AW83" i="350"/>
  <c r="AW92" i="350"/>
  <c r="AW91" i="350"/>
  <c r="AW87" i="350"/>
  <c r="AW84" i="350"/>
  <c r="AW82" i="350"/>
  <c r="AW78" i="350"/>
  <c r="AW79" i="350"/>
  <c r="AW75" i="350"/>
  <c r="AW71" i="350"/>
  <c r="AW80" i="350"/>
  <c r="AW76" i="350"/>
  <c r="AW81" i="350"/>
  <c r="AW77" i="350"/>
  <c r="AW74" i="350"/>
  <c r="AW70" i="350"/>
  <c r="AW66" i="350"/>
  <c r="AW73" i="350"/>
  <c r="AW67" i="350"/>
  <c r="AW65" i="350"/>
  <c r="AW61" i="350"/>
  <c r="AW72" i="350"/>
  <c r="AW62" i="350"/>
  <c r="AW58" i="350"/>
  <c r="AW54" i="350"/>
  <c r="AW69" i="350"/>
  <c r="AW63" i="350"/>
  <c r="AW68" i="350"/>
  <c r="AW64" i="350"/>
  <c r="AW60" i="350"/>
  <c r="AW56" i="350"/>
  <c r="AW57" i="350"/>
  <c r="AW48" i="350"/>
  <c r="AW44" i="350"/>
  <c r="AW49" i="350"/>
  <c r="AW59" i="350"/>
  <c r="AW55" i="350"/>
  <c r="AW53" i="350"/>
  <c r="AW50" i="350"/>
  <c r="AW52" i="350"/>
  <c r="AW51" i="350"/>
  <c r="AW47" i="350"/>
  <c r="AW43" i="350"/>
  <c r="AW39" i="350"/>
  <c r="AW41" i="350"/>
  <c r="AW36" i="350"/>
  <c r="AW32" i="350"/>
  <c r="AW28" i="350"/>
  <c r="AW24" i="350"/>
  <c r="AW46" i="350"/>
  <c r="AW40" i="350"/>
  <c r="AW37" i="350"/>
  <c r="AW33" i="350"/>
  <c r="AW29" i="350"/>
  <c r="AW25" i="350"/>
  <c r="AW45" i="350"/>
  <c r="AW34" i="350"/>
  <c r="AW30" i="350"/>
  <c r="AW26" i="350"/>
  <c r="AW42" i="350"/>
  <c r="AW38" i="350"/>
  <c r="AW35" i="350"/>
  <c r="AW31" i="350"/>
  <c r="AW27" i="350"/>
  <c r="AW23" i="350"/>
  <c r="AW19" i="350"/>
  <c r="AZ9" i="350"/>
  <c r="AG10" i="350"/>
  <c r="AH10" i="350" s="1"/>
  <c r="AW10" i="350"/>
  <c r="AP11" i="350"/>
  <c r="AX11" i="350"/>
  <c r="BA11" i="350" s="1"/>
  <c r="AA12" i="350"/>
  <c r="AI12" i="350"/>
  <c r="AJ12" i="350" s="1"/>
  <c r="AQ12" i="350"/>
  <c r="AN13" i="350"/>
  <c r="AR13" i="350"/>
  <c r="AZ13" i="350"/>
  <c r="AC14" i="350"/>
  <c r="AD14" i="350" s="1"/>
  <c r="AG14" i="350"/>
  <c r="AH14" i="350" s="1"/>
  <c r="AW14" i="350"/>
  <c r="AP15" i="350"/>
  <c r="S16" i="350"/>
  <c r="AA16" i="350"/>
  <c r="AB16" i="350" s="1"/>
  <c r="AI16" i="350"/>
  <c r="AJ16" i="350" s="1"/>
  <c r="AQ16" i="350"/>
  <c r="AN17" i="350"/>
  <c r="AR17" i="350"/>
  <c r="AS17" i="350" s="1"/>
  <c r="AT17" i="350" s="1"/>
  <c r="AZ17" i="350"/>
  <c r="AC18" i="350"/>
  <c r="AD18" i="350" s="1"/>
  <c r="AG18" i="350"/>
  <c r="AH18" i="350" s="1"/>
  <c r="AW18" i="350"/>
  <c r="AA19" i="350"/>
  <c r="AB19" i="350" s="1"/>
  <c r="AQ19" i="350"/>
  <c r="AI20" i="350"/>
  <c r="AJ20" i="350" s="1"/>
  <c r="AN20" i="350"/>
  <c r="AY20" i="350"/>
  <c r="AG21" i="350"/>
  <c r="AH21" i="350" s="1"/>
  <c r="AW21" i="350"/>
  <c r="AE22" i="350"/>
  <c r="AF22" i="350" s="1"/>
  <c r="AP22" i="350"/>
  <c r="AA23" i="350"/>
  <c r="AB23" i="350" s="1"/>
  <c r="AQ23" i="350"/>
  <c r="AZ25" i="350"/>
  <c r="AC100" i="350"/>
  <c r="AD100" i="350" s="1"/>
  <c r="AC96" i="350"/>
  <c r="AD96" i="350" s="1"/>
  <c r="AC97" i="350"/>
  <c r="AD97" i="350" s="1"/>
  <c r="AC93" i="350"/>
  <c r="AD93" i="350" s="1"/>
  <c r="AC101" i="350"/>
  <c r="AD101" i="350" s="1"/>
  <c r="AC98" i="350"/>
  <c r="AD98" i="350" s="1"/>
  <c r="AC99" i="350"/>
  <c r="AD99" i="350" s="1"/>
  <c r="AC95" i="350"/>
  <c r="AD95" i="350" s="1"/>
  <c r="AC88" i="350"/>
  <c r="AD88" i="350" s="1"/>
  <c r="AC92" i="350"/>
  <c r="AD92" i="350" s="1"/>
  <c r="AC89" i="350"/>
  <c r="AD89" i="350" s="1"/>
  <c r="AC90" i="350"/>
  <c r="AD90" i="350" s="1"/>
  <c r="AC86" i="350"/>
  <c r="AD86" i="350" s="1"/>
  <c r="AC94" i="350"/>
  <c r="AD94" i="350" s="1"/>
  <c r="AC87" i="350"/>
  <c r="AD87" i="350" s="1"/>
  <c r="AC83" i="350"/>
  <c r="AD83" i="350" s="1"/>
  <c r="AC91" i="350"/>
  <c r="AD91" i="350" s="1"/>
  <c r="AC85" i="350"/>
  <c r="AD85" i="350" s="1"/>
  <c r="AC84" i="350"/>
  <c r="AD84" i="350" s="1"/>
  <c r="AC82" i="350"/>
  <c r="AD82" i="350" s="1"/>
  <c r="AC78" i="350"/>
  <c r="AD78" i="350" s="1"/>
  <c r="AC81" i="350"/>
  <c r="AD81" i="350" s="1"/>
  <c r="AC75" i="350"/>
  <c r="AD75" i="350" s="1"/>
  <c r="AC71" i="350"/>
  <c r="AD71" i="350" s="1"/>
  <c r="AC76" i="350"/>
  <c r="AD76" i="350" s="1"/>
  <c r="AC77" i="350"/>
  <c r="AD77" i="350" s="1"/>
  <c r="AC80" i="350"/>
  <c r="AD80" i="350" s="1"/>
  <c r="AC79" i="350"/>
  <c r="AD79" i="350" s="1"/>
  <c r="AC74" i="350"/>
  <c r="AD74" i="350" s="1"/>
  <c r="AC70" i="350"/>
  <c r="AD70" i="350" s="1"/>
  <c r="AC66" i="350"/>
  <c r="AD66" i="350" s="1"/>
  <c r="AC65" i="350"/>
  <c r="AD65" i="350" s="1"/>
  <c r="AC61" i="350"/>
  <c r="AD61" i="350" s="1"/>
  <c r="AC73" i="350"/>
  <c r="AD73" i="350" s="1"/>
  <c r="AC69" i="350"/>
  <c r="AD69" i="350" s="1"/>
  <c r="AC62" i="350"/>
  <c r="AD62" i="350" s="1"/>
  <c r="AC58" i="350"/>
  <c r="AD58" i="350" s="1"/>
  <c r="AC54" i="350"/>
  <c r="AD54" i="350" s="1"/>
  <c r="AC68" i="350"/>
  <c r="AD68" i="350" s="1"/>
  <c r="AC63" i="350"/>
  <c r="AD63" i="350" s="1"/>
  <c r="AC72" i="350"/>
  <c r="AD72" i="350" s="1"/>
  <c r="AC67" i="350"/>
  <c r="AD67" i="350" s="1"/>
  <c r="AC64" i="350"/>
  <c r="AD64" i="350" s="1"/>
  <c r="AC60" i="350"/>
  <c r="AD60" i="350" s="1"/>
  <c r="AC56" i="350"/>
  <c r="AD56" i="350" s="1"/>
  <c r="AC59" i="350"/>
  <c r="AD59" i="350" s="1"/>
  <c r="AC55" i="350"/>
  <c r="AD55" i="350" s="1"/>
  <c r="AC48" i="350"/>
  <c r="AD48" i="350" s="1"/>
  <c r="AC44" i="350"/>
  <c r="AD44" i="350" s="1"/>
  <c r="AC53" i="350"/>
  <c r="AD53" i="350" s="1"/>
  <c r="AC49" i="350"/>
  <c r="AD49" i="350" s="1"/>
  <c r="AC57" i="350"/>
  <c r="AD57" i="350" s="1"/>
  <c r="AC52" i="350"/>
  <c r="AD52" i="350" s="1"/>
  <c r="AC50" i="350"/>
  <c r="AD50" i="350" s="1"/>
  <c r="AC51" i="350"/>
  <c r="AD51" i="350" s="1"/>
  <c r="AC47" i="350"/>
  <c r="AD47" i="350" s="1"/>
  <c r="AC43" i="350"/>
  <c r="AD43" i="350" s="1"/>
  <c r="AC39" i="350"/>
  <c r="AD39" i="350" s="1"/>
  <c r="AC45" i="350"/>
  <c r="AD45" i="350" s="1"/>
  <c r="AC40" i="350"/>
  <c r="AD40" i="350" s="1"/>
  <c r="AC36" i="350"/>
  <c r="AD36" i="350" s="1"/>
  <c r="AC32" i="350"/>
  <c r="AD32" i="350" s="1"/>
  <c r="AC28" i="350"/>
  <c r="AD28" i="350" s="1"/>
  <c r="AC24" i="350"/>
  <c r="AD24" i="350" s="1"/>
  <c r="AC37" i="350"/>
  <c r="AD37" i="350" s="1"/>
  <c r="AC33" i="350"/>
  <c r="AD33" i="350" s="1"/>
  <c r="AC29" i="350"/>
  <c r="AD29" i="350" s="1"/>
  <c r="AC25" i="350"/>
  <c r="AD25" i="350" s="1"/>
  <c r="AC46" i="350"/>
  <c r="AD46" i="350" s="1"/>
  <c r="AC42" i="350"/>
  <c r="AD42" i="350" s="1"/>
  <c r="AC38" i="350"/>
  <c r="AD38" i="350" s="1"/>
  <c r="AC34" i="350"/>
  <c r="AD34" i="350" s="1"/>
  <c r="AC30" i="350"/>
  <c r="AD30" i="350" s="1"/>
  <c r="AC41" i="350"/>
  <c r="AD41" i="350" s="1"/>
  <c r="AC35" i="350"/>
  <c r="AD35" i="350" s="1"/>
  <c r="AC31" i="350"/>
  <c r="AD31" i="350" s="1"/>
  <c r="AC27" i="350"/>
  <c r="AD27" i="350" s="1"/>
  <c r="AC23" i="350"/>
  <c r="AD23" i="350" s="1"/>
  <c r="AC19" i="350"/>
  <c r="AD19" i="350" s="1"/>
  <c r="AN99" i="350"/>
  <c r="AN95" i="350"/>
  <c r="AN100" i="350"/>
  <c r="AN96" i="350"/>
  <c r="AN92" i="350"/>
  <c r="AN97" i="350"/>
  <c r="AN98" i="350"/>
  <c r="AN94" i="350"/>
  <c r="AN91" i="350"/>
  <c r="AN87" i="350"/>
  <c r="AN93" i="350"/>
  <c r="AN89" i="350"/>
  <c r="AN85" i="350"/>
  <c r="AN82" i="350"/>
  <c r="AN88" i="350"/>
  <c r="AN84" i="350"/>
  <c r="AN90" i="350"/>
  <c r="AN86" i="350"/>
  <c r="AN81" i="350"/>
  <c r="AN77" i="350"/>
  <c r="AN74" i="350"/>
  <c r="AN78" i="350"/>
  <c r="AN75" i="350"/>
  <c r="AN83" i="350"/>
  <c r="AN80" i="350"/>
  <c r="AN76" i="350"/>
  <c r="AN79" i="350"/>
  <c r="AN73" i="350"/>
  <c r="AN69" i="350"/>
  <c r="AN64" i="350"/>
  <c r="AN60" i="350"/>
  <c r="AN70" i="350"/>
  <c r="AN66" i="350"/>
  <c r="AN65" i="350"/>
  <c r="AN61" i="350"/>
  <c r="AN57" i="350"/>
  <c r="AN53" i="350"/>
  <c r="AN72" i="350"/>
  <c r="AN71" i="350"/>
  <c r="AN68" i="350"/>
  <c r="AN62" i="350"/>
  <c r="AN67" i="350"/>
  <c r="AN63" i="350"/>
  <c r="AN59" i="350"/>
  <c r="AN55" i="350"/>
  <c r="AN51" i="350"/>
  <c r="AN47" i="350"/>
  <c r="AN43" i="350"/>
  <c r="AN56" i="350"/>
  <c r="AN48" i="350"/>
  <c r="AN52" i="350"/>
  <c r="AN49" i="350"/>
  <c r="AN58" i="350"/>
  <c r="AN54" i="350"/>
  <c r="AN50" i="350"/>
  <c r="AN46" i="350"/>
  <c r="AN42" i="350"/>
  <c r="AN38" i="350"/>
  <c r="AN40" i="350"/>
  <c r="AN35" i="350"/>
  <c r="AN31" i="350"/>
  <c r="AN27" i="350"/>
  <c r="AN36" i="350"/>
  <c r="AN32" i="350"/>
  <c r="AN28" i="350"/>
  <c r="AN39" i="350"/>
  <c r="AN37" i="350"/>
  <c r="AN33" i="350"/>
  <c r="AN29" i="350"/>
  <c r="AN45" i="350"/>
  <c r="AN44" i="350"/>
  <c r="AN41" i="350"/>
  <c r="AN34" i="350"/>
  <c r="AN30" i="350"/>
  <c r="AN26" i="350"/>
  <c r="AN22" i="350"/>
  <c r="AR99" i="350"/>
  <c r="AR95" i="350"/>
  <c r="AR100" i="350"/>
  <c r="AR96" i="350"/>
  <c r="AR92" i="350"/>
  <c r="AR97" i="350"/>
  <c r="AR98" i="350"/>
  <c r="AR94" i="350"/>
  <c r="AR93" i="350"/>
  <c r="AR91" i="350"/>
  <c r="AR87" i="350"/>
  <c r="AR89" i="350"/>
  <c r="AR85" i="350"/>
  <c r="AR82" i="350"/>
  <c r="AR86" i="350"/>
  <c r="AR90" i="350"/>
  <c r="AR88" i="350"/>
  <c r="AR84" i="350"/>
  <c r="AR81" i="350"/>
  <c r="AR77" i="350"/>
  <c r="AR80" i="350"/>
  <c r="AR79" i="350"/>
  <c r="AR74" i="350"/>
  <c r="AR83" i="350"/>
  <c r="AR75" i="350"/>
  <c r="AR78" i="350"/>
  <c r="AR76" i="350"/>
  <c r="AR73" i="350"/>
  <c r="AR69" i="350"/>
  <c r="AR72" i="350"/>
  <c r="AR71" i="350"/>
  <c r="AR67" i="350"/>
  <c r="AR64" i="350"/>
  <c r="AR60" i="350"/>
  <c r="AR65" i="350"/>
  <c r="AR61" i="350"/>
  <c r="AR57" i="350"/>
  <c r="AR53" i="350"/>
  <c r="AR70" i="350"/>
  <c r="AR66" i="350"/>
  <c r="AR62" i="350"/>
  <c r="AR68" i="350"/>
  <c r="AR63" i="350"/>
  <c r="AR59" i="350"/>
  <c r="AR55" i="350"/>
  <c r="AR51" i="350"/>
  <c r="AR47" i="350"/>
  <c r="AR43" i="350"/>
  <c r="AR58" i="350"/>
  <c r="AR54" i="350"/>
  <c r="AR48" i="350"/>
  <c r="AR49" i="350"/>
  <c r="AR56" i="350"/>
  <c r="AR52" i="350"/>
  <c r="AR50" i="350"/>
  <c r="AR46" i="350"/>
  <c r="AR42" i="350"/>
  <c r="AR38" i="350"/>
  <c r="AR41" i="350"/>
  <c r="AR35" i="350"/>
  <c r="AR31" i="350"/>
  <c r="AR27" i="350"/>
  <c r="AR45" i="350"/>
  <c r="AR44" i="350"/>
  <c r="AR40" i="350"/>
  <c r="AR36" i="350"/>
  <c r="AR32" i="350"/>
  <c r="AR28" i="350"/>
  <c r="AR37" i="350"/>
  <c r="AR33" i="350"/>
  <c r="AR29" i="350"/>
  <c r="AR39" i="350"/>
  <c r="AR34" i="350"/>
  <c r="AR30" i="350"/>
  <c r="AR26" i="350"/>
  <c r="AR22" i="350"/>
  <c r="AX97" i="350"/>
  <c r="BA97" i="350" s="1"/>
  <c r="AX98" i="350"/>
  <c r="AX94" i="350"/>
  <c r="BA94" i="350" s="1"/>
  <c r="AX101" i="350"/>
  <c r="AX99" i="350"/>
  <c r="BA99" i="350" s="1"/>
  <c r="AX95" i="350"/>
  <c r="BA95" i="350" s="1"/>
  <c r="AX100" i="350"/>
  <c r="AX96" i="350"/>
  <c r="AX92" i="350"/>
  <c r="AX89" i="350"/>
  <c r="BA89" i="350" s="1"/>
  <c r="AX85" i="350"/>
  <c r="AX93" i="350"/>
  <c r="AX90" i="350"/>
  <c r="AX91" i="350"/>
  <c r="AX87" i="350"/>
  <c r="BA87" i="350" s="1"/>
  <c r="AX83" i="350"/>
  <c r="AX88" i="350"/>
  <c r="BA88" i="350" s="1"/>
  <c r="AX80" i="350"/>
  <c r="AX86" i="350"/>
  <c r="BA86" i="350" s="1"/>
  <c r="AX84" i="350"/>
  <c r="AX79" i="350"/>
  <c r="BA79" i="350" s="1"/>
  <c r="AX76" i="350"/>
  <c r="AX72" i="350"/>
  <c r="AX81" i="350"/>
  <c r="BA81" i="350" s="1"/>
  <c r="AX77" i="350"/>
  <c r="AX73" i="350"/>
  <c r="AX78" i="350"/>
  <c r="BA78" i="350" s="1"/>
  <c r="AX82" i="350"/>
  <c r="AX75" i="350"/>
  <c r="BA75" i="350" s="1"/>
  <c r="AX71" i="350"/>
  <c r="AX67" i="350"/>
  <c r="AX62" i="350"/>
  <c r="AX69" i="350"/>
  <c r="AX63" i="350"/>
  <c r="AX59" i="350"/>
  <c r="BA59" i="350" s="1"/>
  <c r="AX55" i="350"/>
  <c r="AX70" i="350"/>
  <c r="BA70" i="350" s="1"/>
  <c r="AX68" i="350"/>
  <c r="BA68" i="350" s="1"/>
  <c r="AX66" i="350"/>
  <c r="BA66" i="350" s="1"/>
  <c r="AX64" i="350"/>
  <c r="AX74" i="350"/>
  <c r="BA74" i="350" s="1"/>
  <c r="AX65" i="350"/>
  <c r="AX61" i="350"/>
  <c r="BA61" i="350" s="1"/>
  <c r="AX57" i="350"/>
  <c r="AX56" i="350"/>
  <c r="AX49" i="350"/>
  <c r="AX45" i="350"/>
  <c r="AX53" i="350"/>
  <c r="AX50" i="350"/>
  <c r="AX46" i="350"/>
  <c r="BA46" i="350" s="1"/>
  <c r="AX58" i="350"/>
  <c r="BA58" i="350" s="1"/>
  <c r="AX54" i="350"/>
  <c r="AX52" i="350"/>
  <c r="BA52" i="350" s="1"/>
  <c r="AX51" i="350"/>
  <c r="AX47" i="350"/>
  <c r="BA47" i="350" s="1"/>
  <c r="AX60" i="350"/>
  <c r="BA60" i="350" s="1"/>
  <c r="AX48" i="350"/>
  <c r="AX44" i="350"/>
  <c r="BA44" i="350" s="1"/>
  <c r="AX40" i="350"/>
  <c r="AX37" i="350"/>
  <c r="AX33" i="350"/>
  <c r="BA33" i="350" s="1"/>
  <c r="AX29" i="350"/>
  <c r="BA29" i="350" s="1"/>
  <c r="AX25" i="350"/>
  <c r="BA25" i="350" s="1"/>
  <c r="AX34" i="350"/>
  <c r="AX30" i="350"/>
  <c r="BA30" i="350" s="1"/>
  <c r="AX26" i="350"/>
  <c r="BA26" i="350" s="1"/>
  <c r="AX43" i="350"/>
  <c r="BA43" i="350" s="1"/>
  <c r="AX42" i="350"/>
  <c r="BA42" i="350" s="1"/>
  <c r="AX38" i="350"/>
  <c r="AX35" i="350"/>
  <c r="BA35" i="350" s="1"/>
  <c r="AX31" i="350"/>
  <c r="BA31" i="350" s="1"/>
  <c r="AX27" i="350"/>
  <c r="AX41" i="350"/>
  <c r="AX39" i="350"/>
  <c r="AX36" i="350"/>
  <c r="BA36" i="350" s="1"/>
  <c r="AX32" i="350"/>
  <c r="AX28" i="350"/>
  <c r="BA28" i="350" s="1"/>
  <c r="AX24" i="350"/>
  <c r="AX20" i="350"/>
  <c r="AC9" i="350"/>
  <c r="AD9" i="350" s="1"/>
  <c r="AG9" i="350"/>
  <c r="AH9" i="350" s="1"/>
  <c r="AW9" i="350"/>
  <c r="AP10" i="350"/>
  <c r="AX10" i="350"/>
  <c r="AA11" i="350"/>
  <c r="AI11" i="350"/>
  <c r="AJ11" i="350" s="1"/>
  <c r="AQ11" i="350"/>
  <c r="AN12" i="350"/>
  <c r="AR12" i="350"/>
  <c r="AZ12" i="350"/>
  <c r="AC13" i="350"/>
  <c r="AD13" i="350" s="1"/>
  <c r="AG13" i="350"/>
  <c r="AH13" i="350" s="1"/>
  <c r="AW13" i="350"/>
  <c r="AP14" i="350"/>
  <c r="AX14" i="350"/>
  <c r="BA14" i="350" s="1"/>
  <c r="AA15" i="350"/>
  <c r="AB15" i="350" s="1"/>
  <c r="AE15" i="350"/>
  <c r="AF15" i="350" s="1"/>
  <c r="AI15" i="350"/>
  <c r="AJ15" i="350" s="1"/>
  <c r="AQ15" i="350"/>
  <c r="AY15" i="350"/>
  <c r="BA15" i="350" s="1"/>
  <c r="AN16" i="350"/>
  <c r="AR16" i="350"/>
  <c r="AZ16" i="350"/>
  <c r="AC17" i="350"/>
  <c r="AD17" i="350" s="1"/>
  <c r="AG17" i="350"/>
  <c r="AH17" i="350" s="1"/>
  <c r="AW17" i="350"/>
  <c r="AP18" i="350"/>
  <c r="AX18" i="350"/>
  <c r="BA18" i="350" s="1"/>
  <c r="AR19" i="350"/>
  <c r="AX19" i="350"/>
  <c r="BA19" i="350" s="1"/>
  <c r="AE20" i="350"/>
  <c r="AF20" i="350" s="1"/>
  <c r="AZ20" i="350"/>
  <c r="AC21" i="350"/>
  <c r="AD21" i="350" s="1"/>
  <c r="AN21" i="350"/>
  <c r="AX21" i="350"/>
  <c r="AA22" i="350"/>
  <c r="AB22" i="350" s="1"/>
  <c r="AG22" i="350"/>
  <c r="AH22" i="350" s="1"/>
  <c r="AQ22" i="350"/>
  <c r="AW22" i="350"/>
  <c r="AR23" i="350"/>
  <c r="AX23" i="350"/>
  <c r="BA23" i="350" s="1"/>
  <c r="AA24" i="350"/>
  <c r="AB24" i="350" s="1"/>
  <c r="AI24" i="350"/>
  <c r="AJ24" i="350" s="1"/>
  <c r="AQ24" i="350"/>
  <c r="AY24" i="350"/>
  <c r="AN25" i="350"/>
  <c r="AC26" i="350"/>
  <c r="AD26" i="350" s="1"/>
  <c r="V56" i="350"/>
  <c r="M56" i="350" s="1"/>
  <c r="V60" i="350"/>
  <c r="M60" i="350" s="1"/>
  <c r="V77" i="350"/>
  <c r="M77" i="350" s="1"/>
  <c r="V88" i="350"/>
  <c r="M88" i="350" s="1"/>
  <c r="V93" i="350"/>
  <c r="M93" i="350" s="1"/>
  <c r="AA9" i="349"/>
  <c r="AB9" i="349" s="1"/>
  <c r="AC10" i="349"/>
  <c r="AD10" i="349" s="1"/>
  <c r="AE10" i="349"/>
  <c r="AF10" i="349" s="1"/>
  <c r="AG10" i="349"/>
  <c r="AH10" i="349" s="1"/>
  <c r="AO9" i="349"/>
  <c r="AG100" i="349"/>
  <c r="AH100" i="349" s="1"/>
  <c r="AG96" i="349"/>
  <c r="AH96" i="349" s="1"/>
  <c r="AG97" i="349"/>
  <c r="AH97" i="349" s="1"/>
  <c r="AG93" i="349"/>
  <c r="AH93" i="349" s="1"/>
  <c r="AG101" i="349"/>
  <c r="AH101" i="349" s="1"/>
  <c r="AG98" i="349"/>
  <c r="AH98" i="349" s="1"/>
  <c r="AG94" i="349"/>
  <c r="AH94" i="349" s="1"/>
  <c r="AG99" i="349"/>
  <c r="AH99" i="349" s="1"/>
  <c r="AG95" i="349"/>
  <c r="AH95" i="349" s="1"/>
  <c r="AG90" i="349"/>
  <c r="AH90" i="349" s="1"/>
  <c r="AG86" i="349"/>
  <c r="AH86" i="349" s="1"/>
  <c r="AG91" i="349"/>
  <c r="AH91" i="349" s="1"/>
  <c r="AG88" i="349"/>
  <c r="AH88" i="349" s="1"/>
  <c r="AG92" i="349"/>
  <c r="AH92" i="349" s="1"/>
  <c r="AG89" i="349"/>
  <c r="AH89" i="349" s="1"/>
  <c r="AG85" i="349"/>
  <c r="AH85" i="349" s="1"/>
  <c r="AG81" i="349"/>
  <c r="AH81" i="349" s="1"/>
  <c r="AG77" i="349"/>
  <c r="AH77" i="349" s="1"/>
  <c r="AG73" i="349"/>
  <c r="AH73" i="349" s="1"/>
  <c r="AG82" i="349"/>
  <c r="AH82" i="349" s="1"/>
  <c r="AG78" i="349"/>
  <c r="AH78" i="349" s="1"/>
  <c r="AG83" i="349"/>
  <c r="AH83" i="349" s="1"/>
  <c r="AG79" i="349"/>
  <c r="AH79" i="349" s="1"/>
  <c r="AG87" i="349"/>
  <c r="AH87" i="349" s="1"/>
  <c r="AG84" i="349"/>
  <c r="AH84" i="349" s="1"/>
  <c r="AG80" i="349"/>
  <c r="AH80" i="349" s="1"/>
  <c r="AG76" i="349"/>
  <c r="AH76" i="349" s="1"/>
  <c r="AG72" i="349"/>
  <c r="AH72" i="349" s="1"/>
  <c r="AG75" i="349"/>
  <c r="AH75" i="349" s="1"/>
  <c r="AG67" i="349"/>
  <c r="AH67" i="349" s="1"/>
  <c r="AG74" i="349"/>
  <c r="AH74" i="349" s="1"/>
  <c r="AG71" i="349"/>
  <c r="AH71" i="349" s="1"/>
  <c r="AG68" i="349"/>
  <c r="AH68" i="349" s="1"/>
  <c r="AG64" i="349"/>
  <c r="AH64" i="349" s="1"/>
  <c r="AG69" i="349"/>
  <c r="AH69" i="349" s="1"/>
  <c r="AG65" i="349"/>
  <c r="AH65" i="349" s="1"/>
  <c r="AG70" i="349"/>
  <c r="AH70" i="349" s="1"/>
  <c r="AG66" i="349"/>
  <c r="AH66" i="349" s="1"/>
  <c r="AG62" i="349"/>
  <c r="AH62" i="349" s="1"/>
  <c r="AG61" i="349"/>
  <c r="AH61" i="349" s="1"/>
  <c r="AG58" i="349"/>
  <c r="AH58" i="349" s="1"/>
  <c r="AG54" i="349"/>
  <c r="AH54" i="349" s="1"/>
  <c r="AG50" i="349"/>
  <c r="AH50" i="349" s="1"/>
  <c r="AG59" i="349"/>
  <c r="AH59" i="349" s="1"/>
  <c r="AG55" i="349"/>
  <c r="AH55" i="349" s="1"/>
  <c r="AG51" i="349"/>
  <c r="AH51" i="349" s="1"/>
  <c r="AG47" i="349"/>
  <c r="AH47" i="349" s="1"/>
  <c r="AG43" i="349"/>
  <c r="AH43" i="349" s="1"/>
  <c r="AG63" i="349"/>
  <c r="AH63" i="349" s="1"/>
  <c r="AG60" i="349"/>
  <c r="AH60" i="349" s="1"/>
  <c r="AG56" i="349"/>
  <c r="AH56" i="349" s="1"/>
  <c r="AG52" i="349"/>
  <c r="AH52" i="349" s="1"/>
  <c r="AG48" i="349"/>
  <c r="AH48" i="349" s="1"/>
  <c r="AG57" i="349"/>
  <c r="AH57" i="349" s="1"/>
  <c r="AG53" i="349"/>
  <c r="AH53" i="349" s="1"/>
  <c r="AG49" i="349"/>
  <c r="AH49" i="349" s="1"/>
  <c r="AG45" i="349"/>
  <c r="AH45" i="349" s="1"/>
  <c r="AG44" i="349"/>
  <c r="AH44" i="349" s="1"/>
  <c r="AG40" i="349"/>
  <c r="AH40" i="349" s="1"/>
  <c r="AG36" i="349"/>
  <c r="AH36" i="349" s="1"/>
  <c r="AG32" i="349"/>
  <c r="AH32" i="349" s="1"/>
  <c r="AG28" i="349"/>
  <c r="AH28" i="349" s="1"/>
  <c r="AG41" i="349"/>
  <c r="AH41" i="349" s="1"/>
  <c r="AG37" i="349"/>
  <c r="AH37" i="349" s="1"/>
  <c r="AG33" i="349"/>
  <c r="AH33" i="349" s="1"/>
  <c r="AG46" i="349"/>
  <c r="AH46" i="349" s="1"/>
  <c r="AG42" i="349"/>
  <c r="AH42" i="349" s="1"/>
  <c r="AG38" i="349"/>
  <c r="AH38" i="349" s="1"/>
  <c r="AG34" i="349"/>
  <c r="AH34" i="349" s="1"/>
  <c r="AG30" i="349"/>
  <c r="AH30" i="349" s="1"/>
  <c r="AG39" i="349"/>
  <c r="AH39" i="349" s="1"/>
  <c r="AG35" i="349"/>
  <c r="AH35" i="349" s="1"/>
  <c r="AG31" i="349"/>
  <c r="AH31" i="349" s="1"/>
  <c r="AG27" i="349"/>
  <c r="AH27" i="349" s="1"/>
  <c r="AG25" i="349"/>
  <c r="AH25" i="349" s="1"/>
  <c r="AG21" i="349"/>
  <c r="AH21" i="349" s="1"/>
  <c r="AG17" i="349"/>
  <c r="AH17" i="349" s="1"/>
  <c r="AG13" i="349"/>
  <c r="AH13" i="349" s="1"/>
  <c r="AG9" i="349"/>
  <c r="AH9" i="349" s="1"/>
  <c r="AG22" i="349"/>
  <c r="AH22" i="349" s="1"/>
  <c r="AG18" i="349"/>
  <c r="AH18" i="349" s="1"/>
  <c r="AG14" i="349"/>
  <c r="AH14" i="349" s="1"/>
  <c r="AG23" i="349"/>
  <c r="AH23" i="349" s="1"/>
  <c r="AG19" i="349"/>
  <c r="AH19" i="349" s="1"/>
  <c r="AG15" i="349"/>
  <c r="AH15" i="349" s="1"/>
  <c r="AG11" i="349"/>
  <c r="AH11" i="349" s="1"/>
  <c r="AG29" i="349"/>
  <c r="AH29" i="349" s="1"/>
  <c r="AG26" i="349"/>
  <c r="AH26" i="349" s="1"/>
  <c r="AG24" i="349"/>
  <c r="AH24" i="349" s="1"/>
  <c r="AG20" i="349"/>
  <c r="AH20" i="349" s="1"/>
  <c r="AG16" i="349"/>
  <c r="AH16" i="349" s="1"/>
  <c r="AG12" i="349"/>
  <c r="AH12" i="349" s="1"/>
  <c r="AP97" i="349"/>
  <c r="AP98" i="349"/>
  <c r="AP94" i="349"/>
  <c r="AP99" i="349"/>
  <c r="AP95" i="349"/>
  <c r="AP100" i="349"/>
  <c r="AP96" i="349"/>
  <c r="AP92" i="349"/>
  <c r="AP91" i="349"/>
  <c r="AP87" i="349"/>
  <c r="AP83" i="349"/>
  <c r="AP88" i="349"/>
  <c r="AP93" i="349"/>
  <c r="AP89" i="349"/>
  <c r="AP90" i="349"/>
  <c r="AP86" i="349"/>
  <c r="AP85" i="349"/>
  <c r="AP82" i="349"/>
  <c r="AP78" i="349"/>
  <c r="AP74" i="349"/>
  <c r="AP79" i="349"/>
  <c r="AP75" i="349"/>
  <c r="AP84" i="349"/>
  <c r="AP80" i="349"/>
  <c r="AP76" i="349"/>
  <c r="AP81" i="349"/>
  <c r="AP77" i="349"/>
  <c r="AP73" i="349"/>
  <c r="AP68" i="349"/>
  <c r="AP72" i="349"/>
  <c r="AP69" i="349"/>
  <c r="AP65" i="349"/>
  <c r="AP61" i="349"/>
  <c r="AP71" i="349"/>
  <c r="AP70" i="349"/>
  <c r="AP66" i="349"/>
  <c r="AP62" i="349"/>
  <c r="AP67" i="349"/>
  <c r="AP63" i="349"/>
  <c r="AP59" i="349"/>
  <c r="AP55" i="349"/>
  <c r="AP51" i="349"/>
  <c r="AP47" i="349"/>
  <c r="AP56" i="349"/>
  <c r="AP52" i="349"/>
  <c r="AP48" i="349"/>
  <c r="AP44" i="349"/>
  <c r="AP64" i="349"/>
  <c r="AP57" i="349"/>
  <c r="AP53" i="349"/>
  <c r="AP49" i="349"/>
  <c r="AP60" i="349"/>
  <c r="AP58" i="349"/>
  <c r="AP54" i="349"/>
  <c r="AP50" i="349"/>
  <c r="AP46" i="349"/>
  <c r="AP41" i="349"/>
  <c r="AP37" i="349"/>
  <c r="AP33" i="349"/>
  <c r="AP29" i="349"/>
  <c r="AP43" i="349"/>
  <c r="AP42" i="349"/>
  <c r="AP38" i="349"/>
  <c r="AP34" i="349"/>
  <c r="AP30" i="349"/>
  <c r="AP45" i="349"/>
  <c r="AP39" i="349"/>
  <c r="AP35" i="349"/>
  <c r="AP31" i="349"/>
  <c r="AP40" i="349"/>
  <c r="AP36" i="349"/>
  <c r="AP32" i="349"/>
  <c r="AP28" i="349"/>
  <c r="AP26" i="349"/>
  <c r="AP22" i="349"/>
  <c r="AP18" i="349"/>
  <c r="AP14" i="349"/>
  <c r="AP10" i="349"/>
  <c r="AP23" i="349"/>
  <c r="AP19" i="349"/>
  <c r="AP15" i="349"/>
  <c r="AP24" i="349"/>
  <c r="AP20" i="349"/>
  <c r="AP16" i="349"/>
  <c r="AP12" i="349"/>
  <c r="AP27" i="349"/>
  <c r="AP25" i="349"/>
  <c r="AP21" i="349"/>
  <c r="AP17" i="349"/>
  <c r="AP13" i="349"/>
  <c r="AZ101" i="349"/>
  <c r="AZ99" i="349"/>
  <c r="AZ95" i="349"/>
  <c r="AZ100" i="349"/>
  <c r="AZ96" i="349"/>
  <c r="AZ97" i="349"/>
  <c r="AZ93" i="349"/>
  <c r="AZ98" i="349"/>
  <c r="AZ94" i="349"/>
  <c r="AZ89" i="349"/>
  <c r="AZ85" i="349"/>
  <c r="AZ92" i="349"/>
  <c r="AZ90" i="349"/>
  <c r="AZ87" i="349"/>
  <c r="AZ91" i="349"/>
  <c r="AZ88" i="349"/>
  <c r="AZ84" i="349"/>
  <c r="AZ80" i="349"/>
  <c r="AZ76" i="349"/>
  <c r="AZ72" i="349"/>
  <c r="AZ83" i="349"/>
  <c r="AZ81" i="349"/>
  <c r="AZ77" i="349"/>
  <c r="AZ82" i="349"/>
  <c r="AZ78" i="349"/>
  <c r="AZ86" i="349"/>
  <c r="AZ79" i="349"/>
  <c r="AZ75" i="349"/>
  <c r="AZ74" i="349"/>
  <c r="AZ70" i="349"/>
  <c r="AZ66" i="349"/>
  <c r="AZ73" i="349"/>
  <c r="AZ67" i="349"/>
  <c r="AZ63" i="349"/>
  <c r="AZ68" i="349"/>
  <c r="AZ64" i="349"/>
  <c r="AZ71" i="349"/>
  <c r="AZ69" i="349"/>
  <c r="AZ65" i="349"/>
  <c r="AZ61" i="349"/>
  <c r="AZ60" i="349"/>
  <c r="AZ57" i="349"/>
  <c r="AZ53" i="349"/>
  <c r="AZ49" i="349"/>
  <c r="AZ62" i="349"/>
  <c r="AZ58" i="349"/>
  <c r="AZ54" i="349"/>
  <c r="AZ50" i="349"/>
  <c r="AZ46" i="349"/>
  <c r="AZ59" i="349"/>
  <c r="AZ55" i="349"/>
  <c r="AZ51" i="349"/>
  <c r="AZ56" i="349"/>
  <c r="AZ52" i="349"/>
  <c r="AZ48" i="349"/>
  <c r="AZ44" i="349"/>
  <c r="AZ39" i="349"/>
  <c r="AZ35" i="349"/>
  <c r="AZ31" i="349"/>
  <c r="AZ27" i="349"/>
  <c r="AZ45" i="349"/>
  <c r="AZ43" i="349"/>
  <c r="AZ40" i="349"/>
  <c r="AZ36" i="349"/>
  <c r="AZ32" i="349"/>
  <c r="AZ47" i="349"/>
  <c r="AZ41" i="349"/>
  <c r="AZ37" i="349"/>
  <c r="AZ33" i="349"/>
  <c r="AZ29" i="349"/>
  <c r="AZ42" i="349"/>
  <c r="AZ38" i="349"/>
  <c r="AZ34" i="349"/>
  <c r="AZ30" i="349"/>
  <c r="AZ24" i="349"/>
  <c r="AZ20" i="349"/>
  <c r="AZ16" i="349"/>
  <c r="AZ12" i="349"/>
  <c r="AZ26" i="349"/>
  <c r="AZ25" i="349"/>
  <c r="AZ21" i="349"/>
  <c r="AZ17" i="349"/>
  <c r="AZ13" i="349"/>
  <c r="AZ28" i="349"/>
  <c r="AZ22" i="349"/>
  <c r="AZ18" i="349"/>
  <c r="AZ14" i="349"/>
  <c r="AZ10" i="349"/>
  <c r="AZ23" i="349"/>
  <c r="AZ19" i="349"/>
  <c r="AZ15" i="349"/>
  <c r="AZ11" i="349"/>
  <c r="AA98" i="349"/>
  <c r="AB98" i="349" s="1"/>
  <c r="AA94" i="349"/>
  <c r="AB94" i="349" s="1"/>
  <c r="AA99" i="349"/>
  <c r="AB99" i="349" s="1"/>
  <c r="AA95" i="349"/>
  <c r="AB95" i="349" s="1"/>
  <c r="AA100" i="349"/>
  <c r="AB100" i="349" s="1"/>
  <c r="AA96" i="349"/>
  <c r="AB96" i="349" s="1"/>
  <c r="AA97" i="349"/>
  <c r="AB97" i="349" s="1"/>
  <c r="AA93" i="349"/>
  <c r="AB93" i="349" s="1"/>
  <c r="AA92" i="349"/>
  <c r="AB92" i="349" s="1"/>
  <c r="AA88" i="349"/>
  <c r="AB88" i="349" s="1"/>
  <c r="AA84" i="349"/>
  <c r="AB84" i="349" s="1"/>
  <c r="AA89" i="349"/>
  <c r="AB89" i="349" s="1"/>
  <c r="AA90" i="349"/>
  <c r="AB90" i="349" s="1"/>
  <c r="AA91" i="349"/>
  <c r="AB91" i="349" s="1"/>
  <c r="AA87" i="349"/>
  <c r="AB87" i="349" s="1"/>
  <c r="AA83" i="349"/>
  <c r="AB83" i="349" s="1"/>
  <c r="AA86" i="349"/>
  <c r="AB86" i="349" s="1"/>
  <c r="AA79" i="349"/>
  <c r="AB79" i="349" s="1"/>
  <c r="AA75" i="349"/>
  <c r="AB75" i="349" s="1"/>
  <c r="AA71" i="349"/>
  <c r="AB71" i="349" s="1"/>
  <c r="AA80" i="349"/>
  <c r="AB80" i="349" s="1"/>
  <c r="AA76" i="349"/>
  <c r="AB76" i="349" s="1"/>
  <c r="AA81" i="349"/>
  <c r="AB81" i="349" s="1"/>
  <c r="AA77" i="349"/>
  <c r="AB77" i="349" s="1"/>
  <c r="AA85" i="349"/>
  <c r="AB85" i="349" s="1"/>
  <c r="AA82" i="349"/>
  <c r="AB82" i="349" s="1"/>
  <c r="AA78" i="349"/>
  <c r="AB78" i="349" s="1"/>
  <c r="AA74" i="349"/>
  <c r="AB74" i="349" s="1"/>
  <c r="AA72" i="349"/>
  <c r="AB72" i="349" s="1"/>
  <c r="AA69" i="349"/>
  <c r="AB69" i="349" s="1"/>
  <c r="AA65" i="349"/>
  <c r="AB65" i="349" s="1"/>
  <c r="AA70" i="349"/>
  <c r="AB70" i="349" s="1"/>
  <c r="AA66" i="349"/>
  <c r="AB66" i="349" s="1"/>
  <c r="AA62" i="349"/>
  <c r="AB62" i="349" s="1"/>
  <c r="AA73" i="349"/>
  <c r="AB73" i="349" s="1"/>
  <c r="AA67" i="349"/>
  <c r="AB67" i="349" s="1"/>
  <c r="AA63" i="349"/>
  <c r="AB63" i="349" s="1"/>
  <c r="AA68" i="349"/>
  <c r="AB68" i="349" s="1"/>
  <c r="AA64" i="349"/>
  <c r="AB64" i="349" s="1"/>
  <c r="AA60" i="349"/>
  <c r="AB60" i="349" s="1"/>
  <c r="AA56" i="349"/>
  <c r="AB56" i="349" s="1"/>
  <c r="AA52" i="349"/>
  <c r="AB52" i="349" s="1"/>
  <c r="AA48" i="349"/>
  <c r="AB48" i="349" s="1"/>
  <c r="AA57" i="349"/>
  <c r="AB57" i="349" s="1"/>
  <c r="AA53" i="349"/>
  <c r="AB53" i="349" s="1"/>
  <c r="AA49" i="349"/>
  <c r="AB49" i="349" s="1"/>
  <c r="AA45" i="349"/>
  <c r="AB45" i="349" s="1"/>
  <c r="AA58" i="349"/>
  <c r="AB58" i="349" s="1"/>
  <c r="AA54" i="349"/>
  <c r="AB54" i="349" s="1"/>
  <c r="AA50" i="349"/>
  <c r="AB50" i="349" s="1"/>
  <c r="AA61" i="349"/>
  <c r="AB61" i="349" s="1"/>
  <c r="AA59" i="349"/>
  <c r="AB59" i="349" s="1"/>
  <c r="AA55" i="349"/>
  <c r="AB55" i="349" s="1"/>
  <c r="AA51" i="349"/>
  <c r="AB51" i="349" s="1"/>
  <c r="AA47" i="349"/>
  <c r="AB47" i="349" s="1"/>
  <c r="AA42" i="349"/>
  <c r="AB42" i="349" s="1"/>
  <c r="AA38" i="349"/>
  <c r="AB38" i="349" s="1"/>
  <c r="AA34" i="349"/>
  <c r="AB34" i="349" s="1"/>
  <c r="AA30" i="349"/>
  <c r="AB30" i="349" s="1"/>
  <c r="AA26" i="349"/>
  <c r="AB26" i="349" s="1"/>
  <c r="AA46" i="349"/>
  <c r="AB46" i="349" s="1"/>
  <c r="AA43" i="349"/>
  <c r="AB43" i="349" s="1"/>
  <c r="AA39" i="349"/>
  <c r="AB39" i="349" s="1"/>
  <c r="AA35" i="349"/>
  <c r="AB35" i="349" s="1"/>
  <c r="AA31" i="349"/>
  <c r="AB31" i="349" s="1"/>
  <c r="AA40" i="349"/>
  <c r="AB40" i="349" s="1"/>
  <c r="AA36" i="349"/>
  <c r="AB36" i="349" s="1"/>
  <c r="AA32" i="349"/>
  <c r="AB32" i="349" s="1"/>
  <c r="AA44" i="349"/>
  <c r="AB44" i="349" s="1"/>
  <c r="AA41" i="349"/>
  <c r="AB41" i="349" s="1"/>
  <c r="AA37" i="349"/>
  <c r="AB37" i="349" s="1"/>
  <c r="AA33" i="349"/>
  <c r="AB33" i="349" s="1"/>
  <c r="AA29" i="349"/>
  <c r="AB29" i="349" s="1"/>
  <c r="AA23" i="349"/>
  <c r="AB23" i="349" s="1"/>
  <c r="AA19" i="349"/>
  <c r="AB19" i="349" s="1"/>
  <c r="AA15" i="349"/>
  <c r="AB15" i="349" s="1"/>
  <c r="AA11" i="349"/>
  <c r="AA24" i="349"/>
  <c r="AB24" i="349" s="1"/>
  <c r="AA20" i="349"/>
  <c r="AB20" i="349" s="1"/>
  <c r="AA16" i="349"/>
  <c r="AB16" i="349" s="1"/>
  <c r="AA12" i="349"/>
  <c r="AA27" i="349"/>
  <c r="AB27" i="349" s="1"/>
  <c r="AA25" i="349"/>
  <c r="AB25" i="349" s="1"/>
  <c r="AA21" i="349"/>
  <c r="AB21" i="349" s="1"/>
  <c r="AA17" i="349"/>
  <c r="AB17" i="349" s="1"/>
  <c r="AA13" i="349"/>
  <c r="AA28" i="349"/>
  <c r="AB28" i="349" s="1"/>
  <c r="AA22" i="349"/>
  <c r="AB22" i="349" s="1"/>
  <c r="AA18" i="349"/>
  <c r="AB18" i="349" s="1"/>
  <c r="AA14" i="349"/>
  <c r="AI101" i="349"/>
  <c r="AJ101" i="349" s="1"/>
  <c r="AI98" i="349"/>
  <c r="AJ98" i="349" s="1"/>
  <c r="AI94" i="349"/>
  <c r="AJ94" i="349" s="1"/>
  <c r="AI99" i="349"/>
  <c r="AJ99" i="349" s="1"/>
  <c r="AI95" i="349"/>
  <c r="AJ95" i="349" s="1"/>
  <c r="AI100" i="349"/>
  <c r="AJ100" i="349" s="1"/>
  <c r="AI96" i="349"/>
  <c r="AJ96" i="349" s="1"/>
  <c r="AI97" i="349"/>
  <c r="AJ97" i="349" s="1"/>
  <c r="AI93" i="349"/>
  <c r="AJ93" i="349" s="1"/>
  <c r="AI88" i="349"/>
  <c r="AJ88" i="349" s="1"/>
  <c r="AI84" i="349"/>
  <c r="AJ84" i="349" s="1"/>
  <c r="AI89" i="349"/>
  <c r="AJ89" i="349" s="1"/>
  <c r="AI92" i="349"/>
  <c r="AJ92" i="349" s="1"/>
  <c r="AI90" i="349"/>
  <c r="AJ90" i="349" s="1"/>
  <c r="AI91" i="349"/>
  <c r="AJ91" i="349" s="1"/>
  <c r="AI87" i="349"/>
  <c r="AJ87" i="349" s="1"/>
  <c r="AI83" i="349"/>
  <c r="AJ83" i="349" s="1"/>
  <c r="AI86" i="349"/>
  <c r="AJ86" i="349" s="1"/>
  <c r="AI79" i="349"/>
  <c r="AJ79" i="349" s="1"/>
  <c r="AI75" i="349"/>
  <c r="AJ75" i="349" s="1"/>
  <c r="AI71" i="349"/>
  <c r="AJ71" i="349" s="1"/>
  <c r="AI80" i="349"/>
  <c r="AJ80" i="349" s="1"/>
  <c r="AI76" i="349"/>
  <c r="AJ76" i="349" s="1"/>
  <c r="AI81" i="349"/>
  <c r="AJ81" i="349" s="1"/>
  <c r="AI77" i="349"/>
  <c r="AJ77" i="349" s="1"/>
  <c r="AI85" i="349"/>
  <c r="AJ85" i="349" s="1"/>
  <c r="AI82" i="349"/>
  <c r="AJ82" i="349" s="1"/>
  <c r="AI78" i="349"/>
  <c r="AJ78" i="349" s="1"/>
  <c r="AI74" i="349"/>
  <c r="AJ74" i="349" s="1"/>
  <c r="AI72" i="349"/>
  <c r="AJ72" i="349" s="1"/>
  <c r="AI69" i="349"/>
  <c r="AJ69" i="349" s="1"/>
  <c r="AI65" i="349"/>
  <c r="AJ65" i="349" s="1"/>
  <c r="AI70" i="349"/>
  <c r="AJ70" i="349" s="1"/>
  <c r="AI66" i="349"/>
  <c r="AJ66" i="349" s="1"/>
  <c r="AI62" i="349"/>
  <c r="AJ62" i="349" s="1"/>
  <c r="AI73" i="349"/>
  <c r="AJ73" i="349" s="1"/>
  <c r="AI67" i="349"/>
  <c r="AJ67" i="349" s="1"/>
  <c r="AI63" i="349"/>
  <c r="AJ63" i="349" s="1"/>
  <c r="AI68" i="349"/>
  <c r="AJ68" i="349" s="1"/>
  <c r="AI64" i="349"/>
  <c r="AJ64" i="349" s="1"/>
  <c r="AI60" i="349"/>
  <c r="AJ60" i="349" s="1"/>
  <c r="AI56" i="349"/>
  <c r="AJ56" i="349" s="1"/>
  <c r="AI52" i="349"/>
  <c r="AJ52" i="349" s="1"/>
  <c r="AI48" i="349"/>
  <c r="AJ48" i="349" s="1"/>
  <c r="AI57" i="349"/>
  <c r="AJ57" i="349" s="1"/>
  <c r="AI53" i="349"/>
  <c r="AJ53" i="349" s="1"/>
  <c r="AI49" i="349"/>
  <c r="AJ49" i="349" s="1"/>
  <c r="AI45" i="349"/>
  <c r="AJ45" i="349" s="1"/>
  <c r="AI58" i="349"/>
  <c r="AJ58" i="349" s="1"/>
  <c r="AI54" i="349"/>
  <c r="AJ54" i="349" s="1"/>
  <c r="AI50" i="349"/>
  <c r="AJ50" i="349" s="1"/>
  <c r="AI61" i="349"/>
  <c r="AJ61" i="349" s="1"/>
  <c r="AI59" i="349"/>
  <c r="AJ59" i="349" s="1"/>
  <c r="AI55" i="349"/>
  <c r="AJ55" i="349" s="1"/>
  <c r="AI51" i="349"/>
  <c r="AJ51" i="349" s="1"/>
  <c r="AI47" i="349"/>
  <c r="AJ47" i="349" s="1"/>
  <c r="AI42" i="349"/>
  <c r="AJ42" i="349" s="1"/>
  <c r="AI38" i="349"/>
  <c r="AJ38" i="349" s="1"/>
  <c r="AI34" i="349"/>
  <c r="AJ34" i="349" s="1"/>
  <c r="AI30" i="349"/>
  <c r="AJ30" i="349" s="1"/>
  <c r="AI26" i="349"/>
  <c r="AJ26" i="349" s="1"/>
  <c r="AI46" i="349"/>
  <c r="AJ46" i="349" s="1"/>
  <c r="AI39" i="349"/>
  <c r="AJ39" i="349" s="1"/>
  <c r="AI35" i="349"/>
  <c r="AJ35" i="349" s="1"/>
  <c r="AI31" i="349"/>
  <c r="AJ31" i="349" s="1"/>
  <c r="AI43" i="349"/>
  <c r="AJ43" i="349" s="1"/>
  <c r="AI40" i="349"/>
  <c r="AJ40" i="349" s="1"/>
  <c r="AI36" i="349"/>
  <c r="AJ36" i="349" s="1"/>
  <c r="AI32" i="349"/>
  <c r="AJ32" i="349" s="1"/>
  <c r="AI44" i="349"/>
  <c r="AJ44" i="349" s="1"/>
  <c r="AI41" i="349"/>
  <c r="AJ41" i="349" s="1"/>
  <c r="AI37" i="349"/>
  <c r="AJ37" i="349" s="1"/>
  <c r="AI33" i="349"/>
  <c r="AJ33" i="349" s="1"/>
  <c r="AI29" i="349"/>
  <c r="AJ29" i="349" s="1"/>
  <c r="AI23" i="349"/>
  <c r="AJ23" i="349" s="1"/>
  <c r="AI19" i="349"/>
  <c r="AJ19" i="349" s="1"/>
  <c r="AI15" i="349"/>
  <c r="AJ15" i="349" s="1"/>
  <c r="AI11" i="349"/>
  <c r="AJ11" i="349" s="1"/>
  <c r="AI24" i="349"/>
  <c r="AJ24" i="349" s="1"/>
  <c r="AI20" i="349"/>
  <c r="AJ20" i="349" s="1"/>
  <c r="AI16" i="349"/>
  <c r="AJ16" i="349" s="1"/>
  <c r="AI12" i="349"/>
  <c r="AJ12" i="349" s="1"/>
  <c r="AI27" i="349"/>
  <c r="AJ27" i="349" s="1"/>
  <c r="AI25" i="349"/>
  <c r="AJ25" i="349" s="1"/>
  <c r="AI21" i="349"/>
  <c r="AJ21" i="349" s="1"/>
  <c r="AI17" i="349"/>
  <c r="AJ17" i="349" s="1"/>
  <c r="AI13" i="349"/>
  <c r="AJ13" i="349" s="1"/>
  <c r="AI28" i="349"/>
  <c r="AJ28" i="349" s="1"/>
  <c r="AI22" i="349"/>
  <c r="AJ22" i="349" s="1"/>
  <c r="AI18" i="349"/>
  <c r="AJ18" i="349" s="1"/>
  <c r="AI14" i="349"/>
  <c r="AJ14" i="349" s="1"/>
  <c r="AQ98" i="349"/>
  <c r="AQ94" i="349"/>
  <c r="AQ99" i="349"/>
  <c r="AQ95" i="349"/>
  <c r="AQ100" i="349"/>
  <c r="AQ96" i="349"/>
  <c r="AQ97" i="349"/>
  <c r="AQ93" i="349"/>
  <c r="AQ92" i="349"/>
  <c r="AQ88" i="349"/>
  <c r="AQ84" i="349"/>
  <c r="AQ89" i="349"/>
  <c r="AQ90" i="349"/>
  <c r="AQ91" i="349"/>
  <c r="AQ87" i="349"/>
  <c r="AQ83" i="349"/>
  <c r="AQ86" i="349"/>
  <c r="AQ79" i="349"/>
  <c r="AQ75" i="349"/>
  <c r="AQ71" i="349"/>
  <c r="AQ80" i="349"/>
  <c r="AQ76" i="349"/>
  <c r="AQ81" i="349"/>
  <c r="AQ77" i="349"/>
  <c r="AQ85" i="349"/>
  <c r="AQ82" i="349"/>
  <c r="AQ78" i="349"/>
  <c r="AQ74" i="349"/>
  <c r="AQ72" i="349"/>
  <c r="AQ69" i="349"/>
  <c r="AQ65" i="349"/>
  <c r="AQ70" i="349"/>
  <c r="AQ66" i="349"/>
  <c r="AQ62" i="349"/>
  <c r="AQ73" i="349"/>
  <c r="AQ67" i="349"/>
  <c r="AQ63" i="349"/>
  <c r="AQ68" i="349"/>
  <c r="AQ64" i="349"/>
  <c r="AQ60" i="349"/>
  <c r="AQ56" i="349"/>
  <c r="AQ52" i="349"/>
  <c r="AQ48" i="349"/>
  <c r="AQ57" i="349"/>
  <c r="AQ53" i="349"/>
  <c r="AQ49" i="349"/>
  <c r="AQ45" i="349"/>
  <c r="AQ58" i="349"/>
  <c r="AQ54" i="349"/>
  <c r="AQ50" i="349"/>
  <c r="AQ61" i="349"/>
  <c r="AQ59" i="349"/>
  <c r="AQ55" i="349"/>
  <c r="AQ51" i="349"/>
  <c r="AQ47" i="349"/>
  <c r="AQ43" i="349"/>
  <c r="AQ42" i="349"/>
  <c r="AQ38" i="349"/>
  <c r="AQ34" i="349"/>
  <c r="AQ30" i="349"/>
  <c r="AQ26" i="349"/>
  <c r="AQ46" i="349"/>
  <c r="AQ39" i="349"/>
  <c r="AQ35" i="349"/>
  <c r="AQ31" i="349"/>
  <c r="AQ40" i="349"/>
  <c r="AQ36" i="349"/>
  <c r="AQ32" i="349"/>
  <c r="AQ44" i="349"/>
  <c r="AQ41" i="349"/>
  <c r="AQ37" i="349"/>
  <c r="AQ33" i="349"/>
  <c r="AQ29" i="349"/>
  <c r="AQ23" i="349"/>
  <c r="AQ19" i="349"/>
  <c r="AQ15" i="349"/>
  <c r="AQ11" i="349"/>
  <c r="AS11" i="349" s="1"/>
  <c r="AT11" i="349" s="1"/>
  <c r="AQ24" i="349"/>
  <c r="AQ20" i="349"/>
  <c r="AQ16" i="349"/>
  <c r="AQ12" i="349"/>
  <c r="AQ27" i="349"/>
  <c r="AQ25" i="349"/>
  <c r="AQ21" i="349"/>
  <c r="AQ17" i="349"/>
  <c r="AQ13" i="349"/>
  <c r="AQ9" i="349"/>
  <c r="AQ28" i="349"/>
  <c r="AQ22" i="349"/>
  <c r="AQ18" i="349"/>
  <c r="AQ14" i="349"/>
  <c r="AW100" i="349"/>
  <c r="AW96" i="349"/>
  <c r="AW97" i="349"/>
  <c r="AW93" i="349"/>
  <c r="AW98" i="349"/>
  <c r="AW94" i="349"/>
  <c r="AW101" i="349"/>
  <c r="AW99" i="349"/>
  <c r="AW95" i="349"/>
  <c r="AW91" i="349"/>
  <c r="AW90" i="349"/>
  <c r="AW86" i="349"/>
  <c r="AW88" i="349"/>
  <c r="AW92" i="349"/>
  <c r="AW89" i="349"/>
  <c r="AW85" i="349"/>
  <c r="AW81" i="349"/>
  <c r="AW77" i="349"/>
  <c r="AW73" i="349"/>
  <c r="AW82" i="349"/>
  <c r="AW78" i="349"/>
  <c r="AW83" i="349"/>
  <c r="AW79" i="349"/>
  <c r="AW87" i="349"/>
  <c r="AW84" i="349"/>
  <c r="AW80" i="349"/>
  <c r="AW76" i="349"/>
  <c r="AW72" i="349"/>
  <c r="AW75" i="349"/>
  <c r="AW67" i="349"/>
  <c r="AW74" i="349"/>
  <c r="AW71" i="349"/>
  <c r="AW68" i="349"/>
  <c r="AW64" i="349"/>
  <c r="AW69" i="349"/>
  <c r="AW65" i="349"/>
  <c r="AW70" i="349"/>
  <c r="AW66" i="349"/>
  <c r="AW62" i="349"/>
  <c r="AW61" i="349"/>
  <c r="AW58" i="349"/>
  <c r="AW54" i="349"/>
  <c r="AW50" i="349"/>
  <c r="AW59" i="349"/>
  <c r="AW55" i="349"/>
  <c r="AW51" i="349"/>
  <c r="AW47" i="349"/>
  <c r="AW43" i="349"/>
  <c r="AW63" i="349"/>
  <c r="AW60" i="349"/>
  <c r="AW56" i="349"/>
  <c r="AW52" i="349"/>
  <c r="AW48" i="349"/>
  <c r="AW57" i="349"/>
  <c r="AW53" i="349"/>
  <c r="AW49" i="349"/>
  <c r="AW45" i="349"/>
  <c r="AW44" i="349"/>
  <c r="AW40" i="349"/>
  <c r="AW36" i="349"/>
  <c r="AW32" i="349"/>
  <c r="AW28" i="349"/>
  <c r="AW41" i="349"/>
  <c r="AW37" i="349"/>
  <c r="AW33" i="349"/>
  <c r="AW46" i="349"/>
  <c r="AW42" i="349"/>
  <c r="AW38" i="349"/>
  <c r="AW34" i="349"/>
  <c r="AW30" i="349"/>
  <c r="AW39" i="349"/>
  <c r="AW35" i="349"/>
  <c r="AW31" i="349"/>
  <c r="AW27" i="349"/>
  <c r="AW25" i="349"/>
  <c r="AW21" i="349"/>
  <c r="AW17" i="349"/>
  <c r="AW13" i="349"/>
  <c r="AW9" i="349"/>
  <c r="AW22" i="349"/>
  <c r="AW18" i="349"/>
  <c r="AW14" i="349"/>
  <c r="AW23" i="349"/>
  <c r="AW19" i="349"/>
  <c r="AW15" i="349"/>
  <c r="AW11" i="349"/>
  <c r="AW29" i="349"/>
  <c r="AW26" i="349"/>
  <c r="AW24" i="349"/>
  <c r="AW20" i="349"/>
  <c r="AW16" i="349"/>
  <c r="AW12" i="349"/>
  <c r="AC100" i="349"/>
  <c r="AD100" i="349" s="1"/>
  <c r="AC96" i="349"/>
  <c r="AD96" i="349" s="1"/>
  <c r="AC97" i="349"/>
  <c r="AD97" i="349" s="1"/>
  <c r="AC93" i="349"/>
  <c r="AD93" i="349" s="1"/>
  <c r="AC101" i="349"/>
  <c r="AD101" i="349" s="1"/>
  <c r="AC98" i="349"/>
  <c r="AD98" i="349" s="1"/>
  <c r="AC94" i="349"/>
  <c r="AD94" i="349" s="1"/>
  <c r="AC99" i="349"/>
  <c r="AD99" i="349" s="1"/>
  <c r="AC95" i="349"/>
  <c r="AD95" i="349" s="1"/>
  <c r="AC90" i="349"/>
  <c r="AD90" i="349" s="1"/>
  <c r="AC86" i="349"/>
  <c r="AD86" i="349" s="1"/>
  <c r="AC91" i="349"/>
  <c r="AD91" i="349" s="1"/>
  <c r="AC92" i="349"/>
  <c r="AD92" i="349" s="1"/>
  <c r="AC88" i="349"/>
  <c r="AD88" i="349" s="1"/>
  <c r="AC89" i="349"/>
  <c r="AD89" i="349" s="1"/>
  <c r="AC85" i="349"/>
  <c r="AD85" i="349" s="1"/>
  <c r="AC87" i="349"/>
  <c r="AD87" i="349" s="1"/>
  <c r="AC83" i="349"/>
  <c r="AD83" i="349" s="1"/>
  <c r="AC81" i="349"/>
  <c r="AD81" i="349" s="1"/>
  <c r="AC77" i="349"/>
  <c r="AD77" i="349" s="1"/>
  <c r="AC73" i="349"/>
  <c r="AD73" i="349" s="1"/>
  <c r="AC84" i="349"/>
  <c r="AD84" i="349" s="1"/>
  <c r="AC82" i="349"/>
  <c r="AD82" i="349" s="1"/>
  <c r="AC78" i="349"/>
  <c r="AD78" i="349" s="1"/>
  <c r="AC79" i="349"/>
  <c r="AD79" i="349" s="1"/>
  <c r="AC80" i="349"/>
  <c r="AD80" i="349" s="1"/>
  <c r="AC76" i="349"/>
  <c r="AD76" i="349" s="1"/>
  <c r="AC72" i="349"/>
  <c r="AD72" i="349" s="1"/>
  <c r="AC71" i="349"/>
  <c r="AD71" i="349" s="1"/>
  <c r="AC67" i="349"/>
  <c r="AD67" i="349" s="1"/>
  <c r="AC75" i="349"/>
  <c r="AD75" i="349" s="1"/>
  <c r="AC68" i="349"/>
  <c r="AD68" i="349" s="1"/>
  <c r="AC64" i="349"/>
  <c r="AD64" i="349" s="1"/>
  <c r="AC69" i="349"/>
  <c r="AD69" i="349" s="1"/>
  <c r="AC65" i="349"/>
  <c r="AD65" i="349" s="1"/>
  <c r="AC74" i="349"/>
  <c r="AD74" i="349" s="1"/>
  <c r="AC70" i="349"/>
  <c r="AD70" i="349" s="1"/>
  <c r="AC66" i="349"/>
  <c r="AD66" i="349" s="1"/>
  <c r="AC62" i="349"/>
  <c r="AD62" i="349" s="1"/>
  <c r="AC58" i="349"/>
  <c r="AD58" i="349" s="1"/>
  <c r="AC54" i="349"/>
  <c r="AD54" i="349" s="1"/>
  <c r="AC50" i="349"/>
  <c r="AD50" i="349" s="1"/>
  <c r="AC60" i="349"/>
  <c r="AD60" i="349" s="1"/>
  <c r="AC59" i="349"/>
  <c r="AD59" i="349" s="1"/>
  <c r="AC55" i="349"/>
  <c r="AD55" i="349" s="1"/>
  <c r="AC51" i="349"/>
  <c r="AD51" i="349" s="1"/>
  <c r="AC47" i="349"/>
  <c r="AD47" i="349" s="1"/>
  <c r="AC61" i="349"/>
  <c r="AD61" i="349" s="1"/>
  <c r="AC56" i="349"/>
  <c r="AD56" i="349" s="1"/>
  <c r="AC52" i="349"/>
  <c r="AD52" i="349" s="1"/>
  <c r="AC48" i="349"/>
  <c r="AD48" i="349" s="1"/>
  <c r="AC63" i="349"/>
  <c r="AD63" i="349" s="1"/>
  <c r="AC57" i="349"/>
  <c r="AD57" i="349" s="1"/>
  <c r="AC53" i="349"/>
  <c r="AD53" i="349" s="1"/>
  <c r="AC49" i="349"/>
  <c r="AD49" i="349" s="1"/>
  <c r="AC45" i="349"/>
  <c r="AD45" i="349" s="1"/>
  <c r="AC46" i="349"/>
  <c r="AD46" i="349" s="1"/>
  <c r="AC40" i="349"/>
  <c r="AD40" i="349" s="1"/>
  <c r="AC36" i="349"/>
  <c r="AD36" i="349" s="1"/>
  <c r="AC32" i="349"/>
  <c r="AD32" i="349" s="1"/>
  <c r="AC28" i="349"/>
  <c r="AD28" i="349" s="1"/>
  <c r="AC41" i="349"/>
  <c r="AD41" i="349" s="1"/>
  <c r="AC37" i="349"/>
  <c r="AD37" i="349" s="1"/>
  <c r="AC33" i="349"/>
  <c r="AD33" i="349" s="1"/>
  <c r="AC44" i="349"/>
  <c r="AD44" i="349" s="1"/>
  <c r="AC42" i="349"/>
  <c r="AD42" i="349" s="1"/>
  <c r="AC38" i="349"/>
  <c r="AD38" i="349" s="1"/>
  <c r="AC34" i="349"/>
  <c r="AD34" i="349" s="1"/>
  <c r="AC30" i="349"/>
  <c r="AD30" i="349" s="1"/>
  <c r="AC43" i="349"/>
  <c r="AD43" i="349" s="1"/>
  <c r="AC39" i="349"/>
  <c r="AD39" i="349" s="1"/>
  <c r="AC35" i="349"/>
  <c r="AD35" i="349" s="1"/>
  <c r="AC31" i="349"/>
  <c r="AD31" i="349" s="1"/>
  <c r="AC27" i="349"/>
  <c r="AD27" i="349" s="1"/>
  <c r="AC29" i="349"/>
  <c r="AD29" i="349" s="1"/>
  <c r="AC25" i="349"/>
  <c r="AD25" i="349" s="1"/>
  <c r="AC21" i="349"/>
  <c r="AD21" i="349" s="1"/>
  <c r="AC17" i="349"/>
  <c r="AD17" i="349" s="1"/>
  <c r="AC13" i="349"/>
  <c r="AD13" i="349" s="1"/>
  <c r="AC9" i="349"/>
  <c r="AD9" i="349" s="1"/>
  <c r="AC22" i="349"/>
  <c r="AD22" i="349" s="1"/>
  <c r="AC18" i="349"/>
  <c r="AD18" i="349" s="1"/>
  <c r="AC14" i="349"/>
  <c r="AD14" i="349" s="1"/>
  <c r="AC26" i="349"/>
  <c r="AD26" i="349" s="1"/>
  <c r="AC23" i="349"/>
  <c r="AD23" i="349" s="1"/>
  <c r="AC19" i="349"/>
  <c r="AD19" i="349" s="1"/>
  <c r="AC15" i="349"/>
  <c r="AD15" i="349" s="1"/>
  <c r="AC11" i="349"/>
  <c r="AD11" i="349" s="1"/>
  <c r="AC24" i="349"/>
  <c r="AD24" i="349" s="1"/>
  <c r="AC20" i="349"/>
  <c r="AD20" i="349" s="1"/>
  <c r="AC16" i="349"/>
  <c r="AD16" i="349" s="1"/>
  <c r="AC12" i="349"/>
  <c r="AD12" i="349" s="1"/>
  <c r="AN99" i="349"/>
  <c r="AN95" i="349"/>
  <c r="AN100" i="349"/>
  <c r="AN96" i="349"/>
  <c r="AN97" i="349"/>
  <c r="AN93" i="349"/>
  <c r="AN98" i="349"/>
  <c r="AN94" i="349"/>
  <c r="AN89" i="349"/>
  <c r="AN85" i="349"/>
  <c r="AN90" i="349"/>
  <c r="AN92" i="349"/>
  <c r="AN91" i="349"/>
  <c r="AN87" i="349"/>
  <c r="AN88" i="349"/>
  <c r="AN84" i="349"/>
  <c r="AN80" i="349"/>
  <c r="AN76" i="349"/>
  <c r="AN72" i="349"/>
  <c r="AN86" i="349"/>
  <c r="AN81" i="349"/>
  <c r="AN77" i="349"/>
  <c r="AN82" i="349"/>
  <c r="AN78" i="349"/>
  <c r="AN83" i="349"/>
  <c r="AN79" i="349"/>
  <c r="AN75" i="349"/>
  <c r="AN71" i="349"/>
  <c r="AN70" i="349"/>
  <c r="AN66" i="349"/>
  <c r="AN67" i="349"/>
  <c r="AN63" i="349"/>
  <c r="AN74" i="349"/>
  <c r="AN68" i="349"/>
  <c r="AN64" i="349"/>
  <c r="AN73" i="349"/>
  <c r="AN69" i="349"/>
  <c r="AN65" i="349"/>
  <c r="AN61" i="349"/>
  <c r="AN62" i="349"/>
  <c r="AN57" i="349"/>
  <c r="AN53" i="349"/>
  <c r="AN49" i="349"/>
  <c r="AN60" i="349"/>
  <c r="AN58" i="349"/>
  <c r="AN54" i="349"/>
  <c r="AN50" i="349"/>
  <c r="AN46" i="349"/>
  <c r="AN59" i="349"/>
  <c r="AN55" i="349"/>
  <c r="AN51" i="349"/>
  <c r="AN56" i="349"/>
  <c r="AN52" i="349"/>
  <c r="AN48" i="349"/>
  <c r="AN44" i="349"/>
  <c r="AN39" i="349"/>
  <c r="AN35" i="349"/>
  <c r="AN31" i="349"/>
  <c r="AN27" i="349"/>
  <c r="AN47" i="349"/>
  <c r="AN40" i="349"/>
  <c r="AN36" i="349"/>
  <c r="AN32" i="349"/>
  <c r="AN43" i="349"/>
  <c r="AN41" i="349"/>
  <c r="AN37" i="349"/>
  <c r="AN33" i="349"/>
  <c r="AN29" i="349"/>
  <c r="AN45" i="349"/>
  <c r="AN42" i="349"/>
  <c r="AN38" i="349"/>
  <c r="AN34" i="349"/>
  <c r="AN30" i="349"/>
  <c r="AN28" i="349"/>
  <c r="AN24" i="349"/>
  <c r="AN20" i="349"/>
  <c r="AN16" i="349"/>
  <c r="AN12" i="349"/>
  <c r="AN25" i="349"/>
  <c r="AN21" i="349"/>
  <c r="AN17" i="349"/>
  <c r="AN13" i="349"/>
  <c r="AN26" i="349"/>
  <c r="AN22" i="349"/>
  <c r="AN18" i="349"/>
  <c r="AN14" i="349"/>
  <c r="AN10" i="349"/>
  <c r="AN23" i="349"/>
  <c r="AN19" i="349"/>
  <c r="AN15" i="349"/>
  <c r="AN11" i="349"/>
  <c r="AR99" i="349"/>
  <c r="AR95" i="349"/>
  <c r="AR100" i="349"/>
  <c r="AR96" i="349"/>
  <c r="AR97" i="349"/>
  <c r="AR93" i="349"/>
  <c r="AR98" i="349"/>
  <c r="AR94" i="349"/>
  <c r="AR89" i="349"/>
  <c r="AR85" i="349"/>
  <c r="AR90" i="349"/>
  <c r="AR91" i="349"/>
  <c r="AR87" i="349"/>
  <c r="AR92" i="349"/>
  <c r="AR88" i="349"/>
  <c r="AR84" i="349"/>
  <c r="AR80" i="349"/>
  <c r="AR76" i="349"/>
  <c r="AR72" i="349"/>
  <c r="AR83" i="349"/>
  <c r="AR81" i="349"/>
  <c r="AR77" i="349"/>
  <c r="AR82" i="349"/>
  <c r="AR78" i="349"/>
  <c r="AR86" i="349"/>
  <c r="AR79" i="349"/>
  <c r="AR75" i="349"/>
  <c r="AR74" i="349"/>
  <c r="AR70" i="349"/>
  <c r="AR66" i="349"/>
  <c r="AR73" i="349"/>
  <c r="AR71" i="349"/>
  <c r="AR67" i="349"/>
  <c r="AR63" i="349"/>
  <c r="AR68" i="349"/>
  <c r="AR64" i="349"/>
  <c r="AR69" i="349"/>
  <c r="AR65" i="349"/>
  <c r="AR61" i="349"/>
  <c r="AR57" i="349"/>
  <c r="AR53" i="349"/>
  <c r="AR49" i="349"/>
  <c r="AR58" i="349"/>
  <c r="AR54" i="349"/>
  <c r="AR50" i="349"/>
  <c r="AR46" i="349"/>
  <c r="AR60" i="349"/>
  <c r="AR59" i="349"/>
  <c r="AR55" i="349"/>
  <c r="AR51" i="349"/>
  <c r="AR62" i="349"/>
  <c r="AR56" i="349"/>
  <c r="AR52" i="349"/>
  <c r="AR48" i="349"/>
  <c r="AR44" i="349"/>
  <c r="AR47" i="349"/>
  <c r="AR39" i="349"/>
  <c r="AR35" i="349"/>
  <c r="AR31" i="349"/>
  <c r="AR27" i="349"/>
  <c r="AR45" i="349"/>
  <c r="AR40" i="349"/>
  <c r="AR36" i="349"/>
  <c r="AR32" i="349"/>
  <c r="AR41" i="349"/>
  <c r="AR37" i="349"/>
  <c r="AR33" i="349"/>
  <c r="AR29" i="349"/>
  <c r="AR43" i="349"/>
  <c r="AR42" i="349"/>
  <c r="AR38" i="349"/>
  <c r="AR34" i="349"/>
  <c r="AR30" i="349"/>
  <c r="AR24" i="349"/>
  <c r="AR20" i="349"/>
  <c r="AR16" i="349"/>
  <c r="AR12" i="349"/>
  <c r="AR25" i="349"/>
  <c r="AR21" i="349"/>
  <c r="AR17" i="349"/>
  <c r="AR13" i="349"/>
  <c r="AR28" i="349"/>
  <c r="AR22" i="349"/>
  <c r="AR18" i="349"/>
  <c r="AR14" i="349"/>
  <c r="AR10" i="349"/>
  <c r="AR26" i="349"/>
  <c r="AR23" i="349"/>
  <c r="AR19" i="349"/>
  <c r="AR15" i="349"/>
  <c r="AR11" i="349"/>
  <c r="AX97" i="349"/>
  <c r="AX98" i="349"/>
  <c r="AX94" i="349"/>
  <c r="AX101" i="349"/>
  <c r="AX99" i="349"/>
  <c r="AX95" i="349"/>
  <c r="AX100" i="349"/>
  <c r="AX96" i="349"/>
  <c r="AX92" i="349"/>
  <c r="AX93" i="349"/>
  <c r="AX87" i="349"/>
  <c r="AX83" i="349"/>
  <c r="AX91" i="349"/>
  <c r="AX88" i="349"/>
  <c r="AX89" i="349"/>
  <c r="AX90" i="349"/>
  <c r="AX86" i="349"/>
  <c r="AX85" i="349"/>
  <c r="AX82" i="349"/>
  <c r="AX78" i="349"/>
  <c r="AX74" i="349"/>
  <c r="AX79" i="349"/>
  <c r="AX75" i="349"/>
  <c r="AX84" i="349"/>
  <c r="AX80" i="349"/>
  <c r="AX76" i="349"/>
  <c r="AX81" i="349"/>
  <c r="AX77" i="349"/>
  <c r="AX73" i="349"/>
  <c r="AX71" i="349"/>
  <c r="AX68" i="349"/>
  <c r="AX72" i="349"/>
  <c r="AX69" i="349"/>
  <c r="AX65" i="349"/>
  <c r="AX61" i="349"/>
  <c r="AX70" i="349"/>
  <c r="AX66" i="349"/>
  <c r="AX62" i="349"/>
  <c r="AX67" i="349"/>
  <c r="AX63" i="349"/>
  <c r="AX64" i="349"/>
  <c r="AX59" i="349"/>
  <c r="AX55" i="349"/>
  <c r="AX51" i="349"/>
  <c r="AX47" i="349"/>
  <c r="AX60" i="349"/>
  <c r="AX56" i="349"/>
  <c r="AX52" i="349"/>
  <c r="AX48" i="349"/>
  <c r="AX44" i="349"/>
  <c r="AX57" i="349"/>
  <c r="AX53" i="349"/>
  <c r="AX49" i="349"/>
  <c r="AX58" i="349"/>
  <c r="AX54" i="349"/>
  <c r="AX50" i="349"/>
  <c r="AX46" i="349"/>
  <c r="AX41" i="349"/>
  <c r="AX37" i="349"/>
  <c r="AX33" i="349"/>
  <c r="AX29" i="349"/>
  <c r="AX42" i="349"/>
  <c r="AX38" i="349"/>
  <c r="AX34" i="349"/>
  <c r="AX30" i="349"/>
  <c r="AX45" i="349"/>
  <c r="AX39" i="349"/>
  <c r="AX35" i="349"/>
  <c r="AX31" i="349"/>
  <c r="AX43" i="349"/>
  <c r="AX40" i="349"/>
  <c r="AX36" i="349"/>
  <c r="AX32" i="349"/>
  <c r="AX28" i="349"/>
  <c r="AX22" i="349"/>
  <c r="AX18" i="349"/>
  <c r="AX14" i="349"/>
  <c r="AX10" i="349"/>
  <c r="AX23" i="349"/>
  <c r="AX19" i="349"/>
  <c r="AX15" i="349"/>
  <c r="AX11" i="349"/>
  <c r="AX26" i="349"/>
  <c r="AX24" i="349"/>
  <c r="AX20" i="349"/>
  <c r="AX16" i="349"/>
  <c r="AX12" i="349"/>
  <c r="AX27" i="349"/>
  <c r="AX25" i="349"/>
  <c r="AX21" i="349"/>
  <c r="AX17" i="349"/>
  <c r="AX13" i="349"/>
  <c r="AI9" i="349"/>
  <c r="AJ9" i="349" s="1"/>
  <c r="AX9" i="349"/>
  <c r="AW10" i="349"/>
  <c r="AE101" i="349"/>
  <c r="AF101" i="349" s="1"/>
  <c r="AE98" i="349"/>
  <c r="AF98" i="349" s="1"/>
  <c r="AE94" i="349"/>
  <c r="AF94" i="349" s="1"/>
  <c r="AE99" i="349"/>
  <c r="AF99" i="349" s="1"/>
  <c r="AE95" i="349"/>
  <c r="AF95" i="349" s="1"/>
  <c r="AE100" i="349"/>
  <c r="AF100" i="349" s="1"/>
  <c r="AE96" i="349"/>
  <c r="AF96" i="349" s="1"/>
  <c r="AE97" i="349"/>
  <c r="AF97" i="349" s="1"/>
  <c r="AE93" i="349"/>
  <c r="AF93" i="349" s="1"/>
  <c r="AE88" i="349"/>
  <c r="AF88" i="349" s="1"/>
  <c r="AE84" i="349"/>
  <c r="AF84" i="349" s="1"/>
  <c r="AE92" i="349"/>
  <c r="AF92" i="349" s="1"/>
  <c r="AE89" i="349"/>
  <c r="AF89" i="349" s="1"/>
  <c r="AE90" i="349"/>
  <c r="AF90" i="349" s="1"/>
  <c r="AE91" i="349"/>
  <c r="AF91" i="349" s="1"/>
  <c r="AE87" i="349"/>
  <c r="AF87" i="349" s="1"/>
  <c r="AE83" i="349"/>
  <c r="AF83" i="349" s="1"/>
  <c r="AE79" i="349"/>
  <c r="AF79" i="349" s="1"/>
  <c r="AE75" i="349"/>
  <c r="AF75" i="349" s="1"/>
  <c r="AE71" i="349"/>
  <c r="AF71" i="349" s="1"/>
  <c r="AE85" i="349"/>
  <c r="AF85" i="349" s="1"/>
  <c r="AE80" i="349"/>
  <c r="AF80" i="349" s="1"/>
  <c r="AE76" i="349"/>
  <c r="AF76" i="349" s="1"/>
  <c r="AE86" i="349"/>
  <c r="AF86" i="349" s="1"/>
  <c r="AE81" i="349"/>
  <c r="AF81" i="349" s="1"/>
  <c r="AE77" i="349"/>
  <c r="AF77" i="349" s="1"/>
  <c r="AE82" i="349"/>
  <c r="AF82" i="349" s="1"/>
  <c r="AE78" i="349"/>
  <c r="AF78" i="349" s="1"/>
  <c r="AE74" i="349"/>
  <c r="AF74" i="349" s="1"/>
  <c r="AE73" i="349"/>
  <c r="AF73" i="349" s="1"/>
  <c r="AE69" i="349"/>
  <c r="AF69" i="349" s="1"/>
  <c r="AE65" i="349"/>
  <c r="AF65" i="349" s="1"/>
  <c r="AE70" i="349"/>
  <c r="AF70" i="349" s="1"/>
  <c r="AE66" i="349"/>
  <c r="AF66" i="349" s="1"/>
  <c r="AE62" i="349"/>
  <c r="AF62" i="349" s="1"/>
  <c r="AE72" i="349"/>
  <c r="AF72" i="349" s="1"/>
  <c r="AE67" i="349"/>
  <c r="AF67" i="349" s="1"/>
  <c r="AE63" i="349"/>
  <c r="AF63" i="349" s="1"/>
  <c r="AE68" i="349"/>
  <c r="AF68" i="349" s="1"/>
  <c r="AE64" i="349"/>
  <c r="AF64" i="349" s="1"/>
  <c r="AE60" i="349"/>
  <c r="AF60" i="349" s="1"/>
  <c r="AE56" i="349"/>
  <c r="AF56" i="349" s="1"/>
  <c r="AE52" i="349"/>
  <c r="AF52" i="349" s="1"/>
  <c r="AE48" i="349"/>
  <c r="AF48" i="349" s="1"/>
  <c r="AE61" i="349"/>
  <c r="AF61" i="349" s="1"/>
  <c r="AE57" i="349"/>
  <c r="AF57" i="349" s="1"/>
  <c r="AE53" i="349"/>
  <c r="AF53" i="349" s="1"/>
  <c r="AE49" i="349"/>
  <c r="AF49" i="349" s="1"/>
  <c r="AE45" i="349"/>
  <c r="AF45" i="349" s="1"/>
  <c r="AE58" i="349"/>
  <c r="AF58" i="349" s="1"/>
  <c r="AE54" i="349"/>
  <c r="AF54" i="349" s="1"/>
  <c r="AE50" i="349"/>
  <c r="AF50" i="349" s="1"/>
  <c r="AE59" i="349"/>
  <c r="AF59" i="349" s="1"/>
  <c r="AE55" i="349"/>
  <c r="AF55" i="349" s="1"/>
  <c r="AE51" i="349"/>
  <c r="AF51" i="349" s="1"/>
  <c r="AE47" i="349"/>
  <c r="AF47" i="349" s="1"/>
  <c r="AE42" i="349"/>
  <c r="AF42" i="349" s="1"/>
  <c r="AE38" i="349"/>
  <c r="AF38" i="349" s="1"/>
  <c r="AE34" i="349"/>
  <c r="AF34" i="349" s="1"/>
  <c r="AE30" i="349"/>
  <c r="AF30" i="349" s="1"/>
  <c r="AE26" i="349"/>
  <c r="AF26" i="349" s="1"/>
  <c r="AE44" i="349"/>
  <c r="AF44" i="349" s="1"/>
  <c r="AE43" i="349"/>
  <c r="AF43" i="349" s="1"/>
  <c r="AE39" i="349"/>
  <c r="AF39" i="349" s="1"/>
  <c r="AE35" i="349"/>
  <c r="AF35" i="349" s="1"/>
  <c r="AE31" i="349"/>
  <c r="AF31" i="349" s="1"/>
  <c r="AE40" i="349"/>
  <c r="AF40" i="349" s="1"/>
  <c r="AE36" i="349"/>
  <c r="AF36" i="349" s="1"/>
  <c r="AE32" i="349"/>
  <c r="AF32" i="349" s="1"/>
  <c r="AE46" i="349"/>
  <c r="AF46" i="349" s="1"/>
  <c r="AE41" i="349"/>
  <c r="AF41" i="349" s="1"/>
  <c r="AE37" i="349"/>
  <c r="AF37" i="349" s="1"/>
  <c r="AE33" i="349"/>
  <c r="AF33" i="349" s="1"/>
  <c r="AE29" i="349"/>
  <c r="AF29" i="349" s="1"/>
  <c r="AE27" i="349"/>
  <c r="AF27" i="349" s="1"/>
  <c r="AE23" i="349"/>
  <c r="AF23" i="349" s="1"/>
  <c r="AE19" i="349"/>
  <c r="AF19" i="349" s="1"/>
  <c r="AE15" i="349"/>
  <c r="AF15" i="349" s="1"/>
  <c r="AE11" i="349"/>
  <c r="AF11" i="349" s="1"/>
  <c r="AE28" i="349"/>
  <c r="AF28" i="349" s="1"/>
  <c r="AE24" i="349"/>
  <c r="AF24" i="349" s="1"/>
  <c r="AE20" i="349"/>
  <c r="AF20" i="349" s="1"/>
  <c r="AE16" i="349"/>
  <c r="AF16" i="349" s="1"/>
  <c r="AE12" i="349"/>
  <c r="AF12" i="349" s="1"/>
  <c r="AE25" i="349"/>
  <c r="AF25" i="349" s="1"/>
  <c r="AE21" i="349"/>
  <c r="AF21" i="349" s="1"/>
  <c r="AE17" i="349"/>
  <c r="AF17" i="349" s="1"/>
  <c r="AE13" i="349"/>
  <c r="AF13" i="349" s="1"/>
  <c r="AE22" i="349"/>
  <c r="AF22" i="349" s="1"/>
  <c r="AE18" i="349"/>
  <c r="AF18" i="349" s="1"/>
  <c r="AE14" i="349"/>
  <c r="AF14" i="349" s="1"/>
  <c r="AO8" i="349"/>
  <c r="AS8" i="349"/>
  <c r="AT8" i="349" s="1"/>
  <c r="AY98" i="349"/>
  <c r="AY94" i="349"/>
  <c r="AY101" i="349"/>
  <c r="AY99" i="349"/>
  <c r="AY95" i="349"/>
  <c r="AY100" i="349"/>
  <c r="AY96" i="349"/>
  <c r="AY97" i="349"/>
  <c r="AY93" i="349"/>
  <c r="AY91" i="349"/>
  <c r="AY88" i="349"/>
  <c r="AY84" i="349"/>
  <c r="AY89" i="349"/>
  <c r="AY92" i="349"/>
  <c r="AY90" i="349"/>
  <c r="AY87" i="349"/>
  <c r="AY83" i="349"/>
  <c r="AY86" i="349"/>
  <c r="AY79" i="349"/>
  <c r="AY75" i="349"/>
  <c r="AY71" i="349"/>
  <c r="AY80" i="349"/>
  <c r="AY76" i="349"/>
  <c r="AY81" i="349"/>
  <c r="AY77" i="349"/>
  <c r="AY85" i="349"/>
  <c r="AY82" i="349"/>
  <c r="AY78" i="349"/>
  <c r="AY74" i="349"/>
  <c r="AY72" i="349"/>
  <c r="AY69" i="349"/>
  <c r="AY65" i="349"/>
  <c r="AY70" i="349"/>
  <c r="AY66" i="349"/>
  <c r="AY62" i="349"/>
  <c r="AY73" i="349"/>
  <c r="AY67" i="349"/>
  <c r="AY63" i="349"/>
  <c r="AY68" i="349"/>
  <c r="AY64" i="349"/>
  <c r="AY60" i="349"/>
  <c r="AY56" i="349"/>
  <c r="AY52" i="349"/>
  <c r="AY48" i="349"/>
  <c r="AY57" i="349"/>
  <c r="AY53" i="349"/>
  <c r="AY49" i="349"/>
  <c r="AY45" i="349"/>
  <c r="AY58" i="349"/>
  <c r="AY54" i="349"/>
  <c r="AY50" i="349"/>
  <c r="AY61" i="349"/>
  <c r="AY59" i="349"/>
  <c r="AY55" i="349"/>
  <c r="AY51" i="349"/>
  <c r="AY47" i="349"/>
  <c r="AY42" i="349"/>
  <c r="AY38" i="349"/>
  <c r="AY34" i="349"/>
  <c r="AY30" i="349"/>
  <c r="AY26" i="349"/>
  <c r="AY46" i="349"/>
  <c r="AY39" i="349"/>
  <c r="AY35" i="349"/>
  <c r="AY31" i="349"/>
  <c r="AY43" i="349"/>
  <c r="AY40" i="349"/>
  <c r="AY36" i="349"/>
  <c r="AY32" i="349"/>
  <c r="AY44" i="349"/>
  <c r="AY41" i="349"/>
  <c r="AY37" i="349"/>
  <c r="AY33" i="349"/>
  <c r="AY29" i="349"/>
  <c r="AY23" i="349"/>
  <c r="AY19" i="349"/>
  <c r="AY15" i="349"/>
  <c r="AY11" i="349"/>
  <c r="AY24" i="349"/>
  <c r="AY20" i="349"/>
  <c r="AY16" i="349"/>
  <c r="AY12" i="349"/>
  <c r="AY27" i="349"/>
  <c r="AY25" i="349"/>
  <c r="AY21" i="349"/>
  <c r="AY17" i="349"/>
  <c r="AY13" i="349"/>
  <c r="AY9" i="349"/>
  <c r="AY28" i="349"/>
  <c r="AY22" i="349"/>
  <c r="AY18" i="349"/>
  <c r="AY14" i="349"/>
  <c r="AY10" i="349"/>
  <c r="AE9" i="349"/>
  <c r="AF9" i="349" s="1"/>
  <c r="AR9" i="349"/>
  <c r="AZ9" i="349"/>
  <c r="AA10" i="349"/>
  <c r="AB10" i="349" s="1"/>
  <c r="AI10" i="349"/>
  <c r="AJ10" i="349" s="1"/>
  <c r="AQ10" i="349"/>
  <c r="V27" i="349"/>
  <c r="M27" i="349" s="1"/>
  <c r="V26" i="349"/>
  <c r="M26" i="349" s="1"/>
  <c r="V85" i="349"/>
  <c r="M85" i="349" s="1"/>
  <c r="AG28" i="348"/>
  <c r="AH28" i="348" s="1"/>
  <c r="AE26" i="348"/>
  <c r="AF26" i="348" s="1"/>
  <c r="AQ10" i="348"/>
  <c r="AP21" i="348"/>
  <c r="AA25" i="348"/>
  <c r="AB25" i="348" s="1"/>
  <c r="AQ21" i="348"/>
  <c r="AC11" i="348"/>
  <c r="AD11" i="348" s="1"/>
  <c r="AI10" i="348"/>
  <c r="AJ10" i="348" s="1"/>
  <c r="AR14" i="348"/>
  <c r="AN10" i="348"/>
  <c r="AO10" i="348" s="1"/>
  <c r="AI9" i="348"/>
  <c r="AJ9" i="348" s="1"/>
  <c r="AI13" i="348"/>
  <c r="AJ13" i="348" s="1"/>
  <c r="AA9" i="348"/>
  <c r="AB9" i="348" s="1"/>
  <c r="AA10" i="348"/>
  <c r="AB10" i="348" s="1"/>
  <c r="AA13" i="348"/>
  <c r="AB13" i="348" s="1"/>
  <c r="AC100" i="348"/>
  <c r="AD100" i="348" s="1"/>
  <c r="AC96" i="348"/>
  <c r="AD96" i="348" s="1"/>
  <c r="AC97" i="348"/>
  <c r="AD97" i="348" s="1"/>
  <c r="AC93" i="348"/>
  <c r="AD93" i="348" s="1"/>
  <c r="AC101" i="348"/>
  <c r="AD101" i="348" s="1"/>
  <c r="AC98" i="348"/>
  <c r="AD98" i="348" s="1"/>
  <c r="AC94" i="348"/>
  <c r="AD94" i="348" s="1"/>
  <c r="AC99" i="348"/>
  <c r="AD99" i="348" s="1"/>
  <c r="AC95" i="348"/>
  <c r="AD95" i="348" s="1"/>
  <c r="AC92" i="348"/>
  <c r="AD92" i="348" s="1"/>
  <c r="AC88" i="348"/>
  <c r="AD88" i="348" s="1"/>
  <c r="AC84" i="348"/>
  <c r="AD84" i="348" s="1"/>
  <c r="AC90" i="348"/>
  <c r="AD90" i="348" s="1"/>
  <c r="AC91" i="348"/>
  <c r="AD91" i="348" s="1"/>
  <c r="AC87" i="348"/>
  <c r="AD87" i="348" s="1"/>
  <c r="AC86" i="348"/>
  <c r="AD86" i="348" s="1"/>
  <c r="AC85" i="348"/>
  <c r="AD85" i="348" s="1"/>
  <c r="AC83" i="348"/>
  <c r="AD83" i="348" s="1"/>
  <c r="AC80" i="348"/>
  <c r="AD80" i="348" s="1"/>
  <c r="AC89" i="348"/>
  <c r="AD89" i="348" s="1"/>
  <c r="AC81" i="348"/>
  <c r="AD81" i="348" s="1"/>
  <c r="AC82" i="348"/>
  <c r="AD82" i="348" s="1"/>
  <c r="AC79" i="348"/>
  <c r="AD79" i="348" s="1"/>
  <c r="AC78" i="348"/>
  <c r="AD78" i="348" s="1"/>
  <c r="AC77" i="348"/>
  <c r="AD77" i="348" s="1"/>
  <c r="AC74" i="348"/>
  <c r="AD74" i="348" s="1"/>
  <c r="AC70" i="348"/>
  <c r="AD70" i="348" s="1"/>
  <c r="AC66" i="348"/>
  <c r="AD66" i="348" s="1"/>
  <c r="AC62" i="348"/>
  <c r="AD62" i="348" s="1"/>
  <c r="AC75" i="348"/>
  <c r="AD75" i="348" s="1"/>
  <c r="AC71" i="348"/>
  <c r="AD71" i="348" s="1"/>
  <c r="AC72" i="348"/>
  <c r="AD72" i="348" s="1"/>
  <c r="AC68" i="348"/>
  <c r="AD68" i="348" s="1"/>
  <c r="AC64" i="348"/>
  <c r="AD64" i="348" s="1"/>
  <c r="AC76" i="348"/>
  <c r="AD76" i="348" s="1"/>
  <c r="AC73" i="348"/>
  <c r="AD73" i="348" s="1"/>
  <c r="AC69" i="348"/>
  <c r="AD69" i="348" s="1"/>
  <c r="AC65" i="348"/>
  <c r="AD65" i="348" s="1"/>
  <c r="AC61" i="348"/>
  <c r="AD61" i="348" s="1"/>
  <c r="AC63" i="348"/>
  <c r="AD63" i="348" s="1"/>
  <c r="AC56" i="348"/>
  <c r="AD56" i="348" s="1"/>
  <c r="AC52" i="348"/>
  <c r="AD52" i="348" s="1"/>
  <c r="AC48" i="348"/>
  <c r="AD48" i="348" s="1"/>
  <c r="AC44" i="348"/>
  <c r="AD44" i="348" s="1"/>
  <c r="AC57" i="348"/>
  <c r="AD57" i="348" s="1"/>
  <c r="AC53" i="348"/>
  <c r="AD53" i="348" s="1"/>
  <c r="AC67" i="348"/>
  <c r="AD67" i="348" s="1"/>
  <c r="AC58" i="348"/>
  <c r="AD58" i="348" s="1"/>
  <c r="AC54" i="348"/>
  <c r="AD54" i="348" s="1"/>
  <c r="AC50" i="348"/>
  <c r="AD50" i="348" s="1"/>
  <c r="AC60" i="348"/>
  <c r="AD60" i="348" s="1"/>
  <c r="AC59" i="348"/>
  <c r="AD59" i="348" s="1"/>
  <c r="AC55" i="348"/>
  <c r="AD55" i="348" s="1"/>
  <c r="AC51" i="348"/>
  <c r="AD51" i="348" s="1"/>
  <c r="AC47" i="348"/>
  <c r="AD47" i="348" s="1"/>
  <c r="AC45" i="348"/>
  <c r="AD45" i="348" s="1"/>
  <c r="AC42" i="348"/>
  <c r="AD42" i="348" s="1"/>
  <c r="AC38" i="348"/>
  <c r="AD38" i="348" s="1"/>
  <c r="AC34" i="348"/>
  <c r="AD34" i="348" s="1"/>
  <c r="AC30" i="348"/>
  <c r="AD30" i="348" s="1"/>
  <c r="AC49" i="348"/>
  <c r="AD49" i="348" s="1"/>
  <c r="AC46" i="348"/>
  <c r="AD46" i="348" s="1"/>
  <c r="AC43" i="348"/>
  <c r="AD43" i="348" s="1"/>
  <c r="AC39" i="348"/>
  <c r="AD39" i="348" s="1"/>
  <c r="AC35" i="348"/>
  <c r="AD35" i="348" s="1"/>
  <c r="AC40" i="348"/>
  <c r="AD40" i="348" s="1"/>
  <c r="AC36" i="348"/>
  <c r="AD36" i="348" s="1"/>
  <c r="AC32" i="348"/>
  <c r="AD32" i="348" s="1"/>
  <c r="AC41" i="348"/>
  <c r="AD41" i="348" s="1"/>
  <c r="AC37" i="348"/>
  <c r="AD37" i="348" s="1"/>
  <c r="AC33" i="348"/>
  <c r="AD33" i="348" s="1"/>
  <c r="AC29" i="348"/>
  <c r="AD29" i="348" s="1"/>
  <c r="AN99" i="348"/>
  <c r="AN95" i="348"/>
  <c r="AN100" i="348"/>
  <c r="AN96" i="348"/>
  <c r="AN92" i="348"/>
  <c r="AN97" i="348"/>
  <c r="AN93" i="348"/>
  <c r="AN98" i="348"/>
  <c r="AN94" i="348"/>
  <c r="AN91" i="348"/>
  <c r="AN87" i="348"/>
  <c r="AN83" i="348"/>
  <c r="AN89" i="348"/>
  <c r="AN90" i="348"/>
  <c r="AN86" i="348"/>
  <c r="AN79" i="348"/>
  <c r="AN80" i="348"/>
  <c r="AN88" i="348"/>
  <c r="AN81" i="348"/>
  <c r="AN85" i="348"/>
  <c r="AN84" i="348"/>
  <c r="AN82" i="348"/>
  <c r="AN78" i="348"/>
  <c r="AN73" i="348"/>
  <c r="AN69" i="348"/>
  <c r="AN65" i="348"/>
  <c r="AN61" i="348"/>
  <c r="AN74" i="348"/>
  <c r="AN70" i="348"/>
  <c r="AN75" i="348"/>
  <c r="AN71" i="348"/>
  <c r="AN67" i="348"/>
  <c r="AN77" i="348"/>
  <c r="AN76" i="348"/>
  <c r="AN72" i="348"/>
  <c r="AN68" i="348"/>
  <c r="AN64" i="348"/>
  <c r="AN60" i="348"/>
  <c r="AN55" i="348"/>
  <c r="AN51" i="348"/>
  <c r="AN47" i="348"/>
  <c r="AN59" i="348"/>
  <c r="AN56" i="348"/>
  <c r="AN52" i="348"/>
  <c r="AN57" i="348"/>
  <c r="AN53" i="348"/>
  <c r="AN49" i="348"/>
  <c r="AN66" i="348"/>
  <c r="AN63" i="348"/>
  <c r="AN62" i="348"/>
  <c r="AN58" i="348"/>
  <c r="AN54" i="348"/>
  <c r="AN50" i="348"/>
  <c r="AN46" i="348"/>
  <c r="AN41" i="348"/>
  <c r="AN37" i="348"/>
  <c r="AN33" i="348"/>
  <c r="AN29" i="348"/>
  <c r="AN42" i="348"/>
  <c r="AN38" i="348"/>
  <c r="AN34" i="348"/>
  <c r="AN48" i="348"/>
  <c r="AN43" i="348"/>
  <c r="AN39" i="348"/>
  <c r="AN35" i="348"/>
  <c r="AN31" i="348"/>
  <c r="AN45" i="348"/>
  <c r="AN44" i="348"/>
  <c r="AN40" i="348"/>
  <c r="AN36" i="348"/>
  <c r="AN32" i="348"/>
  <c r="AN28" i="348"/>
  <c r="AR99" i="348"/>
  <c r="AR95" i="348"/>
  <c r="AR100" i="348"/>
  <c r="AR96" i="348"/>
  <c r="AR92" i="348"/>
  <c r="AR97" i="348"/>
  <c r="AR93" i="348"/>
  <c r="AR98" i="348"/>
  <c r="AR94" i="348"/>
  <c r="AR91" i="348"/>
  <c r="AR87" i="348"/>
  <c r="AR83" i="348"/>
  <c r="AR89" i="348"/>
  <c r="AR90" i="348"/>
  <c r="AR86" i="348"/>
  <c r="AR79" i="348"/>
  <c r="AR88" i="348"/>
  <c r="AR85" i="348"/>
  <c r="AR84" i="348"/>
  <c r="AR80" i="348"/>
  <c r="AR81" i="348"/>
  <c r="AR82" i="348"/>
  <c r="AR78" i="348"/>
  <c r="AR76" i="348"/>
  <c r="AR73" i="348"/>
  <c r="AR69" i="348"/>
  <c r="AR65" i="348"/>
  <c r="AR61" i="348"/>
  <c r="AR77" i="348"/>
  <c r="AR74" i="348"/>
  <c r="AR70" i="348"/>
  <c r="AR75" i="348"/>
  <c r="AR71" i="348"/>
  <c r="AR67" i="348"/>
  <c r="AR72" i="348"/>
  <c r="AR68" i="348"/>
  <c r="AR64" i="348"/>
  <c r="AR60" i="348"/>
  <c r="AR55" i="348"/>
  <c r="AR51" i="348"/>
  <c r="AR47" i="348"/>
  <c r="AR63" i="348"/>
  <c r="AR62" i="348"/>
  <c r="AR56" i="348"/>
  <c r="AR52" i="348"/>
  <c r="AR66" i="348"/>
  <c r="AR57" i="348"/>
  <c r="AR53" i="348"/>
  <c r="AR49" i="348"/>
  <c r="AR59" i="348"/>
  <c r="AR58" i="348"/>
  <c r="AR54" i="348"/>
  <c r="AR50" i="348"/>
  <c r="AR46" i="348"/>
  <c r="AR41" i="348"/>
  <c r="AR37" i="348"/>
  <c r="AR33" i="348"/>
  <c r="AR29" i="348"/>
  <c r="AR48" i="348"/>
  <c r="AR45" i="348"/>
  <c r="AR44" i="348"/>
  <c r="AR42" i="348"/>
  <c r="AR38" i="348"/>
  <c r="AR34" i="348"/>
  <c r="AR43" i="348"/>
  <c r="AR39" i="348"/>
  <c r="AR35" i="348"/>
  <c r="AR31" i="348"/>
  <c r="AR40" i="348"/>
  <c r="AR36" i="348"/>
  <c r="AR32" i="348"/>
  <c r="AR28" i="348"/>
  <c r="AX97" i="348"/>
  <c r="AX98" i="348"/>
  <c r="AX94" i="348"/>
  <c r="AX101" i="348"/>
  <c r="AX99" i="348"/>
  <c r="AX95" i="348"/>
  <c r="AX91" i="348"/>
  <c r="AX100" i="348"/>
  <c r="AX96" i="348"/>
  <c r="AX92" i="348"/>
  <c r="AX89" i="348"/>
  <c r="AX85" i="348"/>
  <c r="AX90" i="348"/>
  <c r="AX87" i="348"/>
  <c r="AX93" i="348"/>
  <c r="AX88" i="348"/>
  <c r="AX84" i="348"/>
  <c r="AX83" i="348"/>
  <c r="AX81" i="348"/>
  <c r="AX77" i="348"/>
  <c r="AX86" i="348"/>
  <c r="AX82" i="348"/>
  <c r="AX78" i="348"/>
  <c r="AX79" i="348"/>
  <c r="AX80" i="348"/>
  <c r="AX76" i="348"/>
  <c r="AX75" i="348"/>
  <c r="AX71" i="348"/>
  <c r="AX67" i="348"/>
  <c r="AX63" i="348"/>
  <c r="AX59" i="348"/>
  <c r="AX72" i="348"/>
  <c r="AX68" i="348"/>
  <c r="AX73" i="348"/>
  <c r="AX69" i="348"/>
  <c r="AX65" i="348"/>
  <c r="AX74" i="348"/>
  <c r="AX70" i="348"/>
  <c r="AX66" i="348"/>
  <c r="AX62" i="348"/>
  <c r="AX60" i="348"/>
  <c r="AX57" i="348"/>
  <c r="AX53" i="348"/>
  <c r="AX49" i="348"/>
  <c r="AX45" i="348"/>
  <c r="AX64" i="348"/>
  <c r="AX58" i="348"/>
  <c r="AX54" i="348"/>
  <c r="AX61" i="348"/>
  <c r="AX55" i="348"/>
  <c r="AX51" i="348"/>
  <c r="AX47" i="348"/>
  <c r="AX56" i="348"/>
  <c r="AX52" i="348"/>
  <c r="AX48" i="348"/>
  <c r="AX44" i="348"/>
  <c r="AX50" i="348"/>
  <c r="AX43" i="348"/>
  <c r="AX39" i="348"/>
  <c r="AX35" i="348"/>
  <c r="AX31" i="348"/>
  <c r="AX27" i="348"/>
  <c r="AX40" i="348"/>
  <c r="AX36" i="348"/>
  <c r="AX32" i="348"/>
  <c r="AX46" i="348"/>
  <c r="AX41" i="348"/>
  <c r="AX37" i="348"/>
  <c r="AX33" i="348"/>
  <c r="AX29" i="348"/>
  <c r="AX42" i="348"/>
  <c r="AX38" i="348"/>
  <c r="AX34" i="348"/>
  <c r="AX30" i="348"/>
  <c r="AX26" i="348"/>
  <c r="AC9" i="348"/>
  <c r="AD9" i="348" s="1"/>
  <c r="AG9" i="348"/>
  <c r="AH9" i="348" s="1"/>
  <c r="AP10" i="348"/>
  <c r="AX10" i="348"/>
  <c r="AA11" i="348"/>
  <c r="AB11" i="348" s="1"/>
  <c r="AE11" i="348"/>
  <c r="AF11" i="348" s="1"/>
  <c r="AI11" i="348"/>
  <c r="AJ11" i="348" s="1"/>
  <c r="AQ11" i="348"/>
  <c r="AY11" i="348"/>
  <c r="AN12" i="348"/>
  <c r="AR12" i="348"/>
  <c r="AZ12" i="348"/>
  <c r="AC13" i="348"/>
  <c r="AD13" i="348" s="1"/>
  <c r="AG13" i="348"/>
  <c r="AH13" i="348" s="1"/>
  <c r="AW13" i="348"/>
  <c r="AP14" i="348"/>
  <c r="AX14" i="348"/>
  <c r="AA15" i="348"/>
  <c r="AB15" i="348" s="1"/>
  <c r="AE15" i="348"/>
  <c r="AF15" i="348" s="1"/>
  <c r="AI15" i="348"/>
  <c r="AJ15" i="348" s="1"/>
  <c r="AQ15" i="348"/>
  <c r="AY15" i="348"/>
  <c r="AN16" i="348"/>
  <c r="AR16" i="348"/>
  <c r="AZ16" i="348"/>
  <c r="AC17" i="348"/>
  <c r="AD17" i="348" s="1"/>
  <c r="AG17" i="348"/>
  <c r="AH17" i="348" s="1"/>
  <c r="AW17" i="348"/>
  <c r="AP18" i="348"/>
  <c r="AX18" i="348"/>
  <c r="AA19" i="348"/>
  <c r="AB19" i="348" s="1"/>
  <c r="AE19" i="348"/>
  <c r="AF19" i="348" s="1"/>
  <c r="AI19" i="348"/>
  <c r="AJ19" i="348" s="1"/>
  <c r="AQ19" i="348"/>
  <c r="AY19" i="348"/>
  <c r="AN20" i="348"/>
  <c r="AR20" i="348"/>
  <c r="AZ20" i="348"/>
  <c r="AC21" i="348"/>
  <c r="AD21" i="348" s="1"/>
  <c r="AG21" i="348"/>
  <c r="AH21" i="348" s="1"/>
  <c r="AW21" i="348"/>
  <c r="AP22" i="348"/>
  <c r="AX22" i="348"/>
  <c r="AA23" i="348"/>
  <c r="AB23" i="348" s="1"/>
  <c r="AE23" i="348"/>
  <c r="AF23" i="348" s="1"/>
  <c r="AI23" i="348"/>
  <c r="AJ23" i="348" s="1"/>
  <c r="AQ23" i="348"/>
  <c r="AN24" i="348"/>
  <c r="AR24" i="348"/>
  <c r="AZ24" i="348"/>
  <c r="AC25" i="348"/>
  <c r="AD25" i="348" s="1"/>
  <c r="AR25" i="348"/>
  <c r="AX25" i="348"/>
  <c r="AC27" i="348"/>
  <c r="AD27" i="348" s="1"/>
  <c r="AA29" i="348"/>
  <c r="AB29" i="348" s="1"/>
  <c r="AQ29" i="348"/>
  <c r="AG31" i="348"/>
  <c r="AH31" i="348" s="1"/>
  <c r="AW31" i="348"/>
  <c r="AE101" i="348"/>
  <c r="AF101" i="348" s="1"/>
  <c r="AE98" i="348"/>
  <c r="AF98" i="348" s="1"/>
  <c r="AE99" i="348"/>
  <c r="AF99" i="348" s="1"/>
  <c r="AE95" i="348"/>
  <c r="AF95" i="348" s="1"/>
  <c r="AE100" i="348"/>
  <c r="AF100" i="348" s="1"/>
  <c r="AE96" i="348"/>
  <c r="AF96" i="348" s="1"/>
  <c r="AE92" i="348"/>
  <c r="AF92" i="348" s="1"/>
  <c r="AE97" i="348"/>
  <c r="AF97" i="348" s="1"/>
  <c r="AE93" i="348"/>
  <c r="AF93" i="348" s="1"/>
  <c r="AE90" i="348"/>
  <c r="AF90" i="348" s="1"/>
  <c r="AE86" i="348"/>
  <c r="AF86" i="348" s="1"/>
  <c r="AE94" i="348"/>
  <c r="AF94" i="348" s="1"/>
  <c r="AE91" i="348"/>
  <c r="AF91" i="348" s="1"/>
  <c r="AE88" i="348"/>
  <c r="AF88" i="348" s="1"/>
  <c r="AE89" i="348"/>
  <c r="AF89" i="348" s="1"/>
  <c r="AE85" i="348"/>
  <c r="AF85" i="348" s="1"/>
  <c r="AE84" i="348"/>
  <c r="AF84" i="348" s="1"/>
  <c r="AE82" i="348"/>
  <c r="AF82" i="348" s="1"/>
  <c r="AE78" i="348"/>
  <c r="AF78" i="348" s="1"/>
  <c r="AE79" i="348"/>
  <c r="AF79" i="348" s="1"/>
  <c r="AE83" i="348"/>
  <c r="AF83" i="348" s="1"/>
  <c r="AE80" i="348"/>
  <c r="AF80" i="348" s="1"/>
  <c r="AE87" i="348"/>
  <c r="AF87" i="348" s="1"/>
  <c r="AE81" i="348"/>
  <c r="AF81" i="348" s="1"/>
  <c r="AE77" i="348"/>
  <c r="AF77" i="348" s="1"/>
  <c r="AE72" i="348"/>
  <c r="AF72" i="348" s="1"/>
  <c r="AE68" i="348"/>
  <c r="AF68" i="348" s="1"/>
  <c r="AE64" i="348"/>
  <c r="AF64" i="348" s="1"/>
  <c r="AE60" i="348"/>
  <c r="AF60" i="348" s="1"/>
  <c r="AE73" i="348"/>
  <c r="AF73" i="348" s="1"/>
  <c r="AE69" i="348"/>
  <c r="AF69" i="348" s="1"/>
  <c r="AE76" i="348"/>
  <c r="AF76" i="348" s="1"/>
  <c r="AE74" i="348"/>
  <c r="AF74" i="348" s="1"/>
  <c r="AE70" i="348"/>
  <c r="AF70" i="348" s="1"/>
  <c r="AE66" i="348"/>
  <c r="AF66" i="348" s="1"/>
  <c r="AE75" i="348"/>
  <c r="AF75" i="348" s="1"/>
  <c r="AE71" i="348"/>
  <c r="AF71" i="348" s="1"/>
  <c r="AE67" i="348"/>
  <c r="AF67" i="348" s="1"/>
  <c r="AE63" i="348"/>
  <c r="AF63" i="348" s="1"/>
  <c r="AE59" i="348"/>
  <c r="AF59" i="348" s="1"/>
  <c r="AE65" i="348"/>
  <c r="AF65" i="348" s="1"/>
  <c r="AE62" i="348"/>
  <c r="AF62" i="348" s="1"/>
  <c r="AE58" i="348"/>
  <c r="AF58" i="348" s="1"/>
  <c r="AE54" i="348"/>
  <c r="AF54" i="348" s="1"/>
  <c r="AE50" i="348"/>
  <c r="AF50" i="348" s="1"/>
  <c r="AE46" i="348"/>
  <c r="AF46" i="348" s="1"/>
  <c r="AE55" i="348"/>
  <c r="AF55" i="348" s="1"/>
  <c r="AE56" i="348"/>
  <c r="AF56" i="348" s="1"/>
  <c r="AE52" i="348"/>
  <c r="AF52" i="348" s="1"/>
  <c r="AE48" i="348"/>
  <c r="AF48" i="348" s="1"/>
  <c r="AE61" i="348"/>
  <c r="AF61" i="348" s="1"/>
  <c r="AE57" i="348"/>
  <c r="AF57" i="348" s="1"/>
  <c r="AE53" i="348"/>
  <c r="AF53" i="348" s="1"/>
  <c r="AE49" i="348"/>
  <c r="AF49" i="348" s="1"/>
  <c r="AE45" i="348"/>
  <c r="AF45" i="348" s="1"/>
  <c r="AE44" i="348"/>
  <c r="AF44" i="348" s="1"/>
  <c r="AE40" i="348"/>
  <c r="AF40" i="348" s="1"/>
  <c r="AE36" i="348"/>
  <c r="AF36" i="348" s="1"/>
  <c r="AE32" i="348"/>
  <c r="AF32" i="348" s="1"/>
  <c r="AE28" i="348"/>
  <c r="AF28" i="348" s="1"/>
  <c r="AE41" i="348"/>
  <c r="AF41" i="348" s="1"/>
  <c r="AE37" i="348"/>
  <c r="AF37" i="348" s="1"/>
  <c r="AE33" i="348"/>
  <c r="AF33" i="348" s="1"/>
  <c r="AE42" i="348"/>
  <c r="AF42" i="348" s="1"/>
  <c r="AE38" i="348"/>
  <c r="AF38" i="348" s="1"/>
  <c r="AE34" i="348"/>
  <c r="AF34" i="348" s="1"/>
  <c r="AE30" i="348"/>
  <c r="AF30" i="348" s="1"/>
  <c r="AE51" i="348"/>
  <c r="AF51" i="348" s="1"/>
  <c r="AE47" i="348"/>
  <c r="AF47" i="348" s="1"/>
  <c r="AE43" i="348"/>
  <c r="AF43" i="348" s="1"/>
  <c r="AE39" i="348"/>
  <c r="AF39" i="348" s="1"/>
  <c r="AE35" i="348"/>
  <c r="AF35" i="348" s="1"/>
  <c r="AE31" i="348"/>
  <c r="AF31" i="348" s="1"/>
  <c r="AE27" i="348"/>
  <c r="AF27" i="348" s="1"/>
  <c r="AS8" i="348"/>
  <c r="AT8" i="348" s="1"/>
  <c r="AY98" i="348"/>
  <c r="AY94" i="348"/>
  <c r="AY101" i="348"/>
  <c r="AY99" i="348"/>
  <c r="AY95" i="348"/>
  <c r="AY100" i="348"/>
  <c r="AY96" i="348"/>
  <c r="AY92" i="348"/>
  <c r="AY97" i="348"/>
  <c r="AY93" i="348"/>
  <c r="AY90" i="348"/>
  <c r="AY86" i="348"/>
  <c r="AY91" i="348"/>
  <c r="AY88" i="348"/>
  <c r="AY89" i="348"/>
  <c r="AY85" i="348"/>
  <c r="AY82" i="348"/>
  <c r="AY78" i="348"/>
  <c r="AY79" i="348"/>
  <c r="AY87" i="348"/>
  <c r="AY84" i="348"/>
  <c r="AY80" i="348"/>
  <c r="AY83" i="348"/>
  <c r="AY81" i="348"/>
  <c r="AY77" i="348"/>
  <c r="AY72" i="348"/>
  <c r="AY68" i="348"/>
  <c r="AY64" i="348"/>
  <c r="AY60" i="348"/>
  <c r="AY73" i="348"/>
  <c r="AY69" i="348"/>
  <c r="AY74" i="348"/>
  <c r="AY70" i="348"/>
  <c r="AY66" i="348"/>
  <c r="AY76" i="348"/>
  <c r="AY75" i="348"/>
  <c r="AY71" i="348"/>
  <c r="AY67" i="348"/>
  <c r="AY63" i="348"/>
  <c r="AY59" i="348"/>
  <c r="AY58" i="348"/>
  <c r="AY54" i="348"/>
  <c r="AY50" i="348"/>
  <c r="AY46" i="348"/>
  <c r="AY61" i="348"/>
  <c r="AY55" i="348"/>
  <c r="AY62" i="348"/>
  <c r="AY56" i="348"/>
  <c r="AY52" i="348"/>
  <c r="AY48" i="348"/>
  <c r="AY65" i="348"/>
  <c r="AY57" i="348"/>
  <c r="AY53" i="348"/>
  <c r="AY49" i="348"/>
  <c r="AY45" i="348"/>
  <c r="AY40" i="348"/>
  <c r="AY36" i="348"/>
  <c r="AY32" i="348"/>
  <c r="AY28" i="348"/>
  <c r="AY41" i="348"/>
  <c r="AY37" i="348"/>
  <c r="AY33" i="348"/>
  <c r="AY51" i="348"/>
  <c r="AY47" i="348"/>
  <c r="AY44" i="348"/>
  <c r="AY42" i="348"/>
  <c r="AY38" i="348"/>
  <c r="AY34" i="348"/>
  <c r="AY30" i="348"/>
  <c r="AY43" i="348"/>
  <c r="AY39" i="348"/>
  <c r="AY35" i="348"/>
  <c r="AY31" i="348"/>
  <c r="AY27" i="348"/>
  <c r="AP9" i="348"/>
  <c r="AE10" i="348"/>
  <c r="AF10" i="348" s="1"/>
  <c r="AY10" i="348"/>
  <c r="AN11" i="348"/>
  <c r="AR11" i="348"/>
  <c r="AZ11" i="348"/>
  <c r="AC12" i="348"/>
  <c r="AG12" i="348"/>
  <c r="AH12" i="348" s="1"/>
  <c r="AW12" i="348"/>
  <c r="AP13" i="348"/>
  <c r="AX13" i="348"/>
  <c r="AA14" i="348"/>
  <c r="AB14" i="348" s="1"/>
  <c r="AE14" i="348"/>
  <c r="AF14" i="348" s="1"/>
  <c r="AI14" i="348"/>
  <c r="AJ14" i="348" s="1"/>
  <c r="AQ14" i="348"/>
  <c r="AY14" i="348"/>
  <c r="AN15" i="348"/>
  <c r="AR15" i="348"/>
  <c r="AZ15" i="348"/>
  <c r="AC16" i="348"/>
  <c r="AD16" i="348" s="1"/>
  <c r="AG16" i="348"/>
  <c r="AH16" i="348" s="1"/>
  <c r="AW16" i="348"/>
  <c r="AP17" i="348"/>
  <c r="AX17" i="348"/>
  <c r="AA18" i="348"/>
  <c r="AB18" i="348" s="1"/>
  <c r="AE18" i="348"/>
  <c r="AF18" i="348" s="1"/>
  <c r="AI18" i="348"/>
  <c r="AJ18" i="348" s="1"/>
  <c r="AQ18" i="348"/>
  <c r="AY18" i="348"/>
  <c r="AN19" i="348"/>
  <c r="AR19" i="348"/>
  <c r="AZ19" i="348"/>
  <c r="AC20" i="348"/>
  <c r="AD20" i="348" s="1"/>
  <c r="AG20" i="348"/>
  <c r="AH20" i="348" s="1"/>
  <c r="AW20" i="348"/>
  <c r="AX21" i="348"/>
  <c r="AA22" i="348"/>
  <c r="AB22" i="348" s="1"/>
  <c r="AE22" i="348"/>
  <c r="AF22" i="348" s="1"/>
  <c r="AI22" i="348"/>
  <c r="AJ22" i="348" s="1"/>
  <c r="AQ22" i="348"/>
  <c r="AY22" i="348"/>
  <c r="AN23" i="348"/>
  <c r="AR23" i="348"/>
  <c r="AZ23" i="348"/>
  <c r="AC24" i="348"/>
  <c r="AD24" i="348" s="1"/>
  <c r="AG24" i="348"/>
  <c r="AH24" i="348" s="1"/>
  <c r="AW24" i="348"/>
  <c r="AI25" i="348"/>
  <c r="AJ25" i="348" s="1"/>
  <c r="AN25" i="348"/>
  <c r="AY25" i="348"/>
  <c r="AA26" i="348"/>
  <c r="AB26" i="348" s="1"/>
  <c r="AQ26" i="348"/>
  <c r="AN27" i="348"/>
  <c r="AW28" i="348"/>
  <c r="AE29" i="348"/>
  <c r="AF29" i="348" s="1"/>
  <c r="AG100" i="348"/>
  <c r="AH100" i="348" s="1"/>
  <c r="AG96" i="348"/>
  <c r="AH96" i="348" s="1"/>
  <c r="AG97" i="348"/>
  <c r="AH97" i="348" s="1"/>
  <c r="AG93" i="348"/>
  <c r="AH93" i="348" s="1"/>
  <c r="AG101" i="348"/>
  <c r="AH101" i="348" s="1"/>
  <c r="AG98" i="348"/>
  <c r="AH98" i="348" s="1"/>
  <c r="AG94" i="348"/>
  <c r="AH94" i="348" s="1"/>
  <c r="AG99" i="348"/>
  <c r="AH99" i="348" s="1"/>
  <c r="AG95" i="348"/>
  <c r="AH95" i="348" s="1"/>
  <c r="AG88" i="348"/>
  <c r="AH88" i="348" s="1"/>
  <c r="AG84" i="348"/>
  <c r="AH84" i="348" s="1"/>
  <c r="AG90" i="348"/>
  <c r="AH90" i="348" s="1"/>
  <c r="AG92" i="348"/>
  <c r="AH92" i="348" s="1"/>
  <c r="AG91" i="348"/>
  <c r="AH91" i="348" s="1"/>
  <c r="AG87" i="348"/>
  <c r="AH87" i="348" s="1"/>
  <c r="AG89" i="348"/>
  <c r="AH89" i="348" s="1"/>
  <c r="AG80" i="348"/>
  <c r="AH80" i="348" s="1"/>
  <c r="AG83" i="348"/>
  <c r="AH83" i="348" s="1"/>
  <c r="AG81" i="348"/>
  <c r="AH81" i="348" s="1"/>
  <c r="AG86" i="348"/>
  <c r="AH86" i="348" s="1"/>
  <c r="AG85" i="348"/>
  <c r="AH85" i="348" s="1"/>
  <c r="AG82" i="348"/>
  <c r="AH82" i="348" s="1"/>
  <c r="AG79" i="348"/>
  <c r="AH79" i="348" s="1"/>
  <c r="AG76" i="348"/>
  <c r="AH76" i="348" s="1"/>
  <c r="AG74" i="348"/>
  <c r="AH74" i="348" s="1"/>
  <c r="AG70" i="348"/>
  <c r="AH70" i="348" s="1"/>
  <c r="AG66" i="348"/>
  <c r="AH66" i="348" s="1"/>
  <c r="AG62" i="348"/>
  <c r="AH62" i="348" s="1"/>
  <c r="AG75" i="348"/>
  <c r="AH75" i="348" s="1"/>
  <c r="AG71" i="348"/>
  <c r="AH71" i="348" s="1"/>
  <c r="AG78" i="348"/>
  <c r="AH78" i="348" s="1"/>
  <c r="AG77" i="348"/>
  <c r="AH77" i="348" s="1"/>
  <c r="AG72" i="348"/>
  <c r="AH72" i="348" s="1"/>
  <c r="AG68" i="348"/>
  <c r="AH68" i="348" s="1"/>
  <c r="AG64" i="348"/>
  <c r="AH64" i="348" s="1"/>
  <c r="AG73" i="348"/>
  <c r="AH73" i="348" s="1"/>
  <c r="AG69" i="348"/>
  <c r="AH69" i="348" s="1"/>
  <c r="AG65" i="348"/>
  <c r="AH65" i="348" s="1"/>
  <c r="AG61" i="348"/>
  <c r="AH61" i="348" s="1"/>
  <c r="AG59" i="348"/>
  <c r="AH59" i="348" s="1"/>
  <c r="AG56" i="348"/>
  <c r="AH56" i="348" s="1"/>
  <c r="AG52" i="348"/>
  <c r="AH52" i="348" s="1"/>
  <c r="AG48" i="348"/>
  <c r="AH48" i="348" s="1"/>
  <c r="AG44" i="348"/>
  <c r="AH44" i="348" s="1"/>
  <c r="AG67" i="348"/>
  <c r="AH67" i="348" s="1"/>
  <c r="AG60" i="348"/>
  <c r="AH60" i="348" s="1"/>
  <c r="AG57" i="348"/>
  <c r="AH57" i="348" s="1"/>
  <c r="AG53" i="348"/>
  <c r="AH53" i="348" s="1"/>
  <c r="AG63" i="348"/>
  <c r="AH63" i="348" s="1"/>
  <c r="AG58" i="348"/>
  <c r="AH58" i="348" s="1"/>
  <c r="AG54" i="348"/>
  <c r="AH54" i="348" s="1"/>
  <c r="AG50" i="348"/>
  <c r="AH50" i="348" s="1"/>
  <c r="AG55" i="348"/>
  <c r="AH55" i="348" s="1"/>
  <c r="AG51" i="348"/>
  <c r="AH51" i="348" s="1"/>
  <c r="AG47" i="348"/>
  <c r="AH47" i="348" s="1"/>
  <c r="AG49" i="348"/>
  <c r="AH49" i="348" s="1"/>
  <c r="AG42" i="348"/>
  <c r="AH42" i="348" s="1"/>
  <c r="AG38" i="348"/>
  <c r="AH38" i="348" s="1"/>
  <c r="AG34" i="348"/>
  <c r="AH34" i="348" s="1"/>
  <c r="AG30" i="348"/>
  <c r="AH30" i="348" s="1"/>
  <c r="AG43" i="348"/>
  <c r="AH43" i="348" s="1"/>
  <c r="AG39" i="348"/>
  <c r="AH39" i="348" s="1"/>
  <c r="AG35" i="348"/>
  <c r="AH35" i="348" s="1"/>
  <c r="AG45" i="348"/>
  <c r="AH45" i="348" s="1"/>
  <c r="AG40" i="348"/>
  <c r="AH40" i="348" s="1"/>
  <c r="AG36" i="348"/>
  <c r="AH36" i="348" s="1"/>
  <c r="AG32" i="348"/>
  <c r="AH32" i="348" s="1"/>
  <c r="AG46" i="348"/>
  <c r="AH46" i="348" s="1"/>
  <c r="AG41" i="348"/>
  <c r="AH41" i="348" s="1"/>
  <c r="AG37" i="348"/>
  <c r="AH37" i="348" s="1"/>
  <c r="AG33" i="348"/>
  <c r="AH33" i="348" s="1"/>
  <c r="AG29" i="348"/>
  <c r="AH29" i="348" s="1"/>
  <c r="AG25" i="348"/>
  <c r="AH25" i="348" s="1"/>
  <c r="AP97" i="348"/>
  <c r="AP98" i="348"/>
  <c r="AP94" i="348"/>
  <c r="AP99" i="348"/>
  <c r="AP95" i="348"/>
  <c r="AP100" i="348"/>
  <c r="AP96" i="348"/>
  <c r="AP92" i="348"/>
  <c r="AP89" i="348"/>
  <c r="AP85" i="348"/>
  <c r="AP93" i="348"/>
  <c r="AP90" i="348"/>
  <c r="AP91" i="348"/>
  <c r="AP87" i="348"/>
  <c r="AP88" i="348"/>
  <c r="AP84" i="348"/>
  <c r="AP81" i="348"/>
  <c r="AP77" i="348"/>
  <c r="AP86" i="348"/>
  <c r="AP82" i="348"/>
  <c r="AP83" i="348"/>
  <c r="AP79" i="348"/>
  <c r="AP80" i="348"/>
  <c r="AP76" i="348"/>
  <c r="AP75" i="348"/>
  <c r="AP71" i="348"/>
  <c r="AP67" i="348"/>
  <c r="AP63" i="348"/>
  <c r="AP59" i="348"/>
  <c r="AP78" i="348"/>
  <c r="AP72" i="348"/>
  <c r="AP68" i="348"/>
  <c r="AP73" i="348"/>
  <c r="AP69" i="348"/>
  <c r="AP65" i="348"/>
  <c r="AP74" i="348"/>
  <c r="AP70" i="348"/>
  <c r="AP66" i="348"/>
  <c r="AP62" i="348"/>
  <c r="AP60" i="348"/>
  <c r="AP57" i="348"/>
  <c r="AP53" i="348"/>
  <c r="AP49" i="348"/>
  <c r="AP45" i="348"/>
  <c r="AP58" i="348"/>
  <c r="AP54" i="348"/>
  <c r="AP61" i="348"/>
  <c r="AP55" i="348"/>
  <c r="AP51" i="348"/>
  <c r="AP47" i="348"/>
  <c r="AP64" i="348"/>
  <c r="AP56" i="348"/>
  <c r="AP52" i="348"/>
  <c r="AP48" i="348"/>
  <c r="AP44" i="348"/>
  <c r="AP43" i="348"/>
  <c r="AP39" i="348"/>
  <c r="AP35" i="348"/>
  <c r="AP31" i="348"/>
  <c r="AP27" i="348"/>
  <c r="AP40" i="348"/>
  <c r="AP36" i="348"/>
  <c r="AP32" i="348"/>
  <c r="AP50" i="348"/>
  <c r="AP46" i="348"/>
  <c r="AP41" i="348"/>
  <c r="AP37" i="348"/>
  <c r="AP33" i="348"/>
  <c r="AP29" i="348"/>
  <c r="AP42" i="348"/>
  <c r="AP38" i="348"/>
  <c r="AP34" i="348"/>
  <c r="AP30" i="348"/>
  <c r="AP26" i="348"/>
  <c r="AZ101" i="348"/>
  <c r="AZ99" i="348"/>
  <c r="AZ95" i="348"/>
  <c r="AZ100" i="348"/>
  <c r="AZ96" i="348"/>
  <c r="AZ92" i="348"/>
  <c r="AZ97" i="348"/>
  <c r="AZ93" i="348"/>
  <c r="AZ98" i="348"/>
  <c r="AZ94" i="348"/>
  <c r="AZ87" i="348"/>
  <c r="AZ83" i="348"/>
  <c r="AZ91" i="348"/>
  <c r="AZ89" i="348"/>
  <c r="AZ90" i="348"/>
  <c r="AZ86" i="348"/>
  <c r="AZ79" i="348"/>
  <c r="AZ85" i="348"/>
  <c r="AZ84" i="348"/>
  <c r="AZ80" i="348"/>
  <c r="AZ81" i="348"/>
  <c r="AZ88" i="348"/>
  <c r="AZ82" i="348"/>
  <c r="AZ78" i="348"/>
  <c r="AZ73" i="348"/>
  <c r="AZ69" i="348"/>
  <c r="AZ65" i="348"/>
  <c r="AZ61" i="348"/>
  <c r="AZ77" i="348"/>
  <c r="AZ74" i="348"/>
  <c r="AZ70" i="348"/>
  <c r="AZ76" i="348"/>
  <c r="AZ75" i="348"/>
  <c r="AZ71" i="348"/>
  <c r="AZ67" i="348"/>
  <c r="AZ72" i="348"/>
  <c r="AZ68" i="348"/>
  <c r="AZ64" i="348"/>
  <c r="AZ60" i="348"/>
  <c r="AZ66" i="348"/>
  <c r="AZ55" i="348"/>
  <c r="AZ51" i="348"/>
  <c r="AZ47" i="348"/>
  <c r="AZ63" i="348"/>
  <c r="AZ62" i="348"/>
  <c r="AZ56" i="348"/>
  <c r="AZ52" i="348"/>
  <c r="AZ57" i="348"/>
  <c r="AZ53" i="348"/>
  <c r="AZ49" i="348"/>
  <c r="AZ59" i="348"/>
  <c r="AZ58" i="348"/>
  <c r="AZ54" i="348"/>
  <c r="AZ50" i="348"/>
  <c r="AZ46" i="348"/>
  <c r="AZ41" i="348"/>
  <c r="AZ37" i="348"/>
  <c r="AZ33" i="348"/>
  <c r="AZ29" i="348"/>
  <c r="AZ45" i="348"/>
  <c r="AZ44" i="348"/>
  <c r="AZ42" i="348"/>
  <c r="AZ38" i="348"/>
  <c r="AZ34" i="348"/>
  <c r="AZ43" i="348"/>
  <c r="AZ39" i="348"/>
  <c r="AZ35" i="348"/>
  <c r="AZ31" i="348"/>
  <c r="AZ48" i="348"/>
  <c r="AZ40" i="348"/>
  <c r="AZ36" i="348"/>
  <c r="AZ32" i="348"/>
  <c r="AZ28" i="348"/>
  <c r="AZ10" i="348"/>
  <c r="AG11" i="348"/>
  <c r="AH11" i="348" s="1"/>
  <c r="AP12" i="348"/>
  <c r="AE13" i="348"/>
  <c r="AF13" i="348" s="1"/>
  <c r="AY13" i="348"/>
  <c r="AZ14" i="348"/>
  <c r="AC15" i="348"/>
  <c r="AD15" i="348" s="1"/>
  <c r="AG15" i="348"/>
  <c r="AH15" i="348" s="1"/>
  <c r="AP16" i="348"/>
  <c r="AX16" i="348"/>
  <c r="AA17" i="348"/>
  <c r="AB17" i="348" s="1"/>
  <c r="AE17" i="348"/>
  <c r="AF17" i="348" s="1"/>
  <c r="AI17" i="348"/>
  <c r="AJ17" i="348" s="1"/>
  <c r="AQ17" i="348"/>
  <c r="AY17" i="348"/>
  <c r="AN18" i="348"/>
  <c r="AR18" i="348"/>
  <c r="AZ18" i="348"/>
  <c r="AC19" i="348"/>
  <c r="AD19" i="348" s="1"/>
  <c r="AG19" i="348"/>
  <c r="AH19" i="348" s="1"/>
  <c r="AW19" i="348"/>
  <c r="AP20" i="348"/>
  <c r="AX20" i="348"/>
  <c r="AA21" i="348"/>
  <c r="AB21" i="348" s="1"/>
  <c r="AE21" i="348"/>
  <c r="AF21" i="348" s="1"/>
  <c r="AI21" i="348"/>
  <c r="AJ21" i="348" s="1"/>
  <c r="AY21" i="348"/>
  <c r="AN22" i="348"/>
  <c r="AR22" i="348"/>
  <c r="AZ22" i="348"/>
  <c r="AC23" i="348"/>
  <c r="AD23" i="348" s="1"/>
  <c r="AG23" i="348"/>
  <c r="AH23" i="348" s="1"/>
  <c r="AW23" i="348"/>
  <c r="AP24" i="348"/>
  <c r="AX24" i="348"/>
  <c r="AE25" i="348"/>
  <c r="AF25" i="348" s="1"/>
  <c r="AP25" i="348"/>
  <c r="AZ25" i="348"/>
  <c r="AG26" i="348"/>
  <c r="AH26" i="348" s="1"/>
  <c r="AR26" i="348"/>
  <c r="AY26" i="348"/>
  <c r="AG27" i="348"/>
  <c r="AH27" i="348" s="1"/>
  <c r="AP28" i="348"/>
  <c r="AX28" i="348"/>
  <c r="AY29" i="348"/>
  <c r="AN30" i="348"/>
  <c r="AA98" i="348"/>
  <c r="AB98" i="348" s="1"/>
  <c r="AA99" i="348"/>
  <c r="AB99" i="348" s="1"/>
  <c r="AA95" i="348"/>
  <c r="AB95" i="348" s="1"/>
  <c r="AA100" i="348"/>
  <c r="AB100" i="348" s="1"/>
  <c r="AA96" i="348"/>
  <c r="AB96" i="348" s="1"/>
  <c r="AA92" i="348"/>
  <c r="AB92" i="348" s="1"/>
  <c r="AA97" i="348"/>
  <c r="AB97" i="348" s="1"/>
  <c r="AA93" i="348"/>
  <c r="AB93" i="348" s="1"/>
  <c r="AA90" i="348"/>
  <c r="AB90" i="348" s="1"/>
  <c r="AA86" i="348"/>
  <c r="AB86" i="348" s="1"/>
  <c r="AA91" i="348"/>
  <c r="AB91" i="348" s="1"/>
  <c r="AA94" i="348"/>
  <c r="AB94" i="348" s="1"/>
  <c r="AA88" i="348"/>
  <c r="AB88" i="348" s="1"/>
  <c r="AA89" i="348"/>
  <c r="AB89" i="348" s="1"/>
  <c r="AA85" i="348"/>
  <c r="AB85" i="348" s="1"/>
  <c r="AA87" i="348"/>
  <c r="AB87" i="348" s="1"/>
  <c r="AA82" i="348"/>
  <c r="AB82" i="348" s="1"/>
  <c r="AA78" i="348"/>
  <c r="AB78" i="348" s="1"/>
  <c r="AA83" i="348"/>
  <c r="AB83" i="348" s="1"/>
  <c r="AA79" i="348"/>
  <c r="AB79" i="348" s="1"/>
  <c r="AA84" i="348"/>
  <c r="AB84" i="348" s="1"/>
  <c r="AA80" i="348"/>
  <c r="AB80" i="348" s="1"/>
  <c r="AA81" i="348"/>
  <c r="AB81" i="348" s="1"/>
  <c r="AA77" i="348"/>
  <c r="AB77" i="348" s="1"/>
  <c r="AA72" i="348"/>
  <c r="AB72" i="348" s="1"/>
  <c r="AA68" i="348"/>
  <c r="AB68" i="348" s="1"/>
  <c r="AA64" i="348"/>
  <c r="AB64" i="348" s="1"/>
  <c r="AA60" i="348"/>
  <c r="AB60" i="348" s="1"/>
  <c r="AA76" i="348"/>
  <c r="AB76" i="348" s="1"/>
  <c r="AA73" i="348"/>
  <c r="AB73" i="348" s="1"/>
  <c r="AA69" i="348"/>
  <c r="AB69" i="348" s="1"/>
  <c r="AA74" i="348"/>
  <c r="AB74" i="348" s="1"/>
  <c r="AA70" i="348"/>
  <c r="AB70" i="348" s="1"/>
  <c r="AA66" i="348"/>
  <c r="AB66" i="348" s="1"/>
  <c r="AA75" i="348"/>
  <c r="AB75" i="348" s="1"/>
  <c r="AA71" i="348"/>
  <c r="AB71" i="348" s="1"/>
  <c r="AA67" i="348"/>
  <c r="AB67" i="348" s="1"/>
  <c r="AA63" i="348"/>
  <c r="AB63" i="348" s="1"/>
  <c r="AA59" i="348"/>
  <c r="AB59" i="348" s="1"/>
  <c r="AA58" i="348"/>
  <c r="AB58" i="348" s="1"/>
  <c r="AA54" i="348"/>
  <c r="AB54" i="348" s="1"/>
  <c r="AA50" i="348"/>
  <c r="AB50" i="348" s="1"/>
  <c r="AA46" i="348"/>
  <c r="AB46" i="348" s="1"/>
  <c r="AA65" i="348"/>
  <c r="AB65" i="348" s="1"/>
  <c r="AA61" i="348"/>
  <c r="AB61" i="348" s="1"/>
  <c r="AA55" i="348"/>
  <c r="AB55" i="348" s="1"/>
  <c r="AA62" i="348"/>
  <c r="AB62" i="348" s="1"/>
  <c r="AA56" i="348"/>
  <c r="AB56" i="348" s="1"/>
  <c r="AA52" i="348"/>
  <c r="AB52" i="348" s="1"/>
  <c r="AA48" i="348"/>
  <c r="AB48" i="348" s="1"/>
  <c r="AA57" i="348"/>
  <c r="AB57" i="348" s="1"/>
  <c r="AA53" i="348"/>
  <c r="AB53" i="348" s="1"/>
  <c r="AA49" i="348"/>
  <c r="AB49" i="348" s="1"/>
  <c r="AA45" i="348"/>
  <c r="AB45" i="348" s="1"/>
  <c r="AA51" i="348"/>
  <c r="AB51" i="348" s="1"/>
  <c r="AA47" i="348"/>
  <c r="AB47" i="348" s="1"/>
  <c r="AA40" i="348"/>
  <c r="AB40" i="348" s="1"/>
  <c r="AA36" i="348"/>
  <c r="AB36" i="348" s="1"/>
  <c r="AA32" i="348"/>
  <c r="AB32" i="348" s="1"/>
  <c r="AA28" i="348"/>
  <c r="AB28" i="348" s="1"/>
  <c r="AA41" i="348"/>
  <c r="AB41" i="348" s="1"/>
  <c r="AA37" i="348"/>
  <c r="AB37" i="348" s="1"/>
  <c r="AA33" i="348"/>
  <c r="AB33" i="348" s="1"/>
  <c r="AA44" i="348"/>
  <c r="AB44" i="348" s="1"/>
  <c r="AA42" i="348"/>
  <c r="AB42" i="348" s="1"/>
  <c r="AA38" i="348"/>
  <c r="AB38" i="348" s="1"/>
  <c r="AA34" i="348"/>
  <c r="AB34" i="348" s="1"/>
  <c r="AA30" i="348"/>
  <c r="AB30" i="348" s="1"/>
  <c r="AA43" i="348"/>
  <c r="AB43" i="348" s="1"/>
  <c r="AA39" i="348"/>
  <c r="AB39" i="348" s="1"/>
  <c r="AA35" i="348"/>
  <c r="AB35" i="348" s="1"/>
  <c r="AA31" i="348"/>
  <c r="AB31" i="348" s="1"/>
  <c r="AA27" i="348"/>
  <c r="AB27" i="348" s="1"/>
  <c r="AI101" i="348"/>
  <c r="AJ101" i="348" s="1"/>
  <c r="AI98" i="348"/>
  <c r="AJ98" i="348" s="1"/>
  <c r="AI99" i="348"/>
  <c r="AJ99" i="348" s="1"/>
  <c r="AI95" i="348"/>
  <c r="AJ95" i="348" s="1"/>
  <c r="AI100" i="348"/>
  <c r="AJ100" i="348" s="1"/>
  <c r="AI96" i="348"/>
  <c r="AJ96" i="348" s="1"/>
  <c r="AI92" i="348"/>
  <c r="AJ92" i="348" s="1"/>
  <c r="AI97" i="348"/>
  <c r="AJ97" i="348" s="1"/>
  <c r="AI93" i="348"/>
  <c r="AJ93" i="348" s="1"/>
  <c r="AI94" i="348"/>
  <c r="AJ94" i="348" s="1"/>
  <c r="AI90" i="348"/>
  <c r="AJ90" i="348" s="1"/>
  <c r="AI86" i="348"/>
  <c r="AJ86" i="348" s="1"/>
  <c r="AI91" i="348"/>
  <c r="AJ91" i="348" s="1"/>
  <c r="AI88" i="348"/>
  <c r="AJ88" i="348" s="1"/>
  <c r="AI89" i="348"/>
  <c r="AJ89" i="348" s="1"/>
  <c r="AI85" i="348"/>
  <c r="AJ85" i="348" s="1"/>
  <c r="AI82" i="348"/>
  <c r="AJ82" i="348" s="1"/>
  <c r="AI78" i="348"/>
  <c r="AJ78" i="348" s="1"/>
  <c r="AI79" i="348"/>
  <c r="AJ79" i="348" s="1"/>
  <c r="AI87" i="348"/>
  <c r="AJ87" i="348" s="1"/>
  <c r="AI84" i="348"/>
  <c r="AJ84" i="348" s="1"/>
  <c r="AI80" i="348"/>
  <c r="AJ80" i="348" s="1"/>
  <c r="AI83" i="348"/>
  <c r="AJ83" i="348" s="1"/>
  <c r="AI81" i="348"/>
  <c r="AJ81" i="348" s="1"/>
  <c r="AI77" i="348"/>
  <c r="AJ77" i="348" s="1"/>
  <c r="AI72" i="348"/>
  <c r="AJ72" i="348" s="1"/>
  <c r="AI68" i="348"/>
  <c r="AJ68" i="348" s="1"/>
  <c r="AI64" i="348"/>
  <c r="AJ64" i="348" s="1"/>
  <c r="AI60" i="348"/>
  <c r="AJ60" i="348" s="1"/>
  <c r="AI73" i="348"/>
  <c r="AJ73" i="348" s="1"/>
  <c r="AI69" i="348"/>
  <c r="AJ69" i="348" s="1"/>
  <c r="AI74" i="348"/>
  <c r="AJ74" i="348" s="1"/>
  <c r="AI70" i="348"/>
  <c r="AJ70" i="348" s="1"/>
  <c r="AI66" i="348"/>
  <c r="AJ66" i="348" s="1"/>
  <c r="AI76" i="348"/>
  <c r="AJ76" i="348" s="1"/>
  <c r="AI75" i="348"/>
  <c r="AJ75" i="348" s="1"/>
  <c r="AI71" i="348"/>
  <c r="AJ71" i="348" s="1"/>
  <c r="AI67" i="348"/>
  <c r="AJ67" i="348" s="1"/>
  <c r="AI63" i="348"/>
  <c r="AJ63" i="348" s="1"/>
  <c r="AI59" i="348"/>
  <c r="AJ59" i="348" s="1"/>
  <c r="AI58" i="348"/>
  <c r="AJ58" i="348" s="1"/>
  <c r="AI54" i="348"/>
  <c r="AJ54" i="348" s="1"/>
  <c r="AI50" i="348"/>
  <c r="AJ50" i="348" s="1"/>
  <c r="AI46" i="348"/>
  <c r="AJ46" i="348" s="1"/>
  <c r="AI61" i="348"/>
  <c r="AJ61" i="348" s="1"/>
  <c r="AI55" i="348"/>
  <c r="AJ55" i="348" s="1"/>
  <c r="AI62" i="348"/>
  <c r="AJ62" i="348" s="1"/>
  <c r="AI56" i="348"/>
  <c r="AJ56" i="348" s="1"/>
  <c r="AI52" i="348"/>
  <c r="AJ52" i="348" s="1"/>
  <c r="AI48" i="348"/>
  <c r="AJ48" i="348" s="1"/>
  <c r="AI65" i="348"/>
  <c r="AJ65" i="348" s="1"/>
  <c r="AI57" i="348"/>
  <c r="AJ57" i="348" s="1"/>
  <c r="AI53" i="348"/>
  <c r="AJ53" i="348" s="1"/>
  <c r="AI49" i="348"/>
  <c r="AJ49" i="348" s="1"/>
  <c r="AI45" i="348"/>
  <c r="AJ45" i="348" s="1"/>
  <c r="AI40" i="348"/>
  <c r="AJ40" i="348" s="1"/>
  <c r="AI36" i="348"/>
  <c r="AJ36" i="348" s="1"/>
  <c r="AI32" i="348"/>
  <c r="AJ32" i="348" s="1"/>
  <c r="AI28" i="348"/>
  <c r="AJ28" i="348" s="1"/>
  <c r="AI41" i="348"/>
  <c r="AJ41" i="348" s="1"/>
  <c r="AI37" i="348"/>
  <c r="AJ37" i="348" s="1"/>
  <c r="AI33" i="348"/>
  <c r="AJ33" i="348" s="1"/>
  <c r="AI51" i="348"/>
  <c r="AJ51" i="348" s="1"/>
  <c r="AI47" i="348"/>
  <c r="AJ47" i="348" s="1"/>
  <c r="AI44" i="348"/>
  <c r="AJ44" i="348" s="1"/>
  <c r="AI42" i="348"/>
  <c r="AJ42" i="348" s="1"/>
  <c r="AI38" i="348"/>
  <c r="AJ38" i="348" s="1"/>
  <c r="AI34" i="348"/>
  <c r="AJ34" i="348" s="1"/>
  <c r="AI30" i="348"/>
  <c r="AJ30" i="348" s="1"/>
  <c r="AI43" i="348"/>
  <c r="AJ43" i="348" s="1"/>
  <c r="AI39" i="348"/>
  <c r="AJ39" i="348" s="1"/>
  <c r="AI35" i="348"/>
  <c r="AJ35" i="348" s="1"/>
  <c r="AI31" i="348"/>
  <c r="AJ31" i="348" s="1"/>
  <c r="AI27" i="348"/>
  <c r="AJ27" i="348" s="1"/>
  <c r="AQ98" i="348"/>
  <c r="AQ94" i="348"/>
  <c r="AQ99" i="348"/>
  <c r="AQ95" i="348"/>
  <c r="AQ100" i="348"/>
  <c r="AQ96" i="348"/>
  <c r="AQ92" i="348"/>
  <c r="AQ97" i="348"/>
  <c r="AQ93" i="348"/>
  <c r="AQ90" i="348"/>
  <c r="AQ86" i="348"/>
  <c r="AQ91" i="348"/>
  <c r="AQ88" i="348"/>
  <c r="AQ89" i="348"/>
  <c r="AQ85" i="348"/>
  <c r="AQ87" i="348"/>
  <c r="AQ82" i="348"/>
  <c r="AQ78" i="348"/>
  <c r="AQ83" i="348"/>
  <c r="AQ79" i="348"/>
  <c r="AQ84" i="348"/>
  <c r="AQ80" i="348"/>
  <c r="AQ81" i="348"/>
  <c r="AQ77" i="348"/>
  <c r="AQ72" i="348"/>
  <c r="AQ68" i="348"/>
  <c r="AQ64" i="348"/>
  <c r="AQ60" i="348"/>
  <c r="AQ76" i="348"/>
  <c r="AQ73" i="348"/>
  <c r="AQ69" i="348"/>
  <c r="AQ74" i="348"/>
  <c r="AQ70" i="348"/>
  <c r="AQ66" i="348"/>
  <c r="AQ75" i="348"/>
  <c r="AQ71" i="348"/>
  <c r="AQ67" i="348"/>
  <c r="AQ63" i="348"/>
  <c r="AQ59" i="348"/>
  <c r="AQ58" i="348"/>
  <c r="AQ54" i="348"/>
  <c r="AQ50" i="348"/>
  <c r="AQ46" i="348"/>
  <c r="AQ65" i="348"/>
  <c r="AQ61" i="348"/>
  <c r="AQ55" i="348"/>
  <c r="AQ62" i="348"/>
  <c r="AQ56" i="348"/>
  <c r="AQ52" i="348"/>
  <c r="AQ48" i="348"/>
  <c r="AQ57" i="348"/>
  <c r="AQ53" i="348"/>
  <c r="AQ49" i="348"/>
  <c r="AQ45" i="348"/>
  <c r="AQ51" i="348"/>
  <c r="AQ47" i="348"/>
  <c r="AQ40" i="348"/>
  <c r="AQ36" i="348"/>
  <c r="AQ32" i="348"/>
  <c r="AQ28" i="348"/>
  <c r="AQ41" i="348"/>
  <c r="AQ37" i="348"/>
  <c r="AQ33" i="348"/>
  <c r="AQ44" i="348"/>
  <c r="AQ42" i="348"/>
  <c r="AQ38" i="348"/>
  <c r="AQ34" i="348"/>
  <c r="AQ30" i="348"/>
  <c r="AQ43" i="348"/>
  <c r="AQ39" i="348"/>
  <c r="AQ35" i="348"/>
  <c r="AQ31" i="348"/>
  <c r="AQ27" i="348"/>
  <c r="AW100" i="348"/>
  <c r="AW96" i="348"/>
  <c r="AW97" i="348"/>
  <c r="AW93" i="348"/>
  <c r="AW98" i="348"/>
  <c r="AW94" i="348"/>
  <c r="AW101" i="348"/>
  <c r="AW99" i="348"/>
  <c r="AW95" i="348"/>
  <c r="AW88" i="348"/>
  <c r="AW84" i="348"/>
  <c r="AW90" i="348"/>
  <c r="AW92" i="348"/>
  <c r="AW91" i="348"/>
  <c r="AW87" i="348"/>
  <c r="AW89" i="348"/>
  <c r="AW80" i="348"/>
  <c r="AW83" i="348"/>
  <c r="AW81" i="348"/>
  <c r="AW86" i="348"/>
  <c r="AW85" i="348"/>
  <c r="AW82" i="348"/>
  <c r="AW79" i="348"/>
  <c r="AW76" i="348"/>
  <c r="AW74" i="348"/>
  <c r="AW70" i="348"/>
  <c r="AW66" i="348"/>
  <c r="AW62" i="348"/>
  <c r="AW75" i="348"/>
  <c r="AW71" i="348"/>
  <c r="AW77" i="348"/>
  <c r="AW72" i="348"/>
  <c r="AW68" i="348"/>
  <c r="AW64" i="348"/>
  <c r="AW78" i="348"/>
  <c r="AW73" i="348"/>
  <c r="AW69" i="348"/>
  <c r="AW65" i="348"/>
  <c r="AW61" i="348"/>
  <c r="AW59" i="348"/>
  <c r="AW56" i="348"/>
  <c r="AW52" i="348"/>
  <c r="AW48" i="348"/>
  <c r="AW44" i="348"/>
  <c r="AW67" i="348"/>
  <c r="AW60" i="348"/>
  <c r="AW57" i="348"/>
  <c r="AW53" i="348"/>
  <c r="AW63" i="348"/>
  <c r="AW58" i="348"/>
  <c r="AW54" i="348"/>
  <c r="AW50" i="348"/>
  <c r="AW55" i="348"/>
  <c r="AW51" i="348"/>
  <c r="AW47" i="348"/>
  <c r="AW49" i="348"/>
  <c r="AW42" i="348"/>
  <c r="AW38" i="348"/>
  <c r="AW34" i="348"/>
  <c r="AW30" i="348"/>
  <c r="AW26" i="348"/>
  <c r="AW43" i="348"/>
  <c r="AW39" i="348"/>
  <c r="AW35" i="348"/>
  <c r="AW45" i="348"/>
  <c r="AW40" i="348"/>
  <c r="AW36" i="348"/>
  <c r="AW32" i="348"/>
  <c r="AW46" i="348"/>
  <c r="AW41" i="348"/>
  <c r="AW37" i="348"/>
  <c r="AW33" i="348"/>
  <c r="AW29" i="348"/>
  <c r="AW25" i="348"/>
  <c r="BA8" i="348"/>
  <c r="AN9" i="348"/>
  <c r="AR9" i="348"/>
  <c r="AZ9" i="348"/>
  <c r="BA9" i="348" s="1"/>
  <c r="AC10" i="348"/>
  <c r="AD10" i="348" s="1"/>
  <c r="AG10" i="348"/>
  <c r="AH10" i="348" s="1"/>
  <c r="AW10" i="348"/>
  <c r="AP11" i="348"/>
  <c r="AX11" i="348"/>
  <c r="BA11" i="348" s="1"/>
  <c r="AA12" i="348"/>
  <c r="AB12" i="348" s="1"/>
  <c r="AE12" i="348"/>
  <c r="AF12" i="348" s="1"/>
  <c r="AI12" i="348"/>
  <c r="AJ12" i="348" s="1"/>
  <c r="AQ12" i="348"/>
  <c r="AY12" i="348"/>
  <c r="AN13" i="348"/>
  <c r="AR13" i="348"/>
  <c r="AZ13" i="348"/>
  <c r="AC14" i="348"/>
  <c r="AG14" i="348"/>
  <c r="AH14" i="348" s="1"/>
  <c r="AW14" i="348"/>
  <c r="AP15" i="348"/>
  <c r="AX15" i="348"/>
  <c r="BA15" i="348" s="1"/>
  <c r="AA16" i="348"/>
  <c r="AB16" i="348" s="1"/>
  <c r="AE16" i="348"/>
  <c r="AF16" i="348" s="1"/>
  <c r="AI16" i="348"/>
  <c r="AJ16" i="348" s="1"/>
  <c r="AQ16" i="348"/>
  <c r="AY16" i="348"/>
  <c r="AN17" i="348"/>
  <c r="AR17" i="348"/>
  <c r="AZ17" i="348"/>
  <c r="AC18" i="348"/>
  <c r="AD18" i="348" s="1"/>
  <c r="AG18" i="348"/>
  <c r="AH18" i="348" s="1"/>
  <c r="AW18" i="348"/>
  <c r="AP19" i="348"/>
  <c r="AX19" i="348"/>
  <c r="AA20" i="348"/>
  <c r="AB20" i="348" s="1"/>
  <c r="AE20" i="348"/>
  <c r="AF20" i="348" s="1"/>
  <c r="AI20" i="348"/>
  <c r="AJ20" i="348" s="1"/>
  <c r="AQ20" i="348"/>
  <c r="AY20" i="348"/>
  <c r="AN21" i="348"/>
  <c r="AR21" i="348"/>
  <c r="AZ21" i="348"/>
  <c r="AC22" i="348"/>
  <c r="AD22" i="348" s="1"/>
  <c r="AG22" i="348"/>
  <c r="AH22" i="348" s="1"/>
  <c r="AW22" i="348"/>
  <c r="AP23" i="348"/>
  <c r="AX23" i="348"/>
  <c r="AA24" i="348"/>
  <c r="AB24" i="348" s="1"/>
  <c r="AE24" i="348"/>
  <c r="AF24" i="348" s="1"/>
  <c r="AI24" i="348"/>
  <c r="AJ24" i="348" s="1"/>
  <c r="AQ24" i="348"/>
  <c r="AY24" i="348"/>
  <c r="AQ25" i="348"/>
  <c r="AC26" i="348"/>
  <c r="AD26" i="348" s="1"/>
  <c r="AI26" i="348"/>
  <c r="AJ26" i="348" s="1"/>
  <c r="AN26" i="348"/>
  <c r="AZ26" i="348"/>
  <c r="AR27" i="348"/>
  <c r="AZ27" i="348"/>
  <c r="AC28" i="348"/>
  <c r="AD28" i="348" s="1"/>
  <c r="AR30" i="348"/>
  <c r="AC31" i="348"/>
  <c r="AD31" i="348" s="1"/>
  <c r="V93" i="348"/>
  <c r="M93" i="348" s="1"/>
  <c r="AG28" i="347"/>
  <c r="AH28" i="347" s="1"/>
  <c r="AP25" i="347"/>
  <c r="AR9" i="347"/>
  <c r="AN11" i="347"/>
  <c r="AO11" i="347" s="1"/>
  <c r="AR11" i="347"/>
  <c r="AM11" i="347" s="1"/>
  <c r="AN13" i="347"/>
  <c r="AO13" i="347" s="1"/>
  <c r="AP13" i="347"/>
  <c r="AC10" i="347"/>
  <c r="AD10" i="347" s="1"/>
  <c r="AN9" i="347"/>
  <c r="AG10" i="347"/>
  <c r="AH10" i="347" s="1"/>
  <c r="AG12" i="347"/>
  <c r="AH12" i="347" s="1"/>
  <c r="AC12" i="347"/>
  <c r="AD12" i="347" s="1"/>
  <c r="AE101" i="347"/>
  <c r="AF101" i="347" s="1"/>
  <c r="AE98" i="347"/>
  <c r="AF98" i="347" s="1"/>
  <c r="AE99" i="347"/>
  <c r="AF99" i="347" s="1"/>
  <c r="AE95" i="347"/>
  <c r="AF95" i="347" s="1"/>
  <c r="AE100" i="347"/>
  <c r="AF100" i="347" s="1"/>
  <c r="AE96" i="347"/>
  <c r="AF96" i="347" s="1"/>
  <c r="AE92" i="347"/>
  <c r="AF92" i="347" s="1"/>
  <c r="AE97" i="347"/>
  <c r="AF97" i="347" s="1"/>
  <c r="AE93" i="347"/>
  <c r="AF93" i="347" s="1"/>
  <c r="AE91" i="347"/>
  <c r="AF91" i="347" s="1"/>
  <c r="AE87" i="347"/>
  <c r="AF87" i="347" s="1"/>
  <c r="AE94" i="347"/>
  <c r="AF94" i="347" s="1"/>
  <c r="AE88" i="347"/>
  <c r="AF88" i="347" s="1"/>
  <c r="AE89" i="347"/>
  <c r="AF89" i="347" s="1"/>
  <c r="AE90" i="347"/>
  <c r="AF90" i="347" s="1"/>
  <c r="AE86" i="347"/>
  <c r="AF86" i="347" s="1"/>
  <c r="AE85" i="347"/>
  <c r="AF85" i="347" s="1"/>
  <c r="AE81" i="347"/>
  <c r="AF81" i="347" s="1"/>
  <c r="AE82" i="347"/>
  <c r="AF82" i="347" s="1"/>
  <c r="AE78" i="347"/>
  <c r="AF78" i="347" s="1"/>
  <c r="AE83" i="347"/>
  <c r="AF83" i="347" s="1"/>
  <c r="AE79" i="347"/>
  <c r="AF79" i="347" s="1"/>
  <c r="AE84" i="347"/>
  <c r="AF84" i="347" s="1"/>
  <c r="AE80" i="347"/>
  <c r="AF80" i="347" s="1"/>
  <c r="AE76" i="347"/>
  <c r="AF76" i="347" s="1"/>
  <c r="AE77" i="347"/>
  <c r="AF77" i="347" s="1"/>
  <c r="AE72" i="347"/>
  <c r="AF72" i="347" s="1"/>
  <c r="AE68" i="347"/>
  <c r="AF68" i="347" s="1"/>
  <c r="AE73" i="347"/>
  <c r="AF73" i="347" s="1"/>
  <c r="AE69" i="347"/>
  <c r="AF69" i="347" s="1"/>
  <c r="AE65" i="347"/>
  <c r="AF65" i="347" s="1"/>
  <c r="AE74" i="347"/>
  <c r="AF74" i="347" s="1"/>
  <c r="AE70" i="347"/>
  <c r="AF70" i="347" s="1"/>
  <c r="AE66" i="347"/>
  <c r="AF66" i="347" s="1"/>
  <c r="AE75" i="347"/>
  <c r="AF75" i="347" s="1"/>
  <c r="AE71" i="347"/>
  <c r="AF71" i="347" s="1"/>
  <c r="AE67" i="347"/>
  <c r="AF67" i="347" s="1"/>
  <c r="AE63" i="347"/>
  <c r="AF63" i="347" s="1"/>
  <c r="AE64" i="347"/>
  <c r="AF64" i="347" s="1"/>
  <c r="AE60" i="347"/>
  <c r="AF60" i="347" s="1"/>
  <c r="AE56" i="347"/>
  <c r="AF56" i="347" s="1"/>
  <c r="AE52" i="347"/>
  <c r="AF52" i="347" s="1"/>
  <c r="AE61" i="347"/>
  <c r="AF61" i="347" s="1"/>
  <c r="AE57" i="347"/>
  <c r="AF57" i="347" s="1"/>
  <c r="AE53" i="347"/>
  <c r="AF53" i="347" s="1"/>
  <c r="AE49" i="347"/>
  <c r="AF49" i="347" s="1"/>
  <c r="AE45" i="347"/>
  <c r="AF45" i="347" s="1"/>
  <c r="AE62" i="347"/>
  <c r="AF62" i="347" s="1"/>
  <c r="AE58" i="347"/>
  <c r="AF58" i="347" s="1"/>
  <c r="AE54" i="347"/>
  <c r="AF54" i="347" s="1"/>
  <c r="AE59" i="347"/>
  <c r="AF59" i="347" s="1"/>
  <c r="AE55" i="347"/>
  <c r="AF55" i="347" s="1"/>
  <c r="AE51" i="347"/>
  <c r="AF51" i="347" s="1"/>
  <c r="AE47" i="347"/>
  <c r="AF47" i="347" s="1"/>
  <c r="AE42" i="347"/>
  <c r="AF42" i="347" s="1"/>
  <c r="AE38" i="347"/>
  <c r="AF38" i="347" s="1"/>
  <c r="AE34" i="347"/>
  <c r="AF34" i="347" s="1"/>
  <c r="AE46" i="347"/>
  <c r="AF46" i="347" s="1"/>
  <c r="AE43" i="347"/>
  <c r="AF43" i="347" s="1"/>
  <c r="AE39" i="347"/>
  <c r="AF39" i="347" s="1"/>
  <c r="AE35" i="347"/>
  <c r="AF35" i="347" s="1"/>
  <c r="AE31" i="347"/>
  <c r="AF31" i="347" s="1"/>
  <c r="AE50" i="347"/>
  <c r="AF50" i="347" s="1"/>
  <c r="AE44" i="347"/>
  <c r="AF44" i="347" s="1"/>
  <c r="AE40" i="347"/>
  <c r="AF40" i="347" s="1"/>
  <c r="AE36" i="347"/>
  <c r="AF36" i="347" s="1"/>
  <c r="AE48" i="347"/>
  <c r="AF48" i="347" s="1"/>
  <c r="AE41" i="347"/>
  <c r="AF41" i="347" s="1"/>
  <c r="AE37" i="347"/>
  <c r="AF37" i="347" s="1"/>
  <c r="AE33" i="347"/>
  <c r="AF33" i="347" s="1"/>
  <c r="AE29" i="347"/>
  <c r="AF29" i="347" s="1"/>
  <c r="AE32" i="347"/>
  <c r="AF32" i="347" s="1"/>
  <c r="AE28" i="347"/>
  <c r="AF28" i="347" s="1"/>
  <c r="AE24" i="347"/>
  <c r="AF24" i="347" s="1"/>
  <c r="AE20" i="347"/>
  <c r="AF20" i="347" s="1"/>
  <c r="AE16" i="347"/>
  <c r="AF16" i="347" s="1"/>
  <c r="AE12" i="347"/>
  <c r="AF12" i="347" s="1"/>
  <c r="AE25" i="347"/>
  <c r="AF25" i="347" s="1"/>
  <c r="AE21" i="347"/>
  <c r="AF21" i="347" s="1"/>
  <c r="AE17" i="347"/>
  <c r="AF17" i="347" s="1"/>
  <c r="AE13" i="347"/>
  <c r="AF13" i="347" s="1"/>
  <c r="AE9" i="347"/>
  <c r="AF9" i="347" s="1"/>
  <c r="AE30" i="347"/>
  <c r="AF30" i="347" s="1"/>
  <c r="AE26" i="347"/>
  <c r="AF26" i="347" s="1"/>
  <c r="AE22" i="347"/>
  <c r="AF22" i="347" s="1"/>
  <c r="AE18" i="347"/>
  <c r="AF18" i="347" s="1"/>
  <c r="AE14" i="347"/>
  <c r="AF14" i="347" s="1"/>
  <c r="AE10" i="347"/>
  <c r="AF10" i="347" s="1"/>
  <c r="AE27" i="347"/>
  <c r="AF27" i="347" s="1"/>
  <c r="AE23" i="347"/>
  <c r="AF23" i="347" s="1"/>
  <c r="AE19" i="347"/>
  <c r="AF19" i="347" s="1"/>
  <c r="AE15" i="347"/>
  <c r="AF15" i="347" s="1"/>
  <c r="AE11" i="347"/>
  <c r="AF11" i="347" s="1"/>
  <c r="AW100" i="347"/>
  <c r="AW96" i="347"/>
  <c r="AW97" i="347"/>
  <c r="AW93" i="347"/>
  <c r="AW98" i="347"/>
  <c r="AW94" i="347"/>
  <c r="AW101" i="347"/>
  <c r="AW99" i="347"/>
  <c r="AW95" i="347"/>
  <c r="AW89" i="347"/>
  <c r="AW90" i="347"/>
  <c r="AW86" i="347"/>
  <c r="AW91" i="347"/>
  <c r="AW87" i="347"/>
  <c r="AW92" i="347"/>
  <c r="AW88" i="347"/>
  <c r="AW84" i="347"/>
  <c r="AW79" i="347"/>
  <c r="AW83" i="347"/>
  <c r="AW80" i="347"/>
  <c r="AW76" i="347"/>
  <c r="AW81" i="347"/>
  <c r="AW85" i="347"/>
  <c r="AW82" i="347"/>
  <c r="AW78" i="347"/>
  <c r="AW74" i="347"/>
  <c r="AW70" i="347"/>
  <c r="AW66" i="347"/>
  <c r="AW75" i="347"/>
  <c r="AW71" i="347"/>
  <c r="AW67" i="347"/>
  <c r="AW63" i="347"/>
  <c r="AW72" i="347"/>
  <c r="AW68" i="347"/>
  <c r="AW77" i="347"/>
  <c r="AW73" i="347"/>
  <c r="AW69" i="347"/>
  <c r="AW65" i="347"/>
  <c r="AW58" i="347"/>
  <c r="AW54" i="347"/>
  <c r="AW50" i="347"/>
  <c r="AW62" i="347"/>
  <c r="AW59" i="347"/>
  <c r="AW55" i="347"/>
  <c r="AW51" i="347"/>
  <c r="AW47" i="347"/>
  <c r="AW60" i="347"/>
  <c r="AW56" i="347"/>
  <c r="AW52" i="347"/>
  <c r="AW64" i="347"/>
  <c r="AW61" i="347"/>
  <c r="AW57" i="347"/>
  <c r="AW53" i="347"/>
  <c r="AW49" i="347"/>
  <c r="AW45" i="347"/>
  <c r="AW46" i="347"/>
  <c r="AW44" i="347"/>
  <c r="AW40" i="347"/>
  <c r="AW36" i="347"/>
  <c r="AW41" i="347"/>
  <c r="AW37" i="347"/>
  <c r="AW33" i="347"/>
  <c r="AW29" i="347"/>
  <c r="AW48" i="347"/>
  <c r="AW42" i="347"/>
  <c r="AW38" i="347"/>
  <c r="AW34" i="347"/>
  <c r="AW43" i="347"/>
  <c r="AW39" i="347"/>
  <c r="AW35" i="347"/>
  <c r="AW31" i="347"/>
  <c r="AW26" i="347"/>
  <c r="AW22" i="347"/>
  <c r="AW18" i="347"/>
  <c r="AW14" i="347"/>
  <c r="AW10" i="347"/>
  <c r="AW30" i="347"/>
  <c r="AW27" i="347"/>
  <c r="AW23" i="347"/>
  <c r="AW19" i="347"/>
  <c r="AW15" i="347"/>
  <c r="AW11" i="347"/>
  <c r="AW28" i="347"/>
  <c r="AW24" i="347"/>
  <c r="AW20" i="347"/>
  <c r="AW16" i="347"/>
  <c r="AW12" i="347"/>
  <c r="AW32" i="347"/>
  <c r="AW25" i="347"/>
  <c r="AW21" i="347"/>
  <c r="AW17" i="347"/>
  <c r="AW13" i="347"/>
  <c r="AW9" i="347"/>
  <c r="AA98" i="347"/>
  <c r="AB98" i="347" s="1"/>
  <c r="AA99" i="347"/>
  <c r="AB99" i="347" s="1"/>
  <c r="AA95" i="347"/>
  <c r="AB95" i="347" s="1"/>
  <c r="AA100" i="347"/>
  <c r="AB100" i="347" s="1"/>
  <c r="AA96" i="347"/>
  <c r="AB96" i="347" s="1"/>
  <c r="AA92" i="347"/>
  <c r="AB92" i="347" s="1"/>
  <c r="AA97" i="347"/>
  <c r="AB97" i="347" s="1"/>
  <c r="AA93" i="347"/>
  <c r="AB93" i="347" s="1"/>
  <c r="AA91" i="347"/>
  <c r="AB91" i="347" s="1"/>
  <c r="AA87" i="347"/>
  <c r="AB87" i="347" s="1"/>
  <c r="AA88" i="347"/>
  <c r="AB88" i="347" s="1"/>
  <c r="AA94" i="347"/>
  <c r="AB94" i="347" s="1"/>
  <c r="AA89" i="347"/>
  <c r="AB89" i="347" s="1"/>
  <c r="AA90" i="347"/>
  <c r="AB90" i="347" s="1"/>
  <c r="AA86" i="347"/>
  <c r="AB86" i="347" s="1"/>
  <c r="AA81" i="347"/>
  <c r="AB81" i="347" s="1"/>
  <c r="AA82" i="347"/>
  <c r="AB82" i="347" s="1"/>
  <c r="AA78" i="347"/>
  <c r="AB78" i="347" s="1"/>
  <c r="AA85" i="347"/>
  <c r="AB85" i="347" s="1"/>
  <c r="AA84" i="347"/>
  <c r="AB84" i="347" s="1"/>
  <c r="AA83" i="347"/>
  <c r="AB83" i="347" s="1"/>
  <c r="AA79" i="347"/>
  <c r="AB79" i="347" s="1"/>
  <c r="AA80" i="347"/>
  <c r="AB80" i="347" s="1"/>
  <c r="AA76" i="347"/>
  <c r="AB76" i="347" s="1"/>
  <c r="AA72" i="347"/>
  <c r="AB72" i="347" s="1"/>
  <c r="AA68" i="347"/>
  <c r="AB68" i="347" s="1"/>
  <c r="AA73" i="347"/>
  <c r="AB73" i="347" s="1"/>
  <c r="AA69" i="347"/>
  <c r="AB69" i="347" s="1"/>
  <c r="AA65" i="347"/>
  <c r="AB65" i="347" s="1"/>
  <c r="AA77" i="347"/>
  <c r="AB77" i="347" s="1"/>
  <c r="AA74" i="347"/>
  <c r="AB74" i="347" s="1"/>
  <c r="AA70" i="347"/>
  <c r="AB70" i="347" s="1"/>
  <c r="AA66" i="347"/>
  <c r="AB66" i="347" s="1"/>
  <c r="AA75" i="347"/>
  <c r="AB75" i="347" s="1"/>
  <c r="AA71" i="347"/>
  <c r="AB71" i="347" s="1"/>
  <c r="AA67" i="347"/>
  <c r="AB67" i="347" s="1"/>
  <c r="AA63" i="347"/>
  <c r="AB63" i="347" s="1"/>
  <c r="AA62" i="347"/>
  <c r="AB62" i="347" s="1"/>
  <c r="AA60" i="347"/>
  <c r="AB60" i="347" s="1"/>
  <c r="AA56" i="347"/>
  <c r="AB56" i="347" s="1"/>
  <c r="AA52" i="347"/>
  <c r="AB52" i="347" s="1"/>
  <c r="AA61" i="347"/>
  <c r="AB61" i="347" s="1"/>
  <c r="AA57" i="347"/>
  <c r="AB57" i="347" s="1"/>
  <c r="AA53" i="347"/>
  <c r="AB53" i="347" s="1"/>
  <c r="AA49" i="347"/>
  <c r="AB49" i="347" s="1"/>
  <c r="AA45" i="347"/>
  <c r="AB45" i="347" s="1"/>
  <c r="AA64" i="347"/>
  <c r="AB64" i="347" s="1"/>
  <c r="AA58" i="347"/>
  <c r="AB58" i="347" s="1"/>
  <c r="AA54" i="347"/>
  <c r="AB54" i="347" s="1"/>
  <c r="AA59" i="347"/>
  <c r="AB59" i="347" s="1"/>
  <c r="AA55" i="347"/>
  <c r="AB55" i="347" s="1"/>
  <c r="AA51" i="347"/>
  <c r="AB51" i="347" s="1"/>
  <c r="AA47" i="347"/>
  <c r="AB47" i="347" s="1"/>
  <c r="AA42" i="347"/>
  <c r="AB42" i="347" s="1"/>
  <c r="AA38" i="347"/>
  <c r="AB38" i="347" s="1"/>
  <c r="AA34" i="347"/>
  <c r="AB34" i="347" s="1"/>
  <c r="AA48" i="347"/>
  <c r="AB48" i="347" s="1"/>
  <c r="AA43" i="347"/>
  <c r="AB43" i="347" s="1"/>
  <c r="AA39" i="347"/>
  <c r="AB39" i="347" s="1"/>
  <c r="AA35" i="347"/>
  <c r="AB35" i="347" s="1"/>
  <c r="AA31" i="347"/>
  <c r="AB31" i="347" s="1"/>
  <c r="AA44" i="347"/>
  <c r="AB44" i="347" s="1"/>
  <c r="AA40" i="347"/>
  <c r="AB40" i="347" s="1"/>
  <c r="AA36" i="347"/>
  <c r="AB36" i="347" s="1"/>
  <c r="AA50" i="347"/>
  <c r="AB50" i="347" s="1"/>
  <c r="AA46" i="347"/>
  <c r="AB46" i="347" s="1"/>
  <c r="AA41" i="347"/>
  <c r="AB41" i="347" s="1"/>
  <c r="AA37" i="347"/>
  <c r="AB37" i="347" s="1"/>
  <c r="AA33" i="347"/>
  <c r="AB33" i="347" s="1"/>
  <c r="AA29" i="347"/>
  <c r="AB29" i="347" s="1"/>
  <c r="AA30" i="347"/>
  <c r="AB30" i="347" s="1"/>
  <c r="AA28" i="347"/>
  <c r="AB28" i="347" s="1"/>
  <c r="AA24" i="347"/>
  <c r="AB24" i="347" s="1"/>
  <c r="AA20" i="347"/>
  <c r="AB20" i="347" s="1"/>
  <c r="AA16" i="347"/>
  <c r="AB16" i="347" s="1"/>
  <c r="AA12" i="347"/>
  <c r="AA25" i="347"/>
  <c r="AB25" i="347" s="1"/>
  <c r="AA21" i="347"/>
  <c r="AB21" i="347" s="1"/>
  <c r="AA17" i="347"/>
  <c r="AB17" i="347" s="1"/>
  <c r="AA13" i="347"/>
  <c r="AA9" i="347"/>
  <c r="AB9" i="347" s="1"/>
  <c r="AA32" i="347"/>
  <c r="AB32" i="347" s="1"/>
  <c r="AA26" i="347"/>
  <c r="AB26" i="347" s="1"/>
  <c r="AA22" i="347"/>
  <c r="AB22" i="347" s="1"/>
  <c r="AA18" i="347"/>
  <c r="AB18" i="347" s="1"/>
  <c r="AA14" i="347"/>
  <c r="AA10" i="347"/>
  <c r="AA27" i="347"/>
  <c r="AB27" i="347" s="1"/>
  <c r="AA23" i="347"/>
  <c r="AB23" i="347" s="1"/>
  <c r="AA19" i="347"/>
  <c r="AB19" i="347" s="1"/>
  <c r="AA15" i="347"/>
  <c r="AB15" i="347" s="1"/>
  <c r="AA11" i="347"/>
  <c r="AI101" i="347"/>
  <c r="AJ101" i="347" s="1"/>
  <c r="AI98" i="347"/>
  <c r="AJ98" i="347" s="1"/>
  <c r="AI99" i="347"/>
  <c r="AJ99" i="347" s="1"/>
  <c r="AI95" i="347"/>
  <c r="AJ95" i="347" s="1"/>
  <c r="AI100" i="347"/>
  <c r="AJ100" i="347" s="1"/>
  <c r="AI96" i="347"/>
  <c r="AJ96" i="347" s="1"/>
  <c r="AI92" i="347"/>
  <c r="AJ92" i="347" s="1"/>
  <c r="AI97" i="347"/>
  <c r="AJ97" i="347" s="1"/>
  <c r="AI93" i="347"/>
  <c r="AJ93" i="347" s="1"/>
  <c r="AI94" i="347"/>
  <c r="AJ94" i="347" s="1"/>
  <c r="AI91" i="347"/>
  <c r="AJ91" i="347" s="1"/>
  <c r="AI87" i="347"/>
  <c r="AJ87" i="347" s="1"/>
  <c r="AI88" i="347"/>
  <c r="AJ88" i="347" s="1"/>
  <c r="AI89" i="347"/>
  <c r="AJ89" i="347" s="1"/>
  <c r="AI90" i="347"/>
  <c r="AJ90" i="347" s="1"/>
  <c r="AI86" i="347"/>
  <c r="AJ86" i="347" s="1"/>
  <c r="AI84" i="347"/>
  <c r="AJ84" i="347" s="1"/>
  <c r="AI81" i="347"/>
  <c r="AJ81" i="347" s="1"/>
  <c r="AI82" i="347"/>
  <c r="AJ82" i="347" s="1"/>
  <c r="AI78" i="347"/>
  <c r="AJ78" i="347" s="1"/>
  <c r="AI85" i="347"/>
  <c r="AJ85" i="347" s="1"/>
  <c r="AI83" i="347"/>
  <c r="AJ83" i="347" s="1"/>
  <c r="AI79" i="347"/>
  <c r="AJ79" i="347" s="1"/>
  <c r="AI80" i="347"/>
  <c r="AJ80" i="347" s="1"/>
  <c r="AI76" i="347"/>
  <c r="AJ76" i="347" s="1"/>
  <c r="AI72" i="347"/>
  <c r="AJ72" i="347" s="1"/>
  <c r="AI68" i="347"/>
  <c r="AJ68" i="347" s="1"/>
  <c r="AI73" i="347"/>
  <c r="AJ73" i="347" s="1"/>
  <c r="AI69" i="347"/>
  <c r="AJ69" i="347" s="1"/>
  <c r="AI65" i="347"/>
  <c r="AJ65" i="347" s="1"/>
  <c r="AI77" i="347"/>
  <c r="AJ77" i="347" s="1"/>
  <c r="AI74" i="347"/>
  <c r="AJ74" i="347" s="1"/>
  <c r="AI70" i="347"/>
  <c r="AJ70" i="347" s="1"/>
  <c r="AI66" i="347"/>
  <c r="AJ66" i="347" s="1"/>
  <c r="AI75" i="347"/>
  <c r="AJ75" i="347" s="1"/>
  <c r="AI71" i="347"/>
  <c r="AJ71" i="347" s="1"/>
  <c r="AI67" i="347"/>
  <c r="AJ67" i="347" s="1"/>
  <c r="AI63" i="347"/>
  <c r="AJ63" i="347" s="1"/>
  <c r="AI62" i="347"/>
  <c r="AJ62" i="347" s="1"/>
  <c r="AI60" i="347"/>
  <c r="AJ60" i="347" s="1"/>
  <c r="AI56" i="347"/>
  <c r="AJ56" i="347" s="1"/>
  <c r="AI52" i="347"/>
  <c r="AJ52" i="347" s="1"/>
  <c r="AI61" i="347"/>
  <c r="AJ61" i="347" s="1"/>
  <c r="AI57" i="347"/>
  <c r="AJ57" i="347" s="1"/>
  <c r="AI53" i="347"/>
  <c r="AJ53" i="347" s="1"/>
  <c r="AI49" i="347"/>
  <c r="AJ49" i="347" s="1"/>
  <c r="AI45" i="347"/>
  <c r="AJ45" i="347" s="1"/>
  <c r="AI64" i="347"/>
  <c r="AJ64" i="347" s="1"/>
  <c r="AI58" i="347"/>
  <c r="AJ58" i="347" s="1"/>
  <c r="AI54" i="347"/>
  <c r="AJ54" i="347" s="1"/>
  <c r="AI59" i="347"/>
  <c r="AJ59" i="347" s="1"/>
  <c r="AI55" i="347"/>
  <c r="AJ55" i="347" s="1"/>
  <c r="AI51" i="347"/>
  <c r="AJ51" i="347" s="1"/>
  <c r="AI47" i="347"/>
  <c r="AJ47" i="347" s="1"/>
  <c r="AI42" i="347"/>
  <c r="AJ42" i="347" s="1"/>
  <c r="AI38" i="347"/>
  <c r="AJ38" i="347" s="1"/>
  <c r="AI34" i="347"/>
  <c r="AJ34" i="347" s="1"/>
  <c r="AI50" i="347"/>
  <c r="AJ50" i="347" s="1"/>
  <c r="AI48" i="347"/>
  <c r="AJ48" i="347" s="1"/>
  <c r="AI43" i="347"/>
  <c r="AJ43" i="347" s="1"/>
  <c r="AI39" i="347"/>
  <c r="AJ39" i="347" s="1"/>
  <c r="AI35" i="347"/>
  <c r="AJ35" i="347" s="1"/>
  <c r="AI31" i="347"/>
  <c r="AJ31" i="347" s="1"/>
  <c r="AI44" i="347"/>
  <c r="AJ44" i="347" s="1"/>
  <c r="AI40" i="347"/>
  <c r="AJ40" i="347" s="1"/>
  <c r="AI36" i="347"/>
  <c r="AJ36" i="347" s="1"/>
  <c r="AI46" i="347"/>
  <c r="AJ46" i="347" s="1"/>
  <c r="AI41" i="347"/>
  <c r="AJ41" i="347" s="1"/>
  <c r="AI37" i="347"/>
  <c r="AJ37" i="347" s="1"/>
  <c r="AI33" i="347"/>
  <c r="AJ33" i="347" s="1"/>
  <c r="AI29" i="347"/>
  <c r="AJ29" i="347" s="1"/>
  <c r="AI30" i="347"/>
  <c r="AJ30" i="347" s="1"/>
  <c r="AI28" i="347"/>
  <c r="AJ28" i="347" s="1"/>
  <c r="AI24" i="347"/>
  <c r="AJ24" i="347" s="1"/>
  <c r="AI20" i="347"/>
  <c r="AJ20" i="347" s="1"/>
  <c r="AI16" i="347"/>
  <c r="AJ16" i="347" s="1"/>
  <c r="AI12" i="347"/>
  <c r="AJ12" i="347" s="1"/>
  <c r="AI25" i="347"/>
  <c r="AJ25" i="347" s="1"/>
  <c r="AI21" i="347"/>
  <c r="AJ21" i="347" s="1"/>
  <c r="AI17" i="347"/>
  <c r="AJ17" i="347" s="1"/>
  <c r="AI13" i="347"/>
  <c r="AJ13" i="347" s="1"/>
  <c r="AI9" i="347"/>
  <c r="AJ9" i="347" s="1"/>
  <c r="AI32" i="347"/>
  <c r="AJ32" i="347" s="1"/>
  <c r="AI26" i="347"/>
  <c r="AJ26" i="347" s="1"/>
  <c r="AI22" i="347"/>
  <c r="AJ22" i="347" s="1"/>
  <c r="AI18" i="347"/>
  <c r="AJ18" i="347" s="1"/>
  <c r="AI14" i="347"/>
  <c r="AJ14" i="347" s="1"/>
  <c r="AI10" i="347"/>
  <c r="AJ10" i="347" s="1"/>
  <c r="AI27" i="347"/>
  <c r="AJ27" i="347" s="1"/>
  <c r="AI23" i="347"/>
  <c r="AJ23" i="347" s="1"/>
  <c r="AI19" i="347"/>
  <c r="AJ19" i="347" s="1"/>
  <c r="AI15" i="347"/>
  <c r="AJ15" i="347" s="1"/>
  <c r="AI11" i="347"/>
  <c r="AJ11" i="347" s="1"/>
  <c r="AQ98" i="347"/>
  <c r="AQ99" i="347"/>
  <c r="AQ95" i="347"/>
  <c r="AQ100" i="347"/>
  <c r="AQ96" i="347"/>
  <c r="AQ92" i="347"/>
  <c r="AQ97" i="347"/>
  <c r="AQ93" i="347"/>
  <c r="AQ91" i="347"/>
  <c r="AQ87" i="347"/>
  <c r="AQ88" i="347"/>
  <c r="AQ84" i="347"/>
  <c r="AQ94" i="347"/>
  <c r="AQ89" i="347"/>
  <c r="AQ90" i="347"/>
  <c r="AQ86" i="347"/>
  <c r="AQ81" i="347"/>
  <c r="AQ82" i="347"/>
  <c r="AQ78" i="347"/>
  <c r="AQ85" i="347"/>
  <c r="AQ83" i="347"/>
  <c r="AQ79" i="347"/>
  <c r="AQ80" i="347"/>
  <c r="AQ76" i="347"/>
  <c r="AQ72" i="347"/>
  <c r="AQ68" i="347"/>
  <c r="AQ75" i="347"/>
  <c r="AQ73" i="347"/>
  <c r="AQ69" i="347"/>
  <c r="AQ65" i="347"/>
  <c r="AQ77" i="347"/>
  <c r="AQ74" i="347"/>
  <c r="AQ70" i="347"/>
  <c r="AQ66" i="347"/>
  <c r="AQ71" i="347"/>
  <c r="AQ67" i="347"/>
  <c r="AQ63" i="347"/>
  <c r="AQ62" i="347"/>
  <c r="AQ60" i="347"/>
  <c r="AQ56" i="347"/>
  <c r="AQ52" i="347"/>
  <c r="AQ61" i="347"/>
  <c r="AQ57" i="347"/>
  <c r="AQ53" i="347"/>
  <c r="AQ49" i="347"/>
  <c r="AQ45" i="347"/>
  <c r="AQ64" i="347"/>
  <c r="AQ58" i="347"/>
  <c r="AQ54" i="347"/>
  <c r="AQ59" i="347"/>
  <c r="AQ55" i="347"/>
  <c r="AQ51" i="347"/>
  <c r="AQ47" i="347"/>
  <c r="AQ42" i="347"/>
  <c r="AQ38" i="347"/>
  <c r="AQ34" i="347"/>
  <c r="AQ48" i="347"/>
  <c r="AQ43" i="347"/>
  <c r="AQ39" i="347"/>
  <c r="AQ35" i="347"/>
  <c r="AQ31" i="347"/>
  <c r="AQ44" i="347"/>
  <c r="AQ40" i="347"/>
  <c r="AQ36" i="347"/>
  <c r="AQ50" i="347"/>
  <c r="AQ46" i="347"/>
  <c r="AQ41" i="347"/>
  <c r="AQ37" i="347"/>
  <c r="AQ33" i="347"/>
  <c r="AQ29" i="347"/>
  <c r="AQ30" i="347"/>
  <c r="AQ28" i="347"/>
  <c r="AQ24" i="347"/>
  <c r="AQ20" i="347"/>
  <c r="AQ16" i="347"/>
  <c r="AQ12" i="347"/>
  <c r="AQ25" i="347"/>
  <c r="AQ21" i="347"/>
  <c r="AQ17" i="347"/>
  <c r="AQ13" i="347"/>
  <c r="AS13" i="347" s="1"/>
  <c r="AQ9" i="347"/>
  <c r="AS9" i="347" s="1"/>
  <c r="AT9" i="347" s="1"/>
  <c r="AQ32" i="347"/>
  <c r="AQ26" i="347"/>
  <c r="AQ22" i="347"/>
  <c r="AQ18" i="347"/>
  <c r="AQ14" i="347"/>
  <c r="AQ10" i="347"/>
  <c r="AQ27" i="347"/>
  <c r="AQ23" i="347"/>
  <c r="AQ19" i="347"/>
  <c r="AQ15" i="347"/>
  <c r="AQ11" i="347"/>
  <c r="AY98" i="347"/>
  <c r="AY101" i="347"/>
  <c r="AY99" i="347"/>
  <c r="AY95" i="347"/>
  <c r="AY100" i="347"/>
  <c r="AY96" i="347"/>
  <c r="AY92" i="347"/>
  <c r="AY97" i="347"/>
  <c r="AY93" i="347"/>
  <c r="AY94" i="347"/>
  <c r="AY87" i="347"/>
  <c r="AY91" i="347"/>
  <c r="AY88" i="347"/>
  <c r="AY84" i="347"/>
  <c r="AY89" i="347"/>
  <c r="AY90" i="347"/>
  <c r="AY86" i="347"/>
  <c r="AY81" i="347"/>
  <c r="AY82" i="347"/>
  <c r="AY78" i="347"/>
  <c r="AY85" i="347"/>
  <c r="AY79" i="347"/>
  <c r="AY83" i="347"/>
  <c r="AY80" i="347"/>
  <c r="AY76" i="347"/>
  <c r="AY75" i="347"/>
  <c r="AY72" i="347"/>
  <c r="AY68" i="347"/>
  <c r="AY73" i="347"/>
  <c r="AY69" i="347"/>
  <c r="AY65" i="347"/>
  <c r="AY77" i="347"/>
  <c r="AY74" i="347"/>
  <c r="AY70" i="347"/>
  <c r="AY66" i="347"/>
  <c r="AY71" i="347"/>
  <c r="AY67" i="347"/>
  <c r="AY63" i="347"/>
  <c r="AY62" i="347"/>
  <c r="AY60" i="347"/>
  <c r="AY56" i="347"/>
  <c r="AY52" i="347"/>
  <c r="AY61" i="347"/>
  <c r="AY57" i="347"/>
  <c r="AY53" i="347"/>
  <c r="AY49" i="347"/>
  <c r="AY45" i="347"/>
  <c r="AY64" i="347"/>
  <c r="AY58" i="347"/>
  <c r="AY54" i="347"/>
  <c r="AY59" i="347"/>
  <c r="AY55" i="347"/>
  <c r="AY51" i="347"/>
  <c r="AY47" i="347"/>
  <c r="AY42" i="347"/>
  <c r="AY38" i="347"/>
  <c r="AY34" i="347"/>
  <c r="AY50" i="347"/>
  <c r="AY48" i="347"/>
  <c r="AY43" i="347"/>
  <c r="AY39" i="347"/>
  <c r="AY35" i="347"/>
  <c r="AY31" i="347"/>
  <c r="AY44" i="347"/>
  <c r="AY40" i="347"/>
  <c r="AY36" i="347"/>
  <c r="AY46" i="347"/>
  <c r="AY41" i="347"/>
  <c r="AY37" i="347"/>
  <c r="AY33" i="347"/>
  <c r="AY29" i="347"/>
  <c r="AY30" i="347"/>
  <c r="AY28" i="347"/>
  <c r="AY24" i="347"/>
  <c r="AY20" i="347"/>
  <c r="AY16" i="347"/>
  <c r="AY12" i="347"/>
  <c r="BA8" i="347"/>
  <c r="AY25" i="347"/>
  <c r="AY21" i="347"/>
  <c r="AY17" i="347"/>
  <c r="AY13" i="347"/>
  <c r="BA13" i="347" s="1"/>
  <c r="AY9" i="347"/>
  <c r="BA9" i="347" s="1"/>
  <c r="AY32" i="347"/>
  <c r="AY26" i="347"/>
  <c r="AY22" i="347"/>
  <c r="AY18" i="347"/>
  <c r="AY14" i="347"/>
  <c r="AY10" i="347"/>
  <c r="AY27" i="347"/>
  <c r="AY23" i="347"/>
  <c r="AY19" i="347"/>
  <c r="AY15" i="347"/>
  <c r="AY11" i="347"/>
  <c r="BA11" i="347" s="1"/>
  <c r="AC100" i="347"/>
  <c r="AD100" i="347" s="1"/>
  <c r="AC96" i="347"/>
  <c r="AD96" i="347" s="1"/>
  <c r="AC97" i="347"/>
  <c r="AD97" i="347" s="1"/>
  <c r="AC93" i="347"/>
  <c r="AD93" i="347" s="1"/>
  <c r="AC101" i="347"/>
  <c r="AD101" i="347" s="1"/>
  <c r="AC98" i="347"/>
  <c r="AD98" i="347" s="1"/>
  <c r="AC94" i="347"/>
  <c r="AD94" i="347" s="1"/>
  <c r="AC99" i="347"/>
  <c r="AD99" i="347" s="1"/>
  <c r="AC95" i="347"/>
  <c r="AD95" i="347" s="1"/>
  <c r="AC92" i="347"/>
  <c r="AD92" i="347" s="1"/>
  <c r="AC89" i="347"/>
  <c r="AD89" i="347" s="1"/>
  <c r="AC90" i="347"/>
  <c r="AD90" i="347" s="1"/>
  <c r="AC86" i="347"/>
  <c r="AD86" i="347" s="1"/>
  <c r="AC91" i="347"/>
  <c r="AD91" i="347" s="1"/>
  <c r="AC87" i="347"/>
  <c r="AD87" i="347" s="1"/>
  <c r="AC88" i="347"/>
  <c r="AD88" i="347" s="1"/>
  <c r="AC84" i="347"/>
  <c r="AD84" i="347" s="1"/>
  <c r="AC83" i="347"/>
  <c r="AD83" i="347" s="1"/>
  <c r="AC79" i="347"/>
  <c r="AD79" i="347" s="1"/>
  <c r="AC85" i="347"/>
  <c r="AD85" i="347" s="1"/>
  <c r="AC80" i="347"/>
  <c r="AD80" i="347" s="1"/>
  <c r="AC76" i="347"/>
  <c r="AD76" i="347" s="1"/>
  <c r="AC81" i="347"/>
  <c r="AD81" i="347" s="1"/>
  <c r="AC82" i="347"/>
  <c r="AD82" i="347" s="1"/>
  <c r="AC78" i="347"/>
  <c r="AD78" i="347" s="1"/>
  <c r="AC74" i="347"/>
  <c r="AD74" i="347" s="1"/>
  <c r="AC70" i="347"/>
  <c r="AD70" i="347" s="1"/>
  <c r="AC77" i="347"/>
  <c r="AD77" i="347" s="1"/>
  <c r="AC75" i="347"/>
  <c r="AD75" i="347" s="1"/>
  <c r="AC71" i="347"/>
  <c r="AD71" i="347" s="1"/>
  <c r="AC67" i="347"/>
  <c r="AD67" i="347" s="1"/>
  <c r="AC63" i="347"/>
  <c r="AD63" i="347" s="1"/>
  <c r="AC72" i="347"/>
  <c r="AD72" i="347" s="1"/>
  <c r="AC68" i="347"/>
  <c r="AD68" i="347" s="1"/>
  <c r="AC73" i="347"/>
  <c r="AD73" i="347" s="1"/>
  <c r="AC69" i="347"/>
  <c r="AD69" i="347" s="1"/>
  <c r="AC65" i="347"/>
  <c r="AD65" i="347" s="1"/>
  <c r="AC58" i="347"/>
  <c r="AD58" i="347" s="1"/>
  <c r="AC54" i="347"/>
  <c r="AD54" i="347" s="1"/>
  <c r="AC50" i="347"/>
  <c r="AD50" i="347" s="1"/>
  <c r="AC64" i="347"/>
  <c r="AD64" i="347" s="1"/>
  <c r="AC59" i="347"/>
  <c r="AD59" i="347" s="1"/>
  <c r="AC55" i="347"/>
  <c r="AD55" i="347" s="1"/>
  <c r="AC51" i="347"/>
  <c r="AD51" i="347" s="1"/>
  <c r="AC47" i="347"/>
  <c r="AD47" i="347" s="1"/>
  <c r="AC60" i="347"/>
  <c r="AD60" i="347" s="1"/>
  <c r="AC56" i="347"/>
  <c r="AD56" i="347" s="1"/>
  <c r="AC52" i="347"/>
  <c r="AD52" i="347" s="1"/>
  <c r="AC66" i="347"/>
  <c r="AD66" i="347" s="1"/>
  <c r="AC62" i="347"/>
  <c r="AD62" i="347" s="1"/>
  <c r="AC61" i="347"/>
  <c r="AD61" i="347" s="1"/>
  <c r="AC57" i="347"/>
  <c r="AD57" i="347" s="1"/>
  <c r="AC53" i="347"/>
  <c r="AD53" i="347" s="1"/>
  <c r="AC49" i="347"/>
  <c r="AD49" i="347" s="1"/>
  <c r="AC45" i="347"/>
  <c r="AD45" i="347" s="1"/>
  <c r="AC48" i="347"/>
  <c r="AD48" i="347" s="1"/>
  <c r="AC44" i="347"/>
  <c r="AD44" i="347" s="1"/>
  <c r="AC40" i="347"/>
  <c r="AD40" i="347" s="1"/>
  <c r="AC36" i="347"/>
  <c r="AD36" i="347" s="1"/>
  <c r="AC41" i="347"/>
  <c r="AD41" i="347" s="1"/>
  <c r="AC37" i="347"/>
  <c r="AD37" i="347" s="1"/>
  <c r="AC33" i="347"/>
  <c r="AD33" i="347" s="1"/>
  <c r="AC29" i="347"/>
  <c r="AD29" i="347" s="1"/>
  <c r="AC46" i="347"/>
  <c r="AD46" i="347" s="1"/>
  <c r="AC42" i="347"/>
  <c r="AD42" i="347" s="1"/>
  <c r="AC38" i="347"/>
  <c r="AD38" i="347" s="1"/>
  <c r="AC34" i="347"/>
  <c r="AD34" i="347" s="1"/>
  <c r="AC43" i="347"/>
  <c r="AD43" i="347" s="1"/>
  <c r="AC39" i="347"/>
  <c r="AD39" i="347" s="1"/>
  <c r="AC35" i="347"/>
  <c r="AD35" i="347" s="1"/>
  <c r="AC31" i="347"/>
  <c r="AD31" i="347" s="1"/>
  <c r="AN99" i="347"/>
  <c r="AN100" i="347"/>
  <c r="AN96" i="347"/>
  <c r="AN92" i="347"/>
  <c r="AN97" i="347"/>
  <c r="AN93" i="347"/>
  <c r="AN98" i="347"/>
  <c r="AN94" i="347"/>
  <c r="AN88" i="347"/>
  <c r="AN95" i="347"/>
  <c r="AN89" i="347"/>
  <c r="AN85" i="347"/>
  <c r="AN90" i="347"/>
  <c r="AN91" i="347"/>
  <c r="AN87" i="347"/>
  <c r="AN84" i="347"/>
  <c r="AN82" i="347"/>
  <c r="AN78" i="347"/>
  <c r="AN83" i="347"/>
  <c r="AN79" i="347"/>
  <c r="AN86" i="347"/>
  <c r="AN80" i="347"/>
  <c r="AN81" i="347"/>
  <c r="AN77" i="347"/>
  <c r="AN76" i="347"/>
  <c r="AN73" i="347"/>
  <c r="AN69" i="347"/>
  <c r="AN74" i="347"/>
  <c r="AN70" i="347"/>
  <c r="AN66" i="347"/>
  <c r="AN62" i="347"/>
  <c r="AN71" i="347"/>
  <c r="AN67" i="347"/>
  <c r="AN75" i="347"/>
  <c r="AN72" i="347"/>
  <c r="AN68" i="347"/>
  <c r="AN64" i="347"/>
  <c r="AN63" i="347"/>
  <c r="AN61" i="347"/>
  <c r="AN57" i="347"/>
  <c r="AN53" i="347"/>
  <c r="AN58" i="347"/>
  <c r="AN54" i="347"/>
  <c r="AN50" i="347"/>
  <c r="AN46" i="347"/>
  <c r="AN65" i="347"/>
  <c r="AN59" i="347"/>
  <c r="AN55" i="347"/>
  <c r="AN51" i="347"/>
  <c r="AN60" i="347"/>
  <c r="AN56" i="347"/>
  <c r="AN52" i="347"/>
  <c r="AN48" i="347"/>
  <c r="AN43" i="347"/>
  <c r="AN39" i="347"/>
  <c r="AN35" i="347"/>
  <c r="AN49" i="347"/>
  <c r="AN45" i="347"/>
  <c r="AN44" i="347"/>
  <c r="AN40" i="347"/>
  <c r="AN36" i="347"/>
  <c r="AN32" i="347"/>
  <c r="AN41" i="347"/>
  <c r="AN37" i="347"/>
  <c r="AN47" i="347"/>
  <c r="AN42" i="347"/>
  <c r="AN38" i="347"/>
  <c r="AN34" i="347"/>
  <c r="AN30" i="347"/>
  <c r="AR99" i="347"/>
  <c r="AR100" i="347"/>
  <c r="AR96" i="347"/>
  <c r="AR92" i="347"/>
  <c r="AR97" i="347"/>
  <c r="AR93" i="347"/>
  <c r="AR98" i="347"/>
  <c r="AR94" i="347"/>
  <c r="AR95" i="347"/>
  <c r="AR88" i="347"/>
  <c r="AR89" i="347"/>
  <c r="AR85" i="347"/>
  <c r="AR90" i="347"/>
  <c r="AR91" i="347"/>
  <c r="AR87" i="347"/>
  <c r="AR82" i="347"/>
  <c r="AR78" i="347"/>
  <c r="AR86" i="347"/>
  <c r="AR83" i="347"/>
  <c r="AR79" i="347"/>
  <c r="AR84" i="347"/>
  <c r="AR80" i="347"/>
  <c r="AR81" i="347"/>
  <c r="AR77" i="347"/>
  <c r="AR75" i="347"/>
  <c r="AR73" i="347"/>
  <c r="AR69" i="347"/>
  <c r="AR74" i="347"/>
  <c r="AR70" i="347"/>
  <c r="AR66" i="347"/>
  <c r="AR62" i="347"/>
  <c r="AR76" i="347"/>
  <c r="AR71" i="347"/>
  <c r="AR67" i="347"/>
  <c r="AR72" i="347"/>
  <c r="AR68" i="347"/>
  <c r="AR64" i="347"/>
  <c r="AR65" i="347"/>
  <c r="AR61" i="347"/>
  <c r="AR57" i="347"/>
  <c r="AR53" i="347"/>
  <c r="AR58" i="347"/>
  <c r="AR54" i="347"/>
  <c r="AR50" i="347"/>
  <c r="AR46" i="347"/>
  <c r="AR63" i="347"/>
  <c r="AR59" i="347"/>
  <c r="AR55" i="347"/>
  <c r="AR51" i="347"/>
  <c r="AR60" i="347"/>
  <c r="AR56" i="347"/>
  <c r="AR52" i="347"/>
  <c r="AR48" i="347"/>
  <c r="AR43" i="347"/>
  <c r="AR39" i="347"/>
  <c r="AR35" i="347"/>
  <c r="AR47" i="347"/>
  <c r="AR44" i="347"/>
  <c r="AR40" i="347"/>
  <c r="AR36" i="347"/>
  <c r="AR32" i="347"/>
  <c r="AR41" i="347"/>
  <c r="AR37" i="347"/>
  <c r="AR49" i="347"/>
  <c r="AR45" i="347"/>
  <c r="AR42" i="347"/>
  <c r="AR38" i="347"/>
  <c r="AR34" i="347"/>
  <c r="AR30" i="347"/>
  <c r="AX97" i="347"/>
  <c r="AX98" i="347"/>
  <c r="AX94" i="347"/>
  <c r="AX101" i="347"/>
  <c r="AX99" i="347"/>
  <c r="AX95" i="347"/>
  <c r="AX91" i="347"/>
  <c r="AX100" i="347"/>
  <c r="AX96" i="347"/>
  <c r="AX92" i="347"/>
  <c r="AX90" i="347"/>
  <c r="AX86" i="347"/>
  <c r="AX87" i="347"/>
  <c r="AX88" i="347"/>
  <c r="AX93" i="347"/>
  <c r="AX89" i="347"/>
  <c r="AX85" i="347"/>
  <c r="AX83" i="347"/>
  <c r="AX80" i="347"/>
  <c r="AX81" i="347"/>
  <c r="AX77" i="347"/>
  <c r="AX82" i="347"/>
  <c r="AX84" i="347"/>
  <c r="AX79" i="347"/>
  <c r="AX75" i="347"/>
  <c r="AX78" i="347"/>
  <c r="AX71" i="347"/>
  <c r="AX67" i="347"/>
  <c r="AX72" i="347"/>
  <c r="AX68" i="347"/>
  <c r="AX64" i="347"/>
  <c r="AX73" i="347"/>
  <c r="AX69" i="347"/>
  <c r="AX65" i="347"/>
  <c r="AX76" i="347"/>
  <c r="AX74" i="347"/>
  <c r="AX70" i="347"/>
  <c r="AX66" i="347"/>
  <c r="AX62" i="347"/>
  <c r="AX59" i="347"/>
  <c r="AX55" i="347"/>
  <c r="AX51" i="347"/>
  <c r="AX60" i="347"/>
  <c r="AX56" i="347"/>
  <c r="AX52" i="347"/>
  <c r="AX48" i="347"/>
  <c r="AX61" i="347"/>
  <c r="AX57" i="347"/>
  <c r="AX53" i="347"/>
  <c r="AX63" i="347"/>
  <c r="AX58" i="347"/>
  <c r="AX54" i="347"/>
  <c r="AX50" i="347"/>
  <c r="AX46" i="347"/>
  <c r="AX49" i="347"/>
  <c r="AX45" i="347"/>
  <c r="AX41" i="347"/>
  <c r="AX37" i="347"/>
  <c r="AX33" i="347"/>
  <c r="AX42" i="347"/>
  <c r="AX38" i="347"/>
  <c r="AX34" i="347"/>
  <c r="AX30" i="347"/>
  <c r="AX47" i="347"/>
  <c r="AX43" i="347"/>
  <c r="AX39" i="347"/>
  <c r="AX35" i="347"/>
  <c r="AX44" i="347"/>
  <c r="AX40" i="347"/>
  <c r="AX36" i="347"/>
  <c r="AX32" i="347"/>
  <c r="AC9" i="347"/>
  <c r="AD9" i="347" s="1"/>
  <c r="AG9" i="347"/>
  <c r="AH9" i="347" s="1"/>
  <c r="AO9" i="347"/>
  <c r="AP10" i="347"/>
  <c r="AX10" i="347"/>
  <c r="AN12" i="347"/>
  <c r="AR12" i="347"/>
  <c r="AZ12" i="347"/>
  <c r="AC13" i="347"/>
  <c r="AD13" i="347" s="1"/>
  <c r="AG13" i="347"/>
  <c r="AH13" i="347" s="1"/>
  <c r="AP14" i="347"/>
  <c r="AX14" i="347"/>
  <c r="AN16" i="347"/>
  <c r="AR16" i="347"/>
  <c r="AZ16" i="347"/>
  <c r="AC17" i="347"/>
  <c r="AD17" i="347" s="1"/>
  <c r="AG17" i="347"/>
  <c r="AH17" i="347" s="1"/>
  <c r="AP18" i="347"/>
  <c r="AX18" i="347"/>
  <c r="AN20" i="347"/>
  <c r="AR20" i="347"/>
  <c r="AZ20" i="347"/>
  <c r="AC21" i="347"/>
  <c r="AD21" i="347" s="1"/>
  <c r="AG21" i="347"/>
  <c r="AH21" i="347" s="1"/>
  <c r="AP22" i="347"/>
  <c r="AX22" i="347"/>
  <c r="AN24" i="347"/>
  <c r="AR24" i="347"/>
  <c r="AZ24" i="347"/>
  <c r="AC25" i="347"/>
  <c r="AD25" i="347" s="1"/>
  <c r="AG25" i="347"/>
  <c r="AH25" i="347" s="1"/>
  <c r="AP26" i="347"/>
  <c r="AX26" i="347"/>
  <c r="AN28" i="347"/>
  <c r="AR28" i="347"/>
  <c r="AZ28" i="347"/>
  <c r="AC30" i="347"/>
  <c r="AD30" i="347" s="1"/>
  <c r="AP31" i="347"/>
  <c r="AX31" i="347"/>
  <c r="BA31" i="347" s="1"/>
  <c r="AG32" i="347"/>
  <c r="AH32" i="347" s="1"/>
  <c r="AN33" i="347"/>
  <c r="AN15" i="347"/>
  <c r="AR15" i="347"/>
  <c r="AZ15" i="347"/>
  <c r="AC16" i="347"/>
  <c r="AD16" i="347" s="1"/>
  <c r="AG16" i="347"/>
  <c r="AH16" i="347" s="1"/>
  <c r="AP17" i="347"/>
  <c r="AX17" i="347"/>
  <c r="AN19" i="347"/>
  <c r="AR19" i="347"/>
  <c r="AZ19" i="347"/>
  <c r="AC20" i="347"/>
  <c r="AD20" i="347" s="1"/>
  <c r="AG20" i="347"/>
  <c r="AH20" i="347" s="1"/>
  <c r="AP21" i="347"/>
  <c r="AX21" i="347"/>
  <c r="AN23" i="347"/>
  <c r="AR23" i="347"/>
  <c r="AZ23" i="347"/>
  <c r="AC24" i="347"/>
  <c r="AD24" i="347" s="1"/>
  <c r="AG24" i="347"/>
  <c r="AH24" i="347" s="1"/>
  <c r="AX25" i="347"/>
  <c r="AN27" i="347"/>
  <c r="AR27" i="347"/>
  <c r="AZ27" i="347"/>
  <c r="AC28" i="347"/>
  <c r="AD28" i="347" s="1"/>
  <c r="AN29" i="347"/>
  <c r="AR31" i="347"/>
  <c r="AR33" i="347"/>
  <c r="AG100" i="347"/>
  <c r="AH100" i="347" s="1"/>
  <c r="AG96" i="347"/>
  <c r="AH96" i="347" s="1"/>
  <c r="AG97" i="347"/>
  <c r="AH97" i="347" s="1"/>
  <c r="AG93" i="347"/>
  <c r="AH93" i="347" s="1"/>
  <c r="AG101" i="347"/>
  <c r="AH101" i="347" s="1"/>
  <c r="AG98" i="347"/>
  <c r="AH98" i="347" s="1"/>
  <c r="AG94" i="347"/>
  <c r="AH94" i="347" s="1"/>
  <c r="AG99" i="347"/>
  <c r="AH99" i="347" s="1"/>
  <c r="AG95" i="347"/>
  <c r="AH95" i="347" s="1"/>
  <c r="AG89" i="347"/>
  <c r="AH89" i="347" s="1"/>
  <c r="AG92" i="347"/>
  <c r="AH92" i="347" s="1"/>
  <c r="AG90" i="347"/>
  <c r="AH90" i="347" s="1"/>
  <c r="AG86" i="347"/>
  <c r="AH86" i="347" s="1"/>
  <c r="AG91" i="347"/>
  <c r="AH91" i="347" s="1"/>
  <c r="AG87" i="347"/>
  <c r="AH87" i="347" s="1"/>
  <c r="AG88" i="347"/>
  <c r="AH88" i="347" s="1"/>
  <c r="AG84" i="347"/>
  <c r="AH84" i="347" s="1"/>
  <c r="AG83" i="347"/>
  <c r="AH83" i="347" s="1"/>
  <c r="AG79" i="347"/>
  <c r="AH79" i="347" s="1"/>
  <c r="AG80" i="347"/>
  <c r="AH80" i="347" s="1"/>
  <c r="AG76" i="347"/>
  <c r="AH76" i="347" s="1"/>
  <c r="AG81" i="347"/>
  <c r="AH81" i="347" s="1"/>
  <c r="AG85" i="347"/>
  <c r="AH85" i="347" s="1"/>
  <c r="AG82" i="347"/>
  <c r="AH82" i="347" s="1"/>
  <c r="AG78" i="347"/>
  <c r="AH78" i="347" s="1"/>
  <c r="AG74" i="347"/>
  <c r="AH74" i="347" s="1"/>
  <c r="AG70" i="347"/>
  <c r="AH70" i="347" s="1"/>
  <c r="AG75" i="347"/>
  <c r="AH75" i="347" s="1"/>
  <c r="AG71" i="347"/>
  <c r="AH71" i="347" s="1"/>
  <c r="AG67" i="347"/>
  <c r="AH67" i="347" s="1"/>
  <c r="AG63" i="347"/>
  <c r="AH63" i="347" s="1"/>
  <c r="AG72" i="347"/>
  <c r="AH72" i="347" s="1"/>
  <c r="AG68" i="347"/>
  <c r="AH68" i="347" s="1"/>
  <c r="AG77" i="347"/>
  <c r="AH77" i="347" s="1"/>
  <c r="AG73" i="347"/>
  <c r="AH73" i="347" s="1"/>
  <c r="AG69" i="347"/>
  <c r="AH69" i="347" s="1"/>
  <c r="AG65" i="347"/>
  <c r="AH65" i="347" s="1"/>
  <c r="AG58" i="347"/>
  <c r="AH58" i="347" s="1"/>
  <c r="AG54" i="347"/>
  <c r="AH54" i="347" s="1"/>
  <c r="AG50" i="347"/>
  <c r="AH50" i="347" s="1"/>
  <c r="AG62" i="347"/>
  <c r="AH62" i="347" s="1"/>
  <c r="AG59" i="347"/>
  <c r="AH59" i="347" s="1"/>
  <c r="AG55" i="347"/>
  <c r="AH55" i="347" s="1"/>
  <c r="AG51" i="347"/>
  <c r="AH51" i="347" s="1"/>
  <c r="AG47" i="347"/>
  <c r="AH47" i="347" s="1"/>
  <c r="AG66" i="347"/>
  <c r="AH66" i="347" s="1"/>
  <c r="AG60" i="347"/>
  <c r="AH60" i="347" s="1"/>
  <c r="AG56" i="347"/>
  <c r="AH56" i="347" s="1"/>
  <c r="AG52" i="347"/>
  <c r="AH52" i="347" s="1"/>
  <c r="AG64" i="347"/>
  <c r="AH64" i="347" s="1"/>
  <c r="AG61" i="347"/>
  <c r="AH61" i="347" s="1"/>
  <c r="AG57" i="347"/>
  <c r="AH57" i="347" s="1"/>
  <c r="AG53" i="347"/>
  <c r="AH53" i="347" s="1"/>
  <c r="AG49" i="347"/>
  <c r="AH49" i="347" s="1"/>
  <c r="AG45" i="347"/>
  <c r="AH45" i="347" s="1"/>
  <c r="AG46" i="347"/>
  <c r="AH46" i="347" s="1"/>
  <c r="AG44" i="347"/>
  <c r="AH44" i="347" s="1"/>
  <c r="AG40" i="347"/>
  <c r="AH40" i="347" s="1"/>
  <c r="AG36" i="347"/>
  <c r="AH36" i="347" s="1"/>
  <c r="AG41" i="347"/>
  <c r="AH41" i="347" s="1"/>
  <c r="AG37" i="347"/>
  <c r="AH37" i="347" s="1"/>
  <c r="AG33" i="347"/>
  <c r="AH33" i="347" s="1"/>
  <c r="AG29" i="347"/>
  <c r="AH29" i="347" s="1"/>
  <c r="AG48" i="347"/>
  <c r="AH48" i="347" s="1"/>
  <c r="AG42" i="347"/>
  <c r="AH42" i="347" s="1"/>
  <c r="AG38" i="347"/>
  <c r="AH38" i="347" s="1"/>
  <c r="AG34" i="347"/>
  <c r="AH34" i="347" s="1"/>
  <c r="AG43" i="347"/>
  <c r="AH43" i="347" s="1"/>
  <c r="AG39" i="347"/>
  <c r="AH39" i="347" s="1"/>
  <c r="AG35" i="347"/>
  <c r="AH35" i="347" s="1"/>
  <c r="AG31" i="347"/>
  <c r="AH31" i="347" s="1"/>
  <c r="AP97" i="347"/>
  <c r="AP98" i="347"/>
  <c r="AP94" i="347"/>
  <c r="AP99" i="347"/>
  <c r="AP95" i="347"/>
  <c r="AP100" i="347"/>
  <c r="AP96" i="347"/>
  <c r="AP92" i="347"/>
  <c r="AP90" i="347"/>
  <c r="AP86" i="347"/>
  <c r="AP93" i="347"/>
  <c r="AP91" i="347"/>
  <c r="AP87" i="347"/>
  <c r="AP88" i="347"/>
  <c r="AP89" i="347"/>
  <c r="AP85" i="347"/>
  <c r="AP80" i="347"/>
  <c r="AP81" i="347"/>
  <c r="AP77" i="347"/>
  <c r="AP82" i="347"/>
  <c r="AP84" i="347"/>
  <c r="AP83" i="347"/>
  <c r="AP79" i="347"/>
  <c r="AP75" i="347"/>
  <c r="AP71" i="347"/>
  <c r="AP67" i="347"/>
  <c r="AP72" i="347"/>
  <c r="AP68" i="347"/>
  <c r="AP64" i="347"/>
  <c r="AP78" i="347"/>
  <c r="AP73" i="347"/>
  <c r="AP69" i="347"/>
  <c r="AP76" i="347"/>
  <c r="AP74" i="347"/>
  <c r="AP70" i="347"/>
  <c r="AP66" i="347"/>
  <c r="AP62" i="347"/>
  <c r="AP59" i="347"/>
  <c r="AP55" i="347"/>
  <c r="AS55" i="347" s="1"/>
  <c r="AT55" i="347" s="1"/>
  <c r="AP51" i="347"/>
  <c r="AP65" i="347"/>
  <c r="AP60" i="347"/>
  <c r="AP56" i="347"/>
  <c r="AP52" i="347"/>
  <c r="AP48" i="347"/>
  <c r="AP61" i="347"/>
  <c r="AP57" i="347"/>
  <c r="AS57" i="347" s="1"/>
  <c r="AT57" i="347" s="1"/>
  <c r="AP53" i="347"/>
  <c r="AS53" i="347" s="1"/>
  <c r="AT53" i="347" s="1"/>
  <c r="AP63" i="347"/>
  <c r="AP58" i="347"/>
  <c r="AP54" i="347"/>
  <c r="AP50" i="347"/>
  <c r="AP46" i="347"/>
  <c r="AP49" i="347"/>
  <c r="AP45" i="347"/>
  <c r="AP41" i="347"/>
  <c r="AP37" i="347"/>
  <c r="AP33" i="347"/>
  <c r="AP42" i="347"/>
  <c r="AP38" i="347"/>
  <c r="AP34" i="347"/>
  <c r="AP30" i="347"/>
  <c r="AP47" i="347"/>
  <c r="AP43" i="347"/>
  <c r="AP39" i="347"/>
  <c r="AP35" i="347"/>
  <c r="AP44" i="347"/>
  <c r="AP40" i="347"/>
  <c r="AP36" i="347"/>
  <c r="AP32" i="347"/>
  <c r="AZ101" i="347"/>
  <c r="AZ99" i="347"/>
  <c r="AZ100" i="347"/>
  <c r="AZ96" i="347"/>
  <c r="AZ92" i="347"/>
  <c r="AZ97" i="347"/>
  <c r="AZ93" i="347"/>
  <c r="AZ98" i="347"/>
  <c r="AZ94" i="347"/>
  <c r="AZ91" i="347"/>
  <c r="AZ88" i="347"/>
  <c r="AZ89" i="347"/>
  <c r="AZ85" i="347"/>
  <c r="AZ95" i="347"/>
  <c r="AZ90" i="347"/>
  <c r="AZ87" i="347"/>
  <c r="AZ83" i="347"/>
  <c r="AZ82" i="347"/>
  <c r="AZ78" i="347"/>
  <c r="AZ79" i="347"/>
  <c r="AZ75" i="347"/>
  <c r="AZ84" i="347"/>
  <c r="AZ80" i="347"/>
  <c r="AZ86" i="347"/>
  <c r="AZ81" i="347"/>
  <c r="AZ77" i="347"/>
  <c r="AZ73" i="347"/>
  <c r="AZ69" i="347"/>
  <c r="AZ74" i="347"/>
  <c r="AZ70" i="347"/>
  <c r="AZ66" i="347"/>
  <c r="AZ62" i="347"/>
  <c r="AZ76" i="347"/>
  <c r="AZ71" i="347"/>
  <c r="AZ67" i="347"/>
  <c r="AZ72" i="347"/>
  <c r="AZ68" i="347"/>
  <c r="AZ64" i="347"/>
  <c r="AZ61" i="347"/>
  <c r="AZ57" i="347"/>
  <c r="AZ53" i="347"/>
  <c r="AZ65" i="347"/>
  <c r="AZ58" i="347"/>
  <c r="AZ54" i="347"/>
  <c r="AZ50" i="347"/>
  <c r="AZ46" i="347"/>
  <c r="AZ63" i="347"/>
  <c r="AZ59" i="347"/>
  <c r="AZ55" i="347"/>
  <c r="AZ51" i="347"/>
  <c r="AZ60" i="347"/>
  <c r="AZ56" i="347"/>
  <c r="AZ52" i="347"/>
  <c r="AZ48" i="347"/>
  <c r="AZ43" i="347"/>
  <c r="AZ39" i="347"/>
  <c r="AZ35" i="347"/>
  <c r="AZ47" i="347"/>
  <c r="AZ44" i="347"/>
  <c r="AZ40" i="347"/>
  <c r="AZ36" i="347"/>
  <c r="AZ32" i="347"/>
  <c r="AZ41" i="347"/>
  <c r="AZ37" i="347"/>
  <c r="AZ49" i="347"/>
  <c r="AZ45" i="347"/>
  <c r="AZ42" i="347"/>
  <c r="AZ38" i="347"/>
  <c r="AZ34" i="347"/>
  <c r="AZ30" i="347"/>
  <c r="AN10" i="347"/>
  <c r="AR10" i="347"/>
  <c r="AZ10" i="347"/>
  <c r="AC11" i="347"/>
  <c r="AD11" i="347" s="1"/>
  <c r="AG11" i="347"/>
  <c r="AH11" i="347" s="1"/>
  <c r="AP12" i="347"/>
  <c r="AX12" i="347"/>
  <c r="AN14" i="347"/>
  <c r="AR14" i="347"/>
  <c r="AZ14" i="347"/>
  <c r="AC15" i="347"/>
  <c r="AD15" i="347" s="1"/>
  <c r="AG15" i="347"/>
  <c r="AH15" i="347" s="1"/>
  <c r="AP16" i="347"/>
  <c r="AX16" i="347"/>
  <c r="BA16" i="347" s="1"/>
  <c r="AN18" i="347"/>
  <c r="AR18" i="347"/>
  <c r="AZ18" i="347"/>
  <c r="AC19" i="347"/>
  <c r="AD19" i="347" s="1"/>
  <c r="AG19" i="347"/>
  <c r="AH19" i="347" s="1"/>
  <c r="AP20" i="347"/>
  <c r="AX20" i="347"/>
  <c r="AN22" i="347"/>
  <c r="AR22" i="347"/>
  <c r="AZ22" i="347"/>
  <c r="AC23" i="347"/>
  <c r="AD23" i="347" s="1"/>
  <c r="AG23" i="347"/>
  <c r="AH23" i="347" s="1"/>
  <c r="AP24" i="347"/>
  <c r="AX24" i="347"/>
  <c r="AN26" i="347"/>
  <c r="AR26" i="347"/>
  <c r="AZ26" i="347"/>
  <c r="AC27" i="347"/>
  <c r="AD27" i="347" s="1"/>
  <c r="AG27" i="347"/>
  <c r="AH27" i="347" s="1"/>
  <c r="AP28" i="347"/>
  <c r="AX28" i="347"/>
  <c r="BA28" i="347" s="1"/>
  <c r="AP29" i="347"/>
  <c r="AX29" i="347"/>
  <c r="AG30" i="347"/>
  <c r="AH30" i="347" s="1"/>
  <c r="AC32" i="347"/>
  <c r="AD32" i="347" s="1"/>
  <c r="AC14" i="347"/>
  <c r="AD14" i="347" s="1"/>
  <c r="AG14" i="347"/>
  <c r="AH14" i="347" s="1"/>
  <c r="AP15" i="347"/>
  <c r="AX15" i="347"/>
  <c r="AN17" i="347"/>
  <c r="AR17" i="347"/>
  <c r="AZ17" i="347"/>
  <c r="AC18" i="347"/>
  <c r="AD18" i="347" s="1"/>
  <c r="AG18" i="347"/>
  <c r="AH18" i="347" s="1"/>
  <c r="AP19" i="347"/>
  <c r="AX19" i="347"/>
  <c r="BA19" i="347" s="1"/>
  <c r="AN21" i="347"/>
  <c r="AR21" i="347"/>
  <c r="AZ21" i="347"/>
  <c r="AC22" i="347"/>
  <c r="AD22" i="347" s="1"/>
  <c r="AG22" i="347"/>
  <c r="AH22" i="347" s="1"/>
  <c r="AP23" i="347"/>
  <c r="AX23" i="347"/>
  <c r="AN25" i="347"/>
  <c r="AR25" i="347"/>
  <c r="AZ25" i="347"/>
  <c r="AC26" i="347"/>
  <c r="AD26" i="347" s="1"/>
  <c r="AG26" i="347"/>
  <c r="AH26" i="347" s="1"/>
  <c r="AP27" i="347"/>
  <c r="AX27" i="347"/>
  <c r="BA27" i="347" s="1"/>
  <c r="AR29" i="347"/>
  <c r="AZ29" i="347"/>
  <c r="AN31" i="347"/>
  <c r="AZ33" i="347"/>
  <c r="V49" i="347"/>
  <c r="M49" i="347" s="1"/>
  <c r="V47" i="347"/>
  <c r="M47" i="347" s="1"/>
  <c r="V93" i="347"/>
  <c r="M93" i="347" s="1"/>
  <c r="AG12" i="346"/>
  <c r="AH12" i="346" s="1"/>
  <c r="AQ15" i="346"/>
  <c r="AP9" i="346"/>
  <c r="AE9" i="346"/>
  <c r="AF9" i="346" s="1"/>
  <c r="AC13" i="346"/>
  <c r="AD13" i="346" s="1"/>
  <c r="AN14" i="346"/>
  <c r="AA15" i="346"/>
  <c r="AB15" i="346" s="1"/>
  <c r="AI17" i="346"/>
  <c r="AJ17" i="346" s="1"/>
  <c r="AR16" i="346"/>
  <c r="AI9" i="346"/>
  <c r="AJ9" i="346" s="1"/>
  <c r="AE11" i="346"/>
  <c r="AF11" i="346" s="1"/>
  <c r="AE12" i="346"/>
  <c r="AF12" i="346" s="1"/>
  <c r="AA9" i="346"/>
  <c r="AB9" i="346" s="1"/>
  <c r="AO14" i="346"/>
  <c r="AE101" i="346"/>
  <c r="AF101" i="346" s="1"/>
  <c r="AE98" i="346"/>
  <c r="AF98" i="346" s="1"/>
  <c r="AE99" i="346"/>
  <c r="AF99" i="346" s="1"/>
  <c r="AE95" i="346"/>
  <c r="AF95" i="346" s="1"/>
  <c r="AE100" i="346"/>
  <c r="AF100" i="346" s="1"/>
  <c r="AE96" i="346"/>
  <c r="AF96" i="346" s="1"/>
  <c r="AE97" i="346"/>
  <c r="AF97" i="346" s="1"/>
  <c r="AE93" i="346"/>
  <c r="AF93" i="346" s="1"/>
  <c r="AE94" i="346"/>
  <c r="AF94" i="346" s="1"/>
  <c r="AE89" i="346"/>
  <c r="AF89" i="346" s="1"/>
  <c r="AE92" i="346"/>
  <c r="AF92" i="346" s="1"/>
  <c r="AE90" i="346"/>
  <c r="AF90" i="346" s="1"/>
  <c r="AE91" i="346"/>
  <c r="AF91" i="346" s="1"/>
  <c r="AE88" i="346"/>
  <c r="AF88" i="346" s="1"/>
  <c r="AE84" i="346"/>
  <c r="AF84" i="346" s="1"/>
  <c r="AE86" i="346"/>
  <c r="AF86" i="346" s="1"/>
  <c r="AE82" i="346"/>
  <c r="AF82" i="346" s="1"/>
  <c r="AE78" i="346"/>
  <c r="AF78" i="346" s="1"/>
  <c r="AE83" i="346"/>
  <c r="AF83" i="346" s="1"/>
  <c r="AE87" i="346"/>
  <c r="AF87" i="346" s="1"/>
  <c r="AE85" i="346"/>
  <c r="AF85" i="346" s="1"/>
  <c r="AE81" i="346"/>
  <c r="AF81" i="346" s="1"/>
  <c r="AE75" i="346"/>
  <c r="AF75" i="346" s="1"/>
  <c r="AE71" i="346"/>
  <c r="AF71" i="346" s="1"/>
  <c r="AE67" i="346"/>
  <c r="AF67" i="346" s="1"/>
  <c r="AE79" i="346"/>
  <c r="AF79" i="346" s="1"/>
  <c r="AE76" i="346"/>
  <c r="AF76" i="346" s="1"/>
  <c r="AE72" i="346"/>
  <c r="AF72" i="346" s="1"/>
  <c r="AE68" i="346"/>
  <c r="AF68" i="346" s="1"/>
  <c r="AE80" i="346"/>
  <c r="AF80" i="346" s="1"/>
  <c r="AE77" i="346"/>
  <c r="AF77" i="346" s="1"/>
  <c r="AE73" i="346"/>
  <c r="AF73" i="346" s="1"/>
  <c r="AE74" i="346"/>
  <c r="AF74" i="346" s="1"/>
  <c r="AE70" i="346"/>
  <c r="AF70" i="346" s="1"/>
  <c r="AE66" i="346"/>
  <c r="AF66" i="346" s="1"/>
  <c r="AE65" i="346"/>
  <c r="AF65" i="346" s="1"/>
  <c r="AE60" i="346"/>
  <c r="AF60" i="346" s="1"/>
  <c r="AE56" i="346"/>
  <c r="AF56" i="346" s="1"/>
  <c r="AE52" i="346"/>
  <c r="AF52" i="346" s="1"/>
  <c r="AE64" i="346"/>
  <c r="AF64" i="346" s="1"/>
  <c r="AE61" i="346"/>
  <c r="AF61" i="346" s="1"/>
  <c r="AE57" i="346"/>
  <c r="AF57" i="346" s="1"/>
  <c r="AE69" i="346"/>
  <c r="AF69" i="346" s="1"/>
  <c r="AE62" i="346"/>
  <c r="AF62" i="346" s="1"/>
  <c r="AE58" i="346"/>
  <c r="AF58" i="346" s="1"/>
  <c r="AE63" i="346"/>
  <c r="AF63" i="346" s="1"/>
  <c r="AE59" i="346"/>
  <c r="AF59" i="346" s="1"/>
  <c r="AE55" i="346"/>
  <c r="AF55" i="346" s="1"/>
  <c r="AE51" i="346"/>
  <c r="AF51" i="346" s="1"/>
  <c r="AE54" i="346"/>
  <c r="AF54" i="346" s="1"/>
  <c r="AE46" i="346"/>
  <c r="AF46" i="346" s="1"/>
  <c r="AE42" i="346"/>
  <c r="AF42" i="346" s="1"/>
  <c r="AE38" i="346"/>
  <c r="AF38" i="346" s="1"/>
  <c r="AE34" i="346"/>
  <c r="AF34" i="346" s="1"/>
  <c r="AE50" i="346"/>
  <c r="AF50" i="346" s="1"/>
  <c r="AE47" i="346"/>
  <c r="AF47" i="346" s="1"/>
  <c r="AE43" i="346"/>
  <c r="AF43" i="346" s="1"/>
  <c r="AE39" i="346"/>
  <c r="AF39" i="346" s="1"/>
  <c r="AE35" i="346"/>
  <c r="AF35" i="346" s="1"/>
  <c r="AE48" i="346"/>
  <c r="AF48" i="346" s="1"/>
  <c r="AE44" i="346"/>
  <c r="AF44" i="346" s="1"/>
  <c r="AE40" i="346"/>
  <c r="AF40" i="346" s="1"/>
  <c r="AE53" i="346"/>
  <c r="AF53" i="346" s="1"/>
  <c r="AE49" i="346"/>
  <c r="AF49" i="346" s="1"/>
  <c r="AE45" i="346"/>
  <c r="AF45" i="346" s="1"/>
  <c r="AE41" i="346"/>
  <c r="AF41" i="346" s="1"/>
  <c r="AE37" i="346"/>
  <c r="AF37" i="346" s="1"/>
  <c r="AE33" i="346"/>
  <c r="AF33" i="346" s="1"/>
  <c r="AE29" i="346"/>
  <c r="AF29" i="346" s="1"/>
  <c r="AE30" i="346"/>
  <c r="AF30" i="346" s="1"/>
  <c r="AE27" i="346"/>
  <c r="AF27" i="346" s="1"/>
  <c r="AE23" i="346"/>
  <c r="AF23" i="346" s="1"/>
  <c r="AE19" i="346"/>
  <c r="AF19" i="346" s="1"/>
  <c r="AE36" i="346"/>
  <c r="AF36" i="346" s="1"/>
  <c r="AE31" i="346"/>
  <c r="AF31" i="346" s="1"/>
  <c r="AE24" i="346"/>
  <c r="AF24" i="346" s="1"/>
  <c r="AE20" i="346"/>
  <c r="AF20" i="346" s="1"/>
  <c r="AE16" i="346"/>
  <c r="AF16" i="346" s="1"/>
  <c r="AE25" i="346"/>
  <c r="AF25" i="346" s="1"/>
  <c r="AE21" i="346"/>
  <c r="AF21" i="346" s="1"/>
  <c r="AE32" i="346"/>
  <c r="AF32" i="346" s="1"/>
  <c r="AE28" i="346"/>
  <c r="AF28" i="346" s="1"/>
  <c r="AE26" i="346"/>
  <c r="AF26" i="346" s="1"/>
  <c r="AE22" i="346"/>
  <c r="AF22" i="346" s="1"/>
  <c r="AE18" i="346"/>
  <c r="AF18" i="346" s="1"/>
  <c r="AE14" i="346"/>
  <c r="AF14" i="346" s="1"/>
  <c r="AO8" i="346"/>
  <c r="AS8" i="346"/>
  <c r="AT8" i="346" s="1"/>
  <c r="AY98" i="346"/>
  <c r="AY101" i="346"/>
  <c r="AY99" i="346"/>
  <c r="AY95" i="346"/>
  <c r="AY100" i="346"/>
  <c r="AY96" i="346"/>
  <c r="AY97" i="346"/>
  <c r="AY93" i="346"/>
  <c r="AY89" i="346"/>
  <c r="AY90" i="346"/>
  <c r="AY91" i="346"/>
  <c r="AY94" i="346"/>
  <c r="AY92" i="346"/>
  <c r="AY88" i="346"/>
  <c r="AY84" i="346"/>
  <c r="AY85" i="346"/>
  <c r="AY82" i="346"/>
  <c r="AY78" i="346"/>
  <c r="AY87" i="346"/>
  <c r="AY86" i="346"/>
  <c r="AY83" i="346"/>
  <c r="AY81" i="346"/>
  <c r="AY80" i="346"/>
  <c r="AY75" i="346"/>
  <c r="AY71" i="346"/>
  <c r="AY67" i="346"/>
  <c r="AY76" i="346"/>
  <c r="AY72" i="346"/>
  <c r="AY68" i="346"/>
  <c r="AY77" i="346"/>
  <c r="AY73" i="346"/>
  <c r="AY79" i="346"/>
  <c r="AY74" i="346"/>
  <c r="AY70" i="346"/>
  <c r="AY66" i="346"/>
  <c r="AY60" i="346"/>
  <c r="AY56" i="346"/>
  <c r="AY52" i="346"/>
  <c r="AY69" i="346"/>
  <c r="AY61" i="346"/>
  <c r="AY57" i="346"/>
  <c r="AY65" i="346"/>
  <c r="AY64" i="346"/>
  <c r="AY62" i="346"/>
  <c r="AY58" i="346"/>
  <c r="AY63" i="346"/>
  <c r="AY59" i="346"/>
  <c r="AY55" i="346"/>
  <c r="AY51" i="346"/>
  <c r="AY47" i="346"/>
  <c r="AY49" i="346"/>
  <c r="AY46" i="346"/>
  <c r="AY42" i="346"/>
  <c r="AY38" i="346"/>
  <c r="AY34" i="346"/>
  <c r="AY53" i="346"/>
  <c r="AY43" i="346"/>
  <c r="AY39" i="346"/>
  <c r="AY35" i="346"/>
  <c r="AY54" i="346"/>
  <c r="AY50" i="346"/>
  <c r="AY44" i="346"/>
  <c r="AY40" i="346"/>
  <c r="AY48" i="346"/>
  <c r="AY45" i="346"/>
  <c r="AY41" i="346"/>
  <c r="AY37" i="346"/>
  <c r="AY33" i="346"/>
  <c r="AY29" i="346"/>
  <c r="AY36" i="346"/>
  <c r="AY28" i="346"/>
  <c r="AY27" i="346"/>
  <c r="AY23" i="346"/>
  <c r="AY19" i="346"/>
  <c r="AY32" i="346"/>
  <c r="AY30" i="346"/>
  <c r="AY24" i="346"/>
  <c r="AY20" i="346"/>
  <c r="AY16" i="346"/>
  <c r="AY31" i="346"/>
  <c r="AY25" i="346"/>
  <c r="AY21" i="346"/>
  <c r="AY26" i="346"/>
  <c r="AY22" i="346"/>
  <c r="AY18" i="346"/>
  <c r="AY14" i="346"/>
  <c r="AX9" i="346"/>
  <c r="AA10" i="346"/>
  <c r="AE10" i="346"/>
  <c r="AF10" i="346" s="1"/>
  <c r="AI10" i="346"/>
  <c r="AJ10" i="346" s="1"/>
  <c r="AQ10" i="346"/>
  <c r="AY10" i="346"/>
  <c r="AN11" i="346"/>
  <c r="AR11" i="346"/>
  <c r="AZ11" i="346"/>
  <c r="BA11" i="346" s="1"/>
  <c r="AC12" i="346"/>
  <c r="AD12" i="346" s="1"/>
  <c r="AW12" i="346"/>
  <c r="AA13" i="346"/>
  <c r="V14" i="346"/>
  <c r="M14" i="346" s="1"/>
  <c r="AR14" i="346"/>
  <c r="AI15" i="346"/>
  <c r="AJ15" i="346" s="1"/>
  <c r="AY15" i="346"/>
  <c r="AN16" i="346"/>
  <c r="AY17" i="346"/>
  <c r="AG100" i="346"/>
  <c r="AH100" i="346" s="1"/>
  <c r="AG96" i="346"/>
  <c r="AH96" i="346" s="1"/>
  <c r="AG97" i="346"/>
  <c r="AH97" i="346" s="1"/>
  <c r="AG93" i="346"/>
  <c r="AH93" i="346" s="1"/>
  <c r="AG101" i="346"/>
  <c r="AH101" i="346" s="1"/>
  <c r="AG98" i="346"/>
  <c r="AH98" i="346" s="1"/>
  <c r="AG94" i="346"/>
  <c r="AH94" i="346" s="1"/>
  <c r="AG99" i="346"/>
  <c r="AH99" i="346" s="1"/>
  <c r="AG95" i="346"/>
  <c r="AH95" i="346" s="1"/>
  <c r="AG92" i="346"/>
  <c r="AH92" i="346" s="1"/>
  <c r="AG91" i="346"/>
  <c r="AH91" i="346" s="1"/>
  <c r="AG87" i="346"/>
  <c r="AH87" i="346" s="1"/>
  <c r="AG89" i="346"/>
  <c r="AH89" i="346" s="1"/>
  <c r="AG90" i="346"/>
  <c r="AH90" i="346" s="1"/>
  <c r="AG86" i="346"/>
  <c r="AH86" i="346" s="1"/>
  <c r="AG80" i="346"/>
  <c r="AH80" i="346" s="1"/>
  <c r="AG88" i="346"/>
  <c r="AH88" i="346" s="1"/>
  <c r="AG85" i="346"/>
  <c r="AH85" i="346" s="1"/>
  <c r="AG84" i="346"/>
  <c r="AH84" i="346" s="1"/>
  <c r="AG83" i="346"/>
  <c r="AH83" i="346" s="1"/>
  <c r="AG79" i="346"/>
  <c r="AH79" i="346" s="1"/>
  <c r="AG82" i="346"/>
  <c r="AH82" i="346" s="1"/>
  <c r="AG81" i="346"/>
  <c r="AH81" i="346" s="1"/>
  <c r="AG77" i="346"/>
  <c r="AH77" i="346" s="1"/>
  <c r="AG73" i="346"/>
  <c r="AH73" i="346" s="1"/>
  <c r="AG69" i="346"/>
  <c r="AH69" i="346" s="1"/>
  <c r="AG74" i="346"/>
  <c r="AH74" i="346" s="1"/>
  <c r="AG70" i="346"/>
  <c r="AH70" i="346" s="1"/>
  <c r="AG66" i="346"/>
  <c r="AH66" i="346" s="1"/>
  <c r="AG78" i="346"/>
  <c r="AH78" i="346" s="1"/>
  <c r="AG75" i="346"/>
  <c r="AH75" i="346" s="1"/>
  <c r="AG71" i="346"/>
  <c r="AH71" i="346" s="1"/>
  <c r="AG76" i="346"/>
  <c r="AH76" i="346" s="1"/>
  <c r="AG72" i="346"/>
  <c r="AH72" i="346" s="1"/>
  <c r="AG68" i="346"/>
  <c r="AH68" i="346" s="1"/>
  <c r="AG64" i="346"/>
  <c r="AH64" i="346" s="1"/>
  <c r="AG62" i="346"/>
  <c r="AH62" i="346" s="1"/>
  <c r="AG58" i="346"/>
  <c r="AH58" i="346" s="1"/>
  <c r="AG54" i="346"/>
  <c r="AH54" i="346" s="1"/>
  <c r="AG67" i="346"/>
  <c r="AH67" i="346" s="1"/>
  <c r="AG63" i="346"/>
  <c r="AH63" i="346" s="1"/>
  <c r="AG59" i="346"/>
  <c r="AH59" i="346" s="1"/>
  <c r="AG60" i="346"/>
  <c r="AH60" i="346" s="1"/>
  <c r="AG56" i="346"/>
  <c r="AH56" i="346" s="1"/>
  <c r="AG65" i="346"/>
  <c r="AH65" i="346" s="1"/>
  <c r="AG61" i="346"/>
  <c r="AH61" i="346" s="1"/>
  <c r="AG57" i="346"/>
  <c r="AH57" i="346" s="1"/>
  <c r="AG53" i="346"/>
  <c r="AH53" i="346" s="1"/>
  <c r="AG49" i="346"/>
  <c r="AH49" i="346" s="1"/>
  <c r="AG51" i="346"/>
  <c r="AH51" i="346" s="1"/>
  <c r="AG44" i="346"/>
  <c r="AH44" i="346" s="1"/>
  <c r="AG40" i="346"/>
  <c r="AH40" i="346" s="1"/>
  <c r="AG36" i="346"/>
  <c r="AH36" i="346" s="1"/>
  <c r="AG52" i="346"/>
  <c r="AH52" i="346" s="1"/>
  <c r="AG48" i="346"/>
  <c r="AH48" i="346" s="1"/>
  <c r="AG45" i="346"/>
  <c r="AH45" i="346" s="1"/>
  <c r="AG41" i="346"/>
  <c r="AH41" i="346" s="1"/>
  <c r="AG37" i="346"/>
  <c r="AH37" i="346" s="1"/>
  <c r="AG55" i="346"/>
  <c r="AH55" i="346" s="1"/>
  <c r="AG46" i="346"/>
  <c r="AH46" i="346" s="1"/>
  <c r="AG42" i="346"/>
  <c r="AH42" i="346" s="1"/>
  <c r="AG38" i="346"/>
  <c r="AH38" i="346" s="1"/>
  <c r="AG50" i="346"/>
  <c r="AH50" i="346" s="1"/>
  <c r="AG47" i="346"/>
  <c r="AH47" i="346" s="1"/>
  <c r="AG43" i="346"/>
  <c r="AH43" i="346" s="1"/>
  <c r="AG39" i="346"/>
  <c r="AH39" i="346" s="1"/>
  <c r="AG35" i="346"/>
  <c r="AH35" i="346" s="1"/>
  <c r="AG31" i="346"/>
  <c r="AH31" i="346" s="1"/>
  <c r="AG34" i="346"/>
  <c r="AH34" i="346" s="1"/>
  <c r="AG29" i="346"/>
  <c r="AH29" i="346" s="1"/>
  <c r="AG25" i="346"/>
  <c r="AH25" i="346" s="1"/>
  <c r="AG21" i="346"/>
  <c r="AH21" i="346" s="1"/>
  <c r="AG17" i="346"/>
  <c r="AH17" i="346" s="1"/>
  <c r="AG33" i="346"/>
  <c r="AH33" i="346" s="1"/>
  <c r="AG32" i="346"/>
  <c r="AH32" i="346" s="1"/>
  <c r="AG28" i="346"/>
  <c r="AH28" i="346" s="1"/>
  <c r="AG26" i="346"/>
  <c r="AH26" i="346" s="1"/>
  <c r="AG22" i="346"/>
  <c r="AH22" i="346" s="1"/>
  <c r="AG18" i="346"/>
  <c r="AH18" i="346" s="1"/>
  <c r="AG14" i="346"/>
  <c r="AH14" i="346" s="1"/>
  <c r="AG27" i="346"/>
  <c r="AH27" i="346" s="1"/>
  <c r="AG23" i="346"/>
  <c r="AH23" i="346" s="1"/>
  <c r="AG19" i="346"/>
  <c r="AH19" i="346" s="1"/>
  <c r="AG30" i="346"/>
  <c r="AH30" i="346" s="1"/>
  <c r="AG24" i="346"/>
  <c r="AH24" i="346" s="1"/>
  <c r="AG20" i="346"/>
  <c r="AH20" i="346" s="1"/>
  <c r="AG16" i="346"/>
  <c r="AH16" i="346" s="1"/>
  <c r="AP97" i="346"/>
  <c r="AP98" i="346"/>
  <c r="AP94" i="346"/>
  <c r="AP99" i="346"/>
  <c r="AP95" i="346"/>
  <c r="AP100" i="346"/>
  <c r="AP96" i="346"/>
  <c r="AP92" i="346"/>
  <c r="AP88" i="346"/>
  <c r="AP93" i="346"/>
  <c r="AP90" i="346"/>
  <c r="AP91" i="346"/>
  <c r="AP87" i="346"/>
  <c r="AP86" i="346"/>
  <c r="AP84" i="346"/>
  <c r="AP81" i="346"/>
  <c r="AP89" i="346"/>
  <c r="AP85" i="346"/>
  <c r="AP80" i="346"/>
  <c r="AP79" i="346"/>
  <c r="AP74" i="346"/>
  <c r="AP70" i="346"/>
  <c r="AP66" i="346"/>
  <c r="AP83" i="346"/>
  <c r="AP78" i="346"/>
  <c r="AP75" i="346"/>
  <c r="AP71" i="346"/>
  <c r="AP67" i="346"/>
  <c r="AP76" i="346"/>
  <c r="AP72" i="346"/>
  <c r="AP82" i="346"/>
  <c r="AP77" i="346"/>
  <c r="AP73" i="346"/>
  <c r="AP69" i="346"/>
  <c r="AP65" i="346"/>
  <c r="AP63" i="346"/>
  <c r="AP59" i="346"/>
  <c r="AP55" i="346"/>
  <c r="AP51" i="346"/>
  <c r="AP68" i="346"/>
  <c r="AP64" i="346"/>
  <c r="AP60" i="346"/>
  <c r="AP56" i="346"/>
  <c r="AP61" i="346"/>
  <c r="AP57" i="346"/>
  <c r="AP62" i="346"/>
  <c r="AP58" i="346"/>
  <c r="AP54" i="346"/>
  <c r="AP50" i="346"/>
  <c r="AP52" i="346"/>
  <c r="AP45" i="346"/>
  <c r="AP41" i="346"/>
  <c r="AP37" i="346"/>
  <c r="AP33" i="346"/>
  <c r="AP46" i="346"/>
  <c r="AP42" i="346"/>
  <c r="AP38" i="346"/>
  <c r="AP34" i="346"/>
  <c r="AP53" i="346"/>
  <c r="AP48" i="346"/>
  <c r="AP43" i="346"/>
  <c r="AP39" i="346"/>
  <c r="AP49" i="346"/>
  <c r="AP47" i="346"/>
  <c r="AP44" i="346"/>
  <c r="AP40" i="346"/>
  <c r="AP36" i="346"/>
  <c r="AP32" i="346"/>
  <c r="AP28" i="346"/>
  <c r="AP30" i="346"/>
  <c r="AP26" i="346"/>
  <c r="AP22" i="346"/>
  <c r="AP18" i="346"/>
  <c r="AP35" i="346"/>
  <c r="AP31" i="346"/>
  <c r="AP29" i="346"/>
  <c r="AP27" i="346"/>
  <c r="AP23" i="346"/>
  <c r="AP19" i="346"/>
  <c r="AP15" i="346"/>
  <c r="AP24" i="346"/>
  <c r="AP20" i="346"/>
  <c r="AP25" i="346"/>
  <c r="AP21" i="346"/>
  <c r="AP17" i="346"/>
  <c r="AP13" i="346"/>
  <c r="AZ101" i="346"/>
  <c r="AZ99" i="346"/>
  <c r="AZ95" i="346"/>
  <c r="AZ100" i="346"/>
  <c r="AZ96" i="346"/>
  <c r="AZ92" i="346"/>
  <c r="AZ97" i="346"/>
  <c r="AZ98" i="346"/>
  <c r="AZ94" i="346"/>
  <c r="AZ90" i="346"/>
  <c r="AZ93" i="346"/>
  <c r="AZ91" i="346"/>
  <c r="AZ89" i="346"/>
  <c r="AZ85" i="346"/>
  <c r="AZ88" i="346"/>
  <c r="AZ87" i="346"/>
  <c r="AZ86" i="346"/>
  <c r="AZ79" i="346"/>
  <c r="AZ84" i="346"/>
  <c r="AZ82" i="346"/>
  <c r="AZ78" i="346"/>
  <c r="AZ76" i="346"/>
  <c r="AZ72" i="346"/>
  <c r="AZ68" i="346"/>
  <c r="AZ77" i="346"/>
  <c r="AZ73" i="346"/>
  <c r="AZ69" i="346"/>
  <c r="AZ65" i="346"/>
  <c r="AZ74" i="346"/>
  <c r="AZ70" i="346"/>
  <c r="AZ83" i="346"/>
  <c r="AZ81" i="346"/>
  <c r="AZ80" i="346"/>
  <c r="AZ75" i="346"/>
  <c r="AZ71" i="346"/>
  <c r="AZ67" i="346"/>
  <c r="AZ61" i="346"/>
  <c r="AZ57" i="346"/>
  <c r="AZ53" i="346"/>
  <c r="AZ64" i="346"/>
  <c r="AZ62" i="346"/>
  <c r="AZ58" i="346"/>
  <c r="AZ63" i="346"/>
  <c r="AZ59" i="346"/>
  <c r="AZ55" i="346"/>
  <c r="AZ66" i="346"/>
  <c r="AZ60" i="346"/>
  <c r="AZ56" i="346"/>
  <c r="AZ52" i="346"/>
  <c r="AZ48" i="346"/>
  <c r="AZ47" i="346"/>
  <c r="AZ43" i="346"/>
  <c r="AZ39" i="346"/>
  <c r="AZ35" i="346"/>
  <c r="AZ54" i="346"/>
  <c r="AZ50" i="346"/>
  <c r="AZ44" i="346"/>
  <c r="AZ40" i="346"/>
  <c r="AZ36" i="346"/>
  <c r="AZ45" i="346"/>
  <c r="AZ41" i="346"/>
  <c r="AZ37" i="346"/>
  <c r="AZ51" i="346"/>
  <c r="AZ49" i="346"/>
  <c r="AZ46" i="346"/>
  <c r="AZ42" i="346"/>
  <c r="AZ38" i="346"/>
  <c r="AZ34" i="346"/>
  <c r="AZ30" i="346"/>
  <c r="AZ33" i="346"/>
  <c r="AZ32" i="346"/>
  <c r="AZ24" i="346"/>
  <c r="AZ20" i="346"/>
  <c r="AZ31" i="346"/>
  <c r="AZ25" i="346"/>
  <c r="AZ21" i="346"/>
  <c r="AZ17" i="346"/>
  <c r="AZ13" i="346"/>
  <c r="AZ29" i="346"/>
  <c r="AZ26" i="346"/>
  <c r="AZ22" i="346"/>
  <c r="AZ18" i="346"/>
  <c r="AZ28" i="346"/>
  <c r="AZ27" i="346"/>
  <c r="AZ23" i="346"/>
  <c r="AZ19" i="346"/>
  <c r="AZ15" i="346"/>
  <c r="AN10" i="346"/>
  <c r="AR10" i="346"/>
  <c r="AZ10" i="346"/>
  <c r="AC11" i="346"/>
  <c r="AD11" i="346" s="1"/>
  <c r="AG11" i="346"/>
  <c r="AH11" i="346" s="1"/>
  <c r="AW11" i="346"/>
  <c r="AP12" i="346"/>
  <c r="AX12" i="346"/>
  <c r="AG13" i="346"/>
  <c r="AH13" i="346" s="1"/>
  <c r="AC15" i="346"/>
  <c r="AD15" i="346" s="1"/>
  <c r="AP16" i="346"/>
  <c r="AX16" i="346"/>
  <c r="AA98" i="346"/>
  <c r="AB98" i="346" s="1"/>
  <c r="AA99" i="346"/>
  <c r="AB99" i="346" s="1"/>
  <c r="AA95" i="346"/>
  <c r="AB95" i="346" s="1"/>
  <c r="AA100" i="346"/>
  <c r="AB100" i="346" s="1"/>
  <c r="AA96" i="346"/>
  <c r="AB96" i="346" s="1"/>
  <c r="AA97" i="346"/>
  <c r="AB97" i="346" s="1"/>
  <c r="AA93" i="346"/>
  <c r="AB93" i="346" s="1"/>
  <c r="AA89" i="346"/>
  <c r="AB89" i="346" s="1"/>
  <c r="AA94" i="346"/>
  <c r="AB94" i="346" s="1"/>
  <c r="AA90" i="346"/>
  <c r="AB90" i="346" s="1"/>
  <c r="AA91" i="346"/>
  <c r="AB91" i="346" s="1"/>
  <c r="AA92" i="346"/>
  <c r="AB92" i="346" s="1"/>
  <c r="AA88" i="346"/>
  <c r="AB88" i="346" s="1"/>
  <c r="AA84" i="346"/>
  <c r="AB84" i="346" s="1"/>
  <c r="AA82" i="346"/>
  <c r="AB82" i="346" s="1"/>
  <c r="AA78" i="346"/>
  <c r="AB78" i="346" s="1"/>
  <c r="AA87" i="346"/>
  <c r="AB87" i="346" s="1"/>
  <c r="AA83" i="346"/>
  <c r="AB83" i="346" s="1"/>
  <c r="AA85" i="346"/>
  <c r="AB85" i="346" s="1"/>
  <c r="AA86" i="346"/>
  <c r="AB86" i="346" s="1"/>
  <c r="AA81" i="346"/>
  <c r="AB81" i="346" s="1"/>
  <c r="AA80" i="346"/>
  <c r="AB80" i="346" s="1"/>
  <c r="AA75" i="346"/>
  <c r="AB75" i="346" s="1"/>
  <c r="AA71" i="346"/>
  <c r="AB71" i="346" s="1"/>
  <c r="AA67" i="346"/>
  <c r="AB67" i="346" s="1"/>
  <c r="AA76" i="346"/>
  <c r="AB76" i="346" s="1"/>
  <c r="AA72" i="346"/>
  <c r="AB72" i="346" s="1"/>
  <c r="AA68" i="346"/>
  <c r="AB68" i="346" s="1"/>
  <c r="AA77" i="346"/>
  <c r="AB77" i="346" s="1"/>
  <c r="AA73" i="346"/>
  <c r="AB73" i="346" s="1"/>
  <c r="AA79" i="346"/>
  <c r="AB79" i="346" s="1"/>
  <c r="AA74" i="346"/>
  <c r="AB74" i="346" s="1"/>
  <c r="AA70" i="346"/>
  <c r="AB70" i="346" s="1"/>
  <c r="AA66" i="346"/>
  <c r="AB66" i="346" s="1"/>
  <c r="AA64" i="346"/>
  <c r="AB64" i="346" s="1"/>
  <c r="AA60" i="346"/>
  <c r="AB60" i="346" s="1"/>
  <c r="AA56" i="346"/>
  <c r="AB56" i="346" s="1"/>
  <c r="AA52" i="346"/>
  <c r="AB52" i="346" s="1"/>
  <c r="AA61" i="346"/>
  <c r="AB61" i="346" s="1"/>
  <c r="AA57" i="346"/>
  <c r="AB57" i="346" s="1"/>
  <c r="AA65" i="346"/>
  <c r="AB65" i="346" s="1"/>
  <c r="AA62" i="346"/>
  <c r="AB62" i="346" s="1"/>
  <c r="AA58" i="346"/>
  <c r="AB58" i="346" s="1"/>
  <c r="AA69" i="346"/>
  <c r="AB69" i="346" s="1"/>
  <c r="AA63" i="346"/>
  <c r="AB63" i="346" s="1"/>
  <c r="AA59" i="346"/>
  <c r="AB59" i="346" s="1"/>
  <c r="AA55" i="346"/>
  <c r="AB55" i="346" s="1"/>
  <c r="AA51" i="346"/>
  <c r="AB51" i="346" s="1"/>
  <c r="AA50" i="346"/>
  <c r="AB50" i="346" s="1"/>
  <c r="AA46" i="346"/>
  <c r="AB46" i="346" s="1"/>
  <c r="AA42" i="346"/>
  <c r="AB42" i="346" s="1"/>
  <c r="AA38" i="346"/>
  <c r="AB38" i="346" s="1"/>
  <c r="AA34" i="346"/>
  <c r="AB34" i="346" s="1"/>
  <c r="AA53" i="346"/>
  <c r="AB53" i="346" s="1"/>
  <c r="AA48" i="346"/>
  <c r="AB48" i="346" s="1"/>
  <c r="AA47" i="346"/>
  <c r="AB47" i="346" s="1"/>
  <c r="AA43" i="346"/>
  <c r="AB43" i="346" s="1"/>
  <c r="AA39" i="346"/>
  <c r="AB39" i="346" s="1"/>
  <c r="AA35" i="346"/>
  <c r="AB35" i="346" s="1"/>
  <c r="AA54" i="346"/>
  <c r="AB54" i="346" s="1"/>
  <c r="AA49" i="346"/>
  <c r="AB49" i="346" s="1"/>
  <c r="AA44" i="346"/>
  <c r="AB44" i="346" s="1"/>
  <c r="AA40" i="346"/>
  <c r="AB40" i="346" s="1"/>
  <c r="AA45" i="346"/>
  <c r="AB45" i="346" s="1"/>
  <c r="AA41" i="346"/>
  <c r="AB41" i="346" s="1"/>
  <c r="AA37" i="346"/>
  <c r="AB37" i="346" s="1"/>
  <c r="AA33" i="346"/>
  <c r="AB33" i="346" s="1"/>
  <c r="AA29" i="346"/>
  <c r="AB29" i="346" s="1"/>
  <c r="AA31" i="346"/>
  <c r="AB31" i="346" s="1"/>
  <c r="AA27" i="346"/>
  <c r="AB27" i="346" s="1"/>
  <c r="AA23" i="346"/>
  <c r="AB23" i="346" s="1"/>
  <c r="AA19" i="346"/>
  <c r="AB19" i="346" s="1"/>
  <c r="AA24" i="346"/>
  <c r="AB24" i="346" s="1"/>
  <c r="AA20" i="346"/>
  <c r="AB20" i="346" s="1"/>
  <c r="AA16" i="346"/>
  <c r="AB16" i="346" s="1"/>
  <c r="AA36" i="346"/>
  <c r="AB36" i="346" s="1"/>
  <c r="AA32" i="346"/>
  <c r="AB32" i="346" s="1"/>
  <c r="AA28" i="346"/>
  <c r="AB28" i="346" s="1"/>
  <c r="AA25" i="346"/>
  <c r="AB25" i="346" s="1"/>
  <c r="AA21" i="346"/>
  <c r="AB21" i="346" s="1"/>
  <c r="AA30" i="346"/>
  <c r="AB30" i="346" s="1"/>
  <c r="AA26" i="346"/>
  <c r="AB26" i="346" s="1"/>
  <c r="AA22" i="346"/>
  <c r="AB22" i="346" s="1"/>
  <c r="AA18" i="346"/>
  <c r="AB18" i="346" s="1"/>
  <c r="AA14" i="346"/>
  <c r="AB14" i="346" s="1"/>
  <c r="AI101" i="346"/>
  <c r="AJ101" i="346" s="1"/>
  <c r="AI98" i="346"/>
  <c r="AJ98" i="346" s="1"/>
  <c r="AI99" i="346"/>
  <c r="AJ99" i="346" s="1"/>
  <c r="AI95" i="346"/>
  <c r="AJ95" i="346" s="1"/>
  <c r="AI100" i="346"/>
  <c r="AJ100" i="346" s="1"/>
  <c r="AI96" i="346"/>
  <c r="AJ96" i="346" s="1"/>
  <c r="AI97" i="346"/>
  <c r="AJ97" i="346" s="1"/>
  <c r="AI93" i="346"/>
  <c r="AJ93" i="346" s="1"/>
  <c r="AI89" i="346"/>
  <c r="AJ89" i="346" s="1"/>
  <c r="AI90" i="346"/>
  <c r="AJ90" i="346" s="1"/>
  <c r="AI91" i="346"/>
  <c r="AJ91" i="346" s="1"/>
  <c r="AI94" i="346"/>
  <c r="AJ94" i="346" s="1"/>
  <c r="AI92" i="346"/>
  <c r="AJ92" i="346" s="1"/>
  <c r="AI88" i="346"/>
  <c r="AJ88" i="346" s="1"/>
  <c r="AI84" i="346"/>
  <c r="AJ84" i="346" s="1"/>
  <c r="AI85" i="346"/>
  <c r="AJ85" i="346" s="1"/>
  <c r="AI82" i="346"/>
  <c r="AJ82" i="346" s="1"/>
  <c r="AI78" i="346"/>
  <c r="AJ78" i="346" s="1"/>
  <c r="AI87" i="346"/>
  <c r="AJ87" i="346" s="1"/>
  <c r="AI86" i="346"/>
  <c r="AJ86" i="346" s="1"/>
  <c r="AI83" i="346"/>
  <c r="AJ83" i="346" s="1"/>
  <c r="AI81" i="346"/>
  <c r="AJ81" i="346" s="1"/>
  <c r="AI80" i="346"/>
  <c r="AJ80" i="346" s="1"/>
  <c r="AI75" i="346"/>
  <c r="AJ75" i="346" s="1"/>
  <c r="AI71" i="346"/>
  <c r="AJ71" i="346" s="1"/>
  <c r="AI67" i="346"/>
  <c r="AJ67" i="346" s="1"/>
  <c r="AI76" i="346"/>
  <c r="AJ76" i="346" s="1"/>
  <c r="AI72" i="346"/>
  <c r="AJ72" i="346" s="1"/>
  <c r="AI68" i="346"/>
  <c r="AJ68" i="346" s="1"/>
  <c r="AI77" i="346"/>
  <c r="AJ77" i="346" s="1"/>
  <c r="AI73" i="346"/>
  <c r="AJ73" i="346" s="1"/>
  <c r="AI79" i="346"/>
  <c r="AJ79" i="346" s="1"/>
  <c r="AI74" i="346"/>
  <c r="AJ74" i="346" s="1"/>
  <c r="AI70" i="346"/>
  <c r="AJ70" i="346" s="1"/>
  <c r="AI66" i="346"/>
  <c r="AJ66" i="346" s="1"/>
  <c r="AI60" i="346"/>
  <c r="AJ60" i="346" s="1"/>
  <c r="AI56" i="346"/>
  <c r="AJ56" i="346" s="1"/>
  <c r="AI52" i="346"/>
  <c r="AJ52" i="346" s="1"/>
  <c r="AI69" i="346"/>
  <c r="AJ69" i="346" s="1"/>
  <c r="AI61" i="346"/>
  <c r="AJ61" i="346" s="1"/>
  <c r="AI57" i="346"/>
  <c r="AJ57" i="346" s="1"/>
  <c r="AI65" i="346"/>
  <c r="AJ65" i="346" s="1"/>
  <c r="AI64" i="346"/>
  <c r="AJ64" i="346" s="1"/>
  <c r="AI62" i="346"/>
  <c r="AJ62" i="346" s="1"/>
  <c r="AI58" i="346"/>
  <c r="AJ58" i="346" s="1"/>
  <c r="AI63" i="346"/>
  <c r="AJ63" i="346" s="1"/>
  <c r="AI59" i="346"/>
  <c r="AJ59" i="346" s="1"/>
  <c r="AI55" i="346"/>
  <c r="AJ55" i="346" s="1"/>
  <c r="AI51" i="346"/>
  <c r="AJ51" i="346" s="1"/>
  <c r="AI49" i="346"/>
  <c r="AJ49" i="346" s="1"/>
  <c r="AI46" i="346"/>
  <c r="AJ46" i="346" s="1"/>
  <c r="AI42" i="346"/>
  <c r="AJ42" i="346" s="1"/>
  <c r="AI38" i="346"/>
  <c r="AJ38" i="346" s="1"/>
  <c r="AI34" i="346"/>
  <c r="AJ34" i="346" s="1"/>
  <c r="AI53" i="346"/>
  <c r="AJ53" i="346" s="1"/>
  <c r="AI47" i="346"/>
  <c r="AJ47" i="346" s="1"/>
  <c r="AI43" i="346"/>
  <c r="AJ43" i="346" s="1"/>
  <c r="AI39" i="346"/>
  <c r="AJ39" i="346" s="1"/>
  <c r="AI35" i="346"/>
  <c r="AJ35" i="346" s="1"/>
  <c r="AI54" i="346"/>
  <c r="AJ54" i="346" s="1"/>
  <c r="AI50" i="346"/>
  <c r="AJ50" i="346" s="1"/>
  <c r="AI44" i="346"/>
  <c r="AJ44" i="346" s="1"/>
  <c r="AI40" i="346"/>
  <c r="AJ40" i="346" s="1"/>
  <c r="AI48" i="346"/>
  <c r="AJ48" i="346" s="1"/>
  <c r="AI45" i="346"/>
  <c r="AJ45" i="346" s="1"/>
  <c r="AI41" i="346"/>
  <c r="AJ41" i="346" s="1"/>
  <c r="AI37" i="346"/>
  <c r="AJ37" i="346" s="1"/>
  <c r="AI33" i="346"/>
  <c r="AJ33" i="346" s="1"/>
  <c r="AI29" i="346"/>
  <c r="AJ29" i="346" s="1"/>
  <c r="AI36" i="346"/>
  <c r="AJ36" i="346" s="1"/>
  <c r="AI32" i="346"/>
  <c r="AJ32" i="346" s="1"/>
  <c r="AI28" i="346"/>
  <c r="AJ28" i="346" s="1"/>
  <c r="AI27" i="346"/>
  <c r="AJ27" i="346" s="1"/>
  <c r="AI23" i="346"/>
  <c r="AJ23" i="346" s="1"/>
  <c r="AI19" i="346"/>
  <c r="AJ19" i="346" s="1"/>
  <c r="AI30" i="346"/>
  <c r="AJ30" i="346" s="1"/>
  <c r="AI24" i="346"/>
  <c r="AJ24" i="346" s="1"/>
  <c r="AI20" i="346"/>
  <c r="AJ20" i="346" s="1"/>
  <c r="AI16" i="346"/>
  <c r="AJ16" i="346" s="1"/>
  <c r="AI31" i="346"/>
  <c r="AJ31" i="346" s="1"/>
  <c r="AI25" i="346"/>
  <c r="AJ25" i="346" s="1"/>
  <c r="AI21" i="346"/>
  <c r="AJ21" i="346" s="1"/>
  <c r="AI26" i="346"/>
  <c r="AJ26" i="346" s="1"/>
  <c r="AI22" i="346"/>
  <c r="AJ22" i="346" s="1"/>
  <c r="AI18" i="346"/>
  <c r="AJ18" i="346" s="1"/>
  <c r="AI14" i="346"/>
  <c r="AJ14" i="346" s="1"/>
  <c r="AQ98" i="346"/>
  <c r="AQ99" i="346"/>
  <c r="AQ95" i="346"/>
  <c r="AQ100" i="346"/>
  <c r="AQ96" i="346"/>
  <c r="AQ97" i="346"/>
  <c r="AQ93" i="346"/>
  <c r="AQ89" i="346"/>
  <c r="AQ94" i="346"/>
  <c r="AQ90" i="346"/>
  <c r="AQ91" i="346"/>
  <c r="AQ92" i="346"/>
  <c r="AQ88" i="346"/>
  <c r="AQ84" i="346"/>
  <c r="AQ82" i="346"/>
  <c r="AQ78" i="346"/>
  <c r="AQ87" i="346"/>
  <c r="AQ83" i="346"/>
  <c r="AQ85" i="346"/>
  <c r="AQ86" i="346"/>
  <c r="AQ81" i="346"/>
  <c r="AQ80" i="346"/>
  <c r="AQ75" i="346"/>
  <c r="AQ71" i="346"/>
  <c r="AQ67" i="346"/>
  <c r="AQ76" i="346"/>
  <c r="AQ72" i="346"/>
  <c r="AQ68" i="346"/>
  <c r="AQ77" i="346"/>
  <c r="AQ73" i="346"/>
  <c r="AQ79" i="346"/>
  <c r="AQ74" i="346"/>
  <c r="AQ70" i="346"/>
  <c r="AQ66" i="346"/>
  <c r="AQ64" i="346"/>
  <c r="AQ60" i="346"/>
  <c r="AQ56" i="346"/>
  <c r="AQ52" i="346"/>
  <c r="AQ61" i="346"/>
  <c r="AQ57" i="346"/>
  <c r="AQ65" i="346"/>
  <c r="AQ62" i="346"/>
  <c r="AQ58" i="346"/>
  <c r="AQ69" i="346"/>
  <c r="AQ63" i="346"/>
  <c r="AQ59" i="346"/>
  <c r="AQ55" i="346"/>
  <c r="AQ51" i="346"/>
  <c r="AQ47" i="346"/>
  <c r="AQ50" i="346"/>
  <c r="AQ46" i="346"/>
  <c r="AQ42" i="346"/>
  <c r="AQ38" i="346"/>
  <c r="AQ34" i="346"/>
  <c r="AQ53" i="346"/>
  <c r="AQ48" i="346"/>
  <c r="AQ43" i="346"/>
  <c r="AQ39" i="346"/>
  <c r="AQ35" i="346"/>
  <c r="AQ54" i="346"/>
  <c r="AQ49" i="346"/>
  <c r="AQ44" i="346"/>
  <c r="AQ40" i="346"/>
  <c r="AQ45" i="346"/>
  <c r="AQ41" i="346"/>
  <c r="AQ37" i="346"/>
  <c r="AQ33" i="346"/>
  <c r="AQ29" i="346"/>
  <c r="AQ31" i="346"/>
  <c r="AQ27" i="346"/>
  <c r="AQ23" i="346"/>
  <c r="AQ19" i="346"/>
  <c r="AQ24" i="346"/>
  <c r="AQ20" i="346"/>
  <c r="AQ16" i="346"/>
  <c r="AQ36" i="346"/>
  <c r="AQ32" i="346"/>
  <c r="AQ28" i="346"/>
  <c r="AQ25" i="346"/>
  <c r="AQ21" i="346"/>
  <c r="AQ30" i="346"/>
  <c r="AQ26" i="346"/>
  <c r="AQ22" i="346"/>
  <c r="AQ18" i="346"/>
  <c r="AQ14" i="346"/>
  <c r="AW100" i="346"/>
  <c r="AW96" i="346"/>
  <c r="AW97" i="346"/>
  <c r="AW93" i="346"/>
  <c r="AW98" i="346"/>
  <c r="AW94" i="346"/>
  <c r="AW101" i="346"/>
  <c r="AW99" i="346"/>
  <c r="AW95" i="346"/>
  <c r="AW92" i="346"/>
  <c r="AW91" i="346"/>
  <c r="AW87" i="346"/>
  <c r="AW89" i="346"/>
  <c r="AW90" i="346"/>
  <c r="AW86" i="346"/>
  <c r="AW83" i="346"/>
  <c r="AW80" i="346"/>
  <c r="AW88" i="346"/>
  <c r="AW85" i="346"/>
  <c r="AW84" i="346"/>
  <c r="AW79" i="346"/>
  <c r="AW82" i="346"/>
  <c r="AW81" i="346"/>
  <c r="AW77" i="346"/>
  <c r="AW73" i="346"/>
  <c r="AW69" i="346"/>
  <c r="AW74" i="346"/>
  <c r="AW70" i="346"/>
  <c r="AW66" i="346"/>
  <c r="AW78" i="346"/>
  <c r="AW75" i="346"/>
  <c r="AW71" i="346"/>
  <c r="AW76" i="346"/>
  <c r="AW72" i="346"/>
  <c r="AW68" i="346"/>
  <c r="AW64" i="346"/>
  <c r="AW62" i="346"/>
  <c r="AW58" i="346"/>
  <c r="AW54" i="346"/>
  <c r="AW67" i="346"/>
  <c r="AW63" i="346"/>
  <c r="AW59" i="346"/>
  <c r="AW60" i="346"/>
  <c r="AW56" i="346"/>
  <c r="AW65" i="346"/>
  <c r="AW61" i="346"/>
  <c r="AW57" i="346"/>
  <c r="AW53" i="346"/>
  <c r="AW49" i="346"/>
  <c r="AW51" i="346"/>
  <c r="AW44" i="346"/>
  <c r="AW40" i="346"/>
  <c r="AW36" i="346"/>
  <c r="AW32" i="346"/>
  <c r="AW52" i="346"/>
  <c r="AW48" i="346"/>
  <c r="AW45" i="346"/>
  <c r="AW41" i="346"/>
  <c r="AW37" i="346"/>
  <c r="AW55" i="346"/>
  <c r="AW47" i="346"/>
  <c r="AW46" i="346"/>
  <c r="AW42" i="346"/>
  <c r="AW38" i="346"/>
  <c r="AW50" i="346"/>
  <c r="AW43" i="346"/>
  <c r="AW39" i="346"/>
  <c r="AW35" i="346"/>
  <c r="AW31" i="346"/>
  <c r="AW34" i="346"/>
  <c r="AW29" i="346"/>
  <c r="AW25" i="346"/>
  <c r="AW21" i="346"/>
  <c r="AW17" i="346"/>
  <c r="AW33" i="346"/>
  <c r="AW28" i="346"/>
  <c r="AW26" i="346"/>
  <c r="AW22" i="346"/>
  <c r="AW18" i="346"/>
  <c r="AW14" i="346"/>
  <c r="AW27" i="346"/>
  <c r="AW23" i="346"/>
  <c r="AW19" i="346"/>
  <c r="AW30" i="346"/>
  <c r="AW24" i="346"/>
  <c r="AW20" i="346"/>
  <c r="AW16" i="346"/>
  <c r="BA8" i="346"/>
  <c r="AN9" i="346"/>
  <c r="AR9" i="346"/>
  <c r="AZ9" i="346"/>
  <c r="AC10" i="346"/>
  <c r="AD10" i="346" s="1"/>
  <c r="AG10" i="346"/>
  <c r="AH10" i="346" s="1"/>
  <c r="AW10" i="346"/>
  <c r="AP11" i="346"/>
  <c r="AA12" i="346"/>
  <c r="AI12" i="346"/>
  <c r="AJ12" i="346" s="1"/>
  <c r="AQ12" i="346"/>
  <c r="AI13" i="346"/>
  <c r="AJ13" i="346" s="1"/>
  <c r="AQ13" i="346"/>
  <c r="AY13" i="346"/>
  <c r="AE15" i="346"/>
  <c r="AF15" i="346" s="1"/>
  <c r="AZ16" i="346"/>
  <c r="AA17" i="346"/>
  <c r="AB17" i="346" s="1"/>
  <c r="AQ17" i="346"/>
  <c r="AC100" i="346"/>
  <c r="AD100" i="346" s="1"/>
  <c r="AC96" i="346"/>
  <c r="AD96" i="346" s="1"/>
  <c r="AC97" i="346"/>
  <c r="AD97" i="346" s="1"/>
  <c r="AC93" i="346"/>
  <c r="AD93" i="346" s="1"/>
  <c r="AC101" i="346"/>
  <c r="AD101" i="346" s="1"/>
  <c r="AC98" i="346"/>
  <c r="AD98" i="346" s="1"/>
  <c r="AC94" i="346"/>
  <c r="AD94" i="346" s="1"/>
  <c r="AC99" i="346"/>
  <c r="AD99" i="346" s="1"/>
  <c r="AC95" i="346"/>
  <c r="AD95" i="346" s="1"/>
  <c r="AC91" i="346"/>
  <c r="AD91" i="346" s="1"/>
  <c r="AC87" i="346"/>
  <c r="AD87" i="346" s="1"/>
  <c r="AC92" i="346"/>
  <c r="AD92" i="346" s="1"/>
  <c r="AC89" i="346"/>
  <c r="AD89" i="346" s="1"/>
  <c r="AC90" i="346"/>
  <c r="AD90" i="346" s="1"/>
  <c r="AC86" i="346"/>
  <c r="AD86" i="346" s="1"/>
  <c r="AC80" i="346"/>
  <c r="AD80" i="346" s="1"/>
  <c r="AC85" i="346"/>
  <c r="AD85" i="346" s="1"/>
  <c r="AC88" i="346"/>
  <c r="AD88" i="346" s="1"/>
  <c r="AC83" i="346"/>
  <c r="AD83" i="346" s="1"/>
  <c r="AC79" i="346"/>
  <c r="AD79" i="346" s="1"/>
  <c r="AC84" i="346"/>
  <c r="AD84" i="346" s="1"/>
  <c r="AC77" i="346"/>
  <c r="AD77" i="346" s="1"/>
  <c r="AC73" i="346"/>
  <c r="AD73" i="346" s="1"/>
  <c r="AC69" i="346"/>
  <c r="AD69" i="346" s="1"/>
  <c r="AC78" i="346"/>
  <c r="AD78" i="346" s="1"/>
  <c r="AC74" i="346"/>
  <c r="AD74" i="346" s="1"/>
  <c r="AC70" i="346"/>
  <c r="AD70" i="346" s="1"/>
  <c r="AC66" i="346"/>
  <c r="AD66" i="346" s="1"/>
  <c r="AC82" i="346"/>
  <c r="AD82" i="346" s="1"/>
  <c r="AC81" i="346"/>
  <c r="AD81" i="346" s="1"/>
  <c r="AC75" i="346"/>
  <c r="AD75" i="346" s="1"/>
  <c r="AC71" i="346"/>
  <c r="AD71" i="346" s="1"/>
  <c r="AC76" i="346"/>
  <c r="AD76" i="346" s="1"/>
  <c r="AC72" i="346"/>
  <c r="AD72" i="346" s="1"/>
  <c r="AC68" i="346"/>
  <c r="AD68" i="346" s="1"/>
  <c r="AC64" i="346"/>
  <c r="AD64" i="346" s="1"/>
  <c r="AC62" i="346"/>
  <c r="AD62" i="346" s="1"/>
  <c r="AC58" i="346"/>
  <c r="AD58" i="346" s="1"/>
  <c r="AC54" i="346"/>
  <c r="AD54" i="346" s="1"/>
  <c r="AC65" i="346"/>
  <c r="AD65" i="346" s="1"/>
  <c r="AC63" i="346"/>
  <c r="AD63" i="346" s="1"/>
  <c r="AC59" i="346"/>
  <c r="AD59" i="346" s="1"/>
  <c r="AC67" i="346"/>
  <c r="AD67" i="346" s="1"/>
  <c r="AC60" i="346"/>
  <c r="AD60" i="346" s="1"/>
  <c r="AC56" i="346"/>
  <c r="AD56" i="346" s="1"/>
  <c r="AC61" i="346"/>
  <c r="AD61" i="346" s="1"/>
  <c r="AC57" i="346"/>
  <c r="AD57" i="346" s="1"/>
  <c r="AC53" i="346"/>
  <c r="AD53" i="346" s="1"/>
  <c r="AC49" i="346"/>
  <c r="AD49" i="346" s="1"/>
  <c r="AC48" i="346"/>
  <c r="AD48" i="346" s="1"/>
  <c r="AC44" i="346"/>
  <c r="AD44" i="346" s="1"/>
  <c r="AC40" i="346"/>
  <c r="AD40" i="346" s="1"/>
  <c r="AC36" i="346"/>
  <c r="AD36" i="346" s="1"/>
  <c r="AC45" i="346"/>
  <c r="AD45" i="346" s="1"/>
  <c r="AC41" i="346"/>
  <c r="AD41" i="346" s="1"/>
  <c r="AC37" i="346"/>
  <c r="AD37" i="346" s="1"/>
  <c r="AC51" i="346"/>
  <c r="AD51" i="346" s="1"/>
  <c r="AC50" i="346"/>
  <c r="AD50" i="346" s="1"/>
  <c r="AC46" i="346"/>
  <c r="AD46" i="346" s="1"/>
  <c r="AC42" i="346"/>
  <c r="AD42" i="346" s="1"/>
  <c r="AC38" i="346"/>
  <c r="AD38" i="346" s="1"/>
  <c r="AC55" i="346"/>
  <c r="AD55" i="346" s="1"/>
  <c r="AC52" i="346"/>
  <c r="AD52" i="346" s="1"/>
  <c r="AC47" i="346"/>
  <c r="AD47" i="346" s="1"/>
  <c r="AC43" i="346"/>
  <c r="AD43" i="346" s="1"/>
  <c r="AC39" i="346"/>
  <c r="AD39" i="346" s="1"/>
  <c r="AC35" i="346"/>
  <c r="AD35" i="346" s="1"/>
  <c r="AC31" i="346"/>
  <c r="AD31" i="346" s="1"/>
  <c r="AC32" i="346"/>
  <c r="AD32" i="346" s="1"/>
  <c r="AC28" i="346"/>
  <c r="AD28" i="346" s="1"/>
  <c r="AC25" i="346"/>
  <c r="AD25" i="346" s="1"/>
  <c r="AC21" i="346"/>
  <c r="AD21" i="346" s="1"/>
  <c r="AC17" i="346"/>
  <c r="AD17" i="346" s="1"/>
  <c r="AC34" i="346"/>
  <c r="AD34" i="346" s="1"/>
  <c r="AC26" i="346"/>
  <c r="AD26" i="346" s="1"/>
  <c r="AC22" i="346"/>
  <c r="AD22" i="346" s="1"/>
  <c r="AC18" i="346"/>
  <c r="AD18" i="346" s="1"/>
  <c r="AC14" i="346"/>
  <c r="AD14" i="346" s="1"/>
  <c r="AC30" i="346"/>
  <c r="AD30" i="346" s="1"/>
  <c r="AC27" i="346"/>
  <c r="AD27" i="346" s="1"/>
  <c r="AC23" i="346"/>
  <c r="AD23" i="346" s="1"/>
  <c r="AC19" i="346"/>
  <c r="AD19" i="346" s="1"/>
  <c r="AC33" i="346"/>
  <c r="AD33" i="346" s="1"/>
  <c r="AC29" i="346"/>
  <c r="AD29" i="346" s="1"/>
  <c r="AC24" i="346"/>
  <c r="AD24" i="346" s="1"/>
  <c r="AC20" i="346"/>
  <c r="AD20" i="346" s="1"/>
  <c r="AC16" i="346"/>
  <c r="AD16" i="346" s="1"/>
  <c r="AN99" i="346"/>
  <c r="AN95" i="346"/>
  <c r="AN100" i="346"/>
  <c r="AN96" i="346"/>
  <c r="AN92" i="346"/>
  <c r="AN97" i="346"/>
  <c r="AN98" i="346"/>
  <c r="AN94" i="346"/>
  <c r="AN90" i="346"/>
  <c r="AN91" i="346"/>
  <c r="AN93" i="346"/>
  <c r="AN89" i="346"/>
  <c r="AN85" i="346"/>
  <c r="AN83" i="346"/>
  <c r="AN79" i="346"/>
  <c r="AN86" i="346"/>
  <c r="AN88" i="346"/>
  <c r="AN87" i="346"/>
  <c r="AN82" i="346"/>
  <c r="AN78" i="346"/>
  <c r="AN76" i="346"/>
  <c r="AN72" i="346"/>
  <c r="AN68" i="346"/>
  <c r="AN81" i="346"/>
  <c r="AN80" i="346"/>
  <c r="AN77" i="346"/>
  <c r="AN73" i="346"/>
  <c r="AN69" i="346"/>
  <c r="AN65" i="346"/>
  <c r="AN84" i="346"/>
  <c r="AN74" i="346"/>
  <c r="AN70" i="346"/>
  <c r="AN75" i="346"/>
  <c r="AN71" i="346"/>
  <c r="AN67" i="346"/>
  <c r="AN61" i="346"/>
  <c r="AN57" i="346"/>
  <c r="AN53" i="346"/>
  <c r="AN62" i="346"/>
  <c r="AN58" i="346"/>
  <c r="AN66" i="346"/>
  <c r="AN64" i="346"/>
  <c r="AN63" i="346"/>
  <c r="AN59" i="346"/>
  <c r="AN55" i="346"/>
  <c r="AN60" i="346"/>
  <c r="AN56" i="346"/>
  <c r="AN52" i="346"/>
  <c r="AN48" i="346"/>
  <c r="AN49" i="346"/>
  <c r="AN43" i="346"/>
  <c r="AN39" i="346"/>
  <c r="AN35" i="346"/>
  <c r="AN51" i="346"/>
  <c r="AN47" i="346"/>
  <c r="AN44" i="346"/>
  <c r="AN40" i="346"/>
  <c r="AN36" i="346"/>
  <c r="AN50" i="346"/>
  <c r="AN45" i="346"/>
  <c r="AN41" i="346"/>
  <c r="AN37" i="346"/>
  <c r="AN54" i="346"/>
  <c r="AN46" i="346"/>
  <c r="AN42" i="346"/>
  <c r="AN38" i="346"/>
  <c r="AN34" i="346"/>
  <c r="AN30" i="346"/>
  <c r="AN32" i="346"/>
  <c r="AN28" i="346"/>
  <c r="AN24" i="346"/>
  <c r="AN20" i="346"/>
  <c r="AN25" i="346"/>
  <c r="AN21" i="346"/>
  <c r="AN17" i="346"/>
  <c r="AN13" i="346"/>
  <c r="AN33" i="346"/>
  <c r="AN31" i="346"/>
  <c r="AN26" i="346"/>
  <c r="AN22" i="346"/>
  <c r="AN18" i="346"/>
  <c r="AN29" i="346"/>
  <c r="AN27" i="346"/>
  <c r="AN23" i="346"/>
  <c r="AN19" i="346"/>
  <c r="AN15" i="346"/>
  <c r="AR99" i="346"/>
  <c r="AR95" i="346"/>
  <c r="AR100" i="346"/>
  <c r="AR96" i="346"/>
  <c r="AR92" i="346"/>
  <c r="AR97" i="346"/>
  <c r="AR98" i="346"/>
  <c r="AR94" i="346"/>
  <c r="AR90" i="346"/>
  <c r="AR93" i="346"/>
  <c r="AR91" i="346"/>
  <c r="AR89" i="346"/>
  <c r="AR85" i="346"/>
  <c r="AR88" i="346"/>
  <c r="AR87" i="346"/>
  <c r="AR83" i="346"/>
  <c r="AR79" i="346"/>
  <c r="AR86" i="346"/>
  <c r="AR84" i="346"/>
  <c r="AR82" i="346"/>
  <c r="AR78" i="346"/>
  <c r="AR76" i="346"/>
  <c r="AR72" i="346"/>
  <c r="AR68" i="346"/>
  <c r="AR77" i="346"/>
  <c r="AR73" i="346"/>
  <c r="AR69" i="346"/>
  <c r="AR65" i="346"/>
  <c r="AR74" i="346"/>
  <c r="AR70" i="346"/>
  <c r="AR81" i="346"/>
  <c r="AR80" i="346"/>
  <c r="AR75" i="346"/>
  <c r="AR71" i="346"/>
  <c r="AR67" i="346"/>
  <c r="AR61" i="346"/>
  <c r="AR57" i="346"/>
  <c r="AR53" i="346"/>
  <c r="AR66" i="346"/>
  <c r="AR62" i="346"/>
  <c r="AR58" i="346"/>
  <c r="AR63" i="346"/>
  <c r="AR59" i="346"/>
  <c r="AR55" i="346"/>
  <c r="AR64" i="346"/>
  <c r="AR60" i="346"/>
  <c r="AR56" i="346"/>
  <c r="AR52" i="346"/>
  <c r="AR48" i="346"/>
  <c r="AR43" i="346"/>
  <c r="AR39" i="346"/>
  <c r="AR35" i="346"/>
  <c r="AR54" i="346"/>
  <c r="AR49" i="346"/>
  <c r="AR44" i="346"/>
  <c r="AR40" i="346"/>
  <c r="AR36" i="346"/>
  <c r="AR47" i="346"/>
  <c r="AR45" i="346"/>
  <c r="AR41" i="346"/>
  <c r="AR37" i="346"/>
  <c r="AR51" i="346"/>
  <c r="AR50" i="346"/>
  <c r="AR46" i="346"/>
  <c r="AR42" i="346"/>
  <c r="AR38" i="346"/>
  <c r="AR34" i="346"/>
  <c r="AR30" i="346"/>
  <c r="AR33" i="346"/>
  <c r="AR29" i="346"/>
  <c r="AR24" i="346"/>
  <c r="AR20" i="346"/>
  <c r="AR32" i="346"/>
  <c r="AR28" i="346"/>
  <c r="AR25" i="346"/>
  <c r="AR21" i="346"/>
  <c r="AR17" i="346"/>
  <c r="AR13" i="346"/>
  <c r="AR26" i="346"/>
  <c r="AR22" i="346"/>
  <c r="AR18" i="346"/>
  <c r="AR31" i="346"/>
  <c r="AR27" i="346"/>
  <c r="AR23" i="346"/>
  <c r="AR19" i="346"/>
  <c r="AR15" i="346"/>
  <c r="AX97" i="346"/>
  <c r="AX98" i="346"/>
  <c r="AX94" i="346"/>
  <c r="AX101" i="346"/>
  <c r="AX99" i="346"/>
  <c r="BA99" i="346" s="1"/>
  <c r="AX95" i="346"/>
  <c r="BA95" i="346" s="1"/>
  <c r="AX100" i="346"/>
  <c r="BA100" i="346" s="1"/>
  <c r="AX96" i="346"/>
  <c r="BA96" i="346" s="1"/>
  <c r="AX92" i="346"/>
  <c r="AX88" i="346"/>
  <c r="BA88" i="346" s="1"/>
  <c r="AX93" i="346"/>
  <c r="AX90" i="346"/>
  <c r="AX91" i="346"/>
  <c r="AX87" i="346"/>
  <c r="AX83" i="346"/>
  <c r="AX81" i="346"/>
  <c r="AX85" i="346"/>
  <c r="BA85" i="346" s="1"/>
  <c r="AX86" i="346"/>
  <c r="BA86" i="346" s="1"/>
  <c r="AX89" i="346"/>
  <c r="AX80" i="346"/>
  <c r="BA80" i="346" s="1"/>
  <c r="AX84" i="346"/>
  <c r="BA84" i="346" s="1"/>
  <c r="AX79" i="346"/>
  <c r="AX74" i="346"/>
  <c r="AX70" i="346"/>
  <c r="AX66" i="346"/>
  <c r="AX78" i="346"/>
  <c r="AX75" i="346"/>
  <c r="AX71" i="346"/>
  <c r="BA71" i="346" s="1"/>
  <c r="AX67" i="346"/>
  <c r="AX76" i="346"/>
  <c r="BA76" i="346" s="1"/>
  <c r="AX72" i="346"/>
  <c r="BA72" i="346" s="1"/>
  <c r="AX82" i="346"/>
  <c r="BA82" i="346" s="1"/>
  <c r="AX77" i="346"/>
  <c r="BA77" i="346" s="1"/>
  <c r="AX73" i="346"/>
  <c r="AX69" i="346"/>
  <c r="BA69" i="346" s="1"/>
  <c r="AX65" i="346"/>
  <c r="AX63" i="346"/>
  <c r="BA63" i="346" s="1"/>
  <c r="AX59" i="346"/>
  <c r="AX55" i="346"/>
  <c r="AX51" i="346"/>
  <c r="BA51" i="346" s="1"/>
  <c r="AX60" i="346"/>
  <c r="BA60" i="346" s="1"/>
  <c r="AX56" i="346"/>
  <c r="BA56" i="346" s="1"/>
  <c r="AX61" i="346"/>
  <c r="BA61" i="346" s="1"/>
  <c r="AX57" i="346"/>
  <c r="BA57" i="346" s="1"/>
  <c r="AX68" i="346"/>
  <c r="BA68" i="346" s="1"/>
  <c r="AX64" i="346"/>
  <c r="AX62" i="346"/>
  <c r="AX58" i="346"/>
  <c r="AX54" i="346"/>
  <c r="BA54" i="346" s="1"/>
  <c r="AX50" i="346"/>
  <c r="AX52" i="346"/>
  <c r="AX48" i="346"/>
  <c r="BA48" i="346" s="1"/>
  <c r="AX45" i="346"/>
  <c r="AX41" i="346"/>
  <c r="BA41" i="346" s="1"/>
  <c r="AX37" i="346"/>
  <c r="AX33" i="346"/>
  <c r="BA33" i="346" s="1"/>
  <c r="AX49" i="346"/>
  <c r="BA49" i="346" s="1"/>
  <c r="AX47" i="346"/>
  <c r="BA47" i="346" s="1"/>
  <c r="AX46" i="346"/>
  <c r="BA46" i="346" s="1"/>
  <c r="AX42" i="346"/>
  <c r="AX38" i="346"/>
  <c r="BA38" i="346" s="1"/>
  <c r="AX34" i="346"/>
  <c r="AX53" i="346"/>
  <c r="AX43" i="346"/>
  <c r="AX39" i="346"/>
  <c r="AX44" i="346"/>
  <c r="BA44" i="346" s="1"/>
  <c r="AX40" i="346"/>
  <c r="AX36" i="346"/>
  <c r="BA36" i="346" s="1"/>
  <c r="AX32" i="346"/>
  <c r="BA32" i="346" s="1"/>
  <c r="AX28" i="346"/>
  <c r="BA28" i="346" s="1"/>
  <c r="AX26" i="346"/>
  <c r="AX22" i="346"/>
  <c r="AX18" i="346"/>
  <c r="AX27" i="346"/>
  <c r="BA27" i="346" s="1"/>
  <c r="AX23" i="346"/>
  <c r="AX19" i="346"/>
  <c r="AX15" i="346"/>
  <c r="BA15" i="346" s="1"/>
  <c r="AX30" i="346"/>
  <c r="BA30" i="346" s="1"/>
  <c r="AX24" i="346"/>
  <c r="BA24" i="346" s="1"/>
  <c r="AX20" i="346"/>
  <c r="BA20" i="346" s="1"/>
  <c r="AX35" i="346"/>
  <c r="AX31" i="346"/>
  <c r="BA31" i="346" s="1"/>
  <c r="AX29" i="346"/>
  <c r="AX25" i="346"/>
  <c r="AX21" i="346"/>
  <c r="BA21" i="346" s="1"/>
  <c r="AX17" i="346"/>
  <c r="AX13" i="346"/>
  <c r="AC9" i="346"/>
  <c r="AD9" i="346" s="1"/>
  <c r="AG9" i="346"/>
  <c r="AH9" i="346" s="1"/>
  <c r="AW9" i="346"/>
  <c r="AP10" i="346"/>
  <c r="AX10" i="346"/>
  <c r="BA10" i="346" s="1"/>
  <c r="AA11" i="346"/>
  <c r="AI11" i="346"/>
  <c r="AJ11" i="346" s="1"/>
  <c r="AQ11" i="346"/>
  <c r="AN12" i="346"/>
  <c r="AR12" i="346"/>
  <c r="AZ12" i="346"/>
  <c r="AE13" i="346"/>
  <c r="AF13" i="346" s="1"/>
  <c r="AP14" i="346"/>
  <c r="AX14" i="346"/>
  <c r="BA14" i="346" s="1"/>
  <c r="AG15" i="346"/>
  <c r="AH15" i="346" s="1"/>
  <c r="AW15" i="346"/>
  <c r="AE17" i="346"/>
  <c r="AF17" i="346" s="1"/>
  <c r="BD31" i="346"/>
  <c r="V35" i="346"/>
  <c r="M35" i="346" s="1"/>
  <c r="V49" i="346"/>
  <c r="M49" i="346" s="1"/>
  <c r="BD53" i="346"/>
  <c r="V68" i="346"/>
  <c r="M68" i="346" s="1"/>
  <c r="V79" i="346"/>
  <c r="M79" i="346" s="1"/>
  <c r="AG21" i="345"/>
  <c r="AH21" i="345" s="1"/>
  <c r="AE15" i="345"/>
  <c r="AF15" i="345" s="1"/>
  <c r="AQ15" i="345"/>
  <c r="AA15" i="345"/>
  <c r="AI15" i="345"/>
  <c r="AJ15" i="345" s="1"/>
  <c r="AP13" i="345"/>
  <c r="AR13" i="345"/>
  <c r="AN9" i="345"/>
  <c r="AO9" i="345" s="1"/>
  <c r="AC10" i="345"/>
  <c r="AD10" i="345" s="1"/>
  <c r="AE12" i="345"/>
  <c r="AF12" i="345" s="1"/>
  <c r="AE9" i="345"/>
  <c r="AF9" i="345" s="1"/>
  <c r="AE13" i="345"/>
  <c r="AF13" i="345" s="1"/>
  <c r="AC11" i="345"/>
  <c r="AD11" i="345" s="1"/>
  <c r="AC100" i="345"/>
  <c r="AD100" i="345" s="1"/>
  <c r="AC97" i="345"/>
  <c r="AD97" i="345" s="1"/>
  <c r="AC93" i="345"/>
  <c r="AD93" i="345" s="1"/>
  <c r="AC101" i="345"/>
  <c r="AD101" i="345" s="1"/>
  <c r="AC98" i="345"/>
  <c r="AD98" i="345" s="1"/>
  <c r="AC94" i="345"/>
  <c r="AD94" i="345" s="1"/>
  <c r="AC99" i="345"/>
  <c r="AD99" i="345" s="1"/>
  <c r="AC95" i="345"/>
  <c r="AD95" i="345" s="1"/>
  <c r="AC91" i="345"/>
  <c r="AD91" i="345" s="1"/>
  <c r="AC87" i="345"/>
  <c r="AD87" i="345" s="1"/>
  <c r="AC96" i="345"/>
  <c r="AD96" i="345" s="1"/>
  <c r="AC92" i="345"/>
  <c r="AD92" i="345" s="1"/>
  <c r="AC88" i="345"/>
  <c r="AD88" i="345" s="1"/>
  <c r="AC89" i="345"/>
  <c r="AD89" i="345" s="1"/>
  <c r="AC85" i="345"/>
  <c r="AD85" i="345" s="1"/>
  <c r="AC90" i="345"/>
  <c r="AD90" i="345" s="1"/>
  <c r="AC84" i="345"/>
  <c r="AD84" i="345" s="1"/>
  <c r="AC82" i="345"/>
  <c r="AD82" i="345" s="1"/>
  <c r="AC78" i="345"/>
  <c r="AD78" i="345" s="1"/>
  <c r="AC74" i="345"/>
  <c r="AD74" i="345" s="1"/>
  <c r="AC70" i="345"/>
  <c r="AD70" i="345" s="1"/>
  <c r="AC83" i="345"/>
  <c r="AD83" i="345" s="1"/>
  <c r="AC79" i="345"/>
  <c r="AD79" i="345" s="1"/>
  <c r="AC86" i="345"/>
  <c r="AD86" i="345" s="1"/>
  <c r="AC80" i="345"/>
  <c r="AD80" i="345" s="1"/>
  <c r="AC76" i="345"/>
  <c r="AD76" i="345" s="1"/>
  <c r="AC72" i="345"/>
  <c r="AD72" i="345" s="1"/>
  <c r="AC81" i="345"/>
  <c r="AD81" i="345" s="1"/>
  <c r="AC77" i="345"/>
  <c r="AD77" i="345" s="1"/>
  <c r="AC75" i="345"/>
  <c r="AD75" i="345" s="1"/>
  <c r="AC71" i="345"/>
  <c r="AD71" i="345" s="1"/>
  <c r="AC66" i="345"/>
  <c r="AD66" i="345" s="1"/>
  <c r="AC61" i="345"/>
  <c r="AD61" i="345" s="1"/>
  <c r="AC57" i="345"/>
  <c r="AD57" i="345" s="1"/>
  <c r="AC68" i="345"/>
  <c r="AD68" i="345" s="1"/>
  <c r="AC67" i="345"/>
  <c r="AD67" i="345" s="1"/>
  <c r="AC65" i="345"/>
  <c r="AD65" i="345" s="1"/>
  <c r="AC62" i="345"/>
  <c r="AD62" i="345" s="1"/>
  <c r="AC58" i="345"/>
  <c r="AD58" i="345" s="1"/>
  <c r="AC69" i="345"/>
  <c r="AD69" i="345" s="1"/>
  <c r="AC63" i="345"/>
  <c r="AD63" i="345" s="1"/>
  <c r="AC59" i="345"/>
  <c r="AD59" i="345" s="1"/>
  <c r="AC55" i="345"/>
  <c r="AD55" i="345" s="1"/>
  <c r="AC73" i="345"/>
  <c r="AD73" i="345" s="1"/>
  <c r="AC64" i="345"/>
  <c r="AD64" i="345" s="1"/>
  <c r="AC60" i="345"/>
  <c r="AD60" i="345" s="1"/>
  <c r="AC56" i="345"/>
  <c r="AD56" i="345" s="1"/>
  <c r="AC52" i="345"/>
  <c r="AD52" i="345" s="1"/>
  <c r="AC51" i="345"/>
  <c r="AD51" i="345" s="1"/>
  <c r="AC47" i="345"/>
  <c r="AD47" i="345" s="1"/>
  <c r="AC43" i="345"/>
  <c r="AD43" i="345" s="1"/>
  <c r="AC39" i="345"/>
  <c r="AD39" i="345" s="1"/>
  <c r="AC35" i="345"/>
  <c r="AD35" i="345" s="1"/>
  <c r="AC48" i="345"/>
  <c r="AD48" i="345" s="1"/>
  <c r="AC44" i="345"/>
  <c r="AD44" i="345" s="1"/>
  <c r="AC54" i="345"/>
  <c r="AD54" i="345" s="1"/>
  <c r="AC53" i="345"/>
  <c r="AD53" i="345" s="1"/>
  <c r="AC49" i="345"/>
  <c r="AD49" i="345" s="1"/>
  <c r="AC45" i="345"/>
  <c r="AD45" i="345" s="1"/>
  <c r="AC41" i="345"/>
  <c r="AD41" i="345" s="1"/>
  <c r="AC37" i="345"/>
  <c r="AD37" i="345" s="1"/>
  <c r="AC50" i="345"/>
  <c r="AD50" i="345" s="1"/>
  <c r="AC46" i="345"/>
  <c r="AD46" i="345" s="1"/>
  <c r="AC42" i="345"/>
  <c r="AD42" i="345" s="1"/>
  <c r="AC38" i="345"/>
  <c r="AD38" i="345" s="1"/>
  <c r="AC32" i="345"/>
  <c r="AD32" i="345" s="1"/>
  <c r="AC28" i="345"/>
  <c r="AD28" i="345" s="1"/>
  <c r="AC24" i="345"/>
  <c r="AD24" i="345" s="1"/>
  <c r="AC20" i="345"/>
  <c r="AD20" i="345" s="1"/>
  <c r="AC16" i="345"/>
  <c r="AD16" i="345" s="1"/>
  <c r="AC33" i="345"/>
  <c r="AD33" i="345" s="1"/>
  <c r="AC29" i="345"/>
  <c r="AD29" i="345" s="1"/>
  <c r="AC25" i="345"/>
  <c r="AD25" i="345" s="1"/>
  <c r="AC40" i="345"/>
  <c r="AD40" i="345" s="1"/>
  <c r="AC36" i="345"/>
  <c r="AD36" i="345" s="1"/>
  <c r="AC30" i="345"/>
  <c r="AD30" i="345" s="1"/>
  <c r="AC26" i="345"/>
  <c r="AD26" i="345" s="1"/>
  <c r="AC22" i="345"/>
  <c r="AD22" i="345" s="1"/>
  <c r="AC18" i="345"/>
  <c r="AD18" i="345" s="1"/>
  <c r="AC34" i="345"/>
  <c r="AD34" i="345" s="1"/>
  <c r="AC31" i="345"/>
  <c r="AD31" i="345" s="1"/>
  <c r="AC27" i="345"/>
  <c r="AD27" i="345" s="1"/>
  <c r="AC23" i="345"/>
  <c r="AD23" i="345" s="1"/>
  <c r="AC19" i="345"/>
  <c r="AD19" i="345" s="1"/>
  <c r="AN99" i="345"/>
  <c r="AN100" i="345"/>
  <c r="AN96" i="345"/>
  <c r="AN92" i="345"/>
  <c r="AN97" i="345"/>
  <c r="AN93" i="345"/>
  <c r="AN98" i="345"/>
  <c r="AN94" i="345"/>
  <c r="AN90" i="345"/>
  <c r="AN86" i="345"/>
  <c r="AN91" i="345"/>
  <c r="AN95" i="345"/>
  <c r="AN88" i="345"/>
  <c r="AN84" i="345"/>
  <c r="AN81" i="345"/>
  <c r="AN77" i="345"/>
  <c r="AN73" i="345"/>
  <c r="AN69" i="345"/>
  <c r="AN89" i="345"/>
  <c r="AN85" i="345"/>
  <c r="AN82" i="345"/>
  <c r="AN78" i="345"/>
  <c r="AN83" i="345"/>
  <c r="AN79" i="345"/>
  <c r="AN75" i="345"/>
  <c r="AN71" i="345"/>
  <c r="AN87" i="345"/>
  <c r="AN76" i="345"/>
  <c r="AN80" i="345"/>
  <c r="AN74" i="345"/>
  <c r="AN70" i="345"/>
  <c r="AN65" i="345"/>
  <c r="AN68" i="345"/>
  <c r="AN67" i="345"/>
  <c r="AN60" i="345"/>
  <c r="AN56" i="345"/>
  <c r="AN72" i="345"/>
  <c r="AN66" i="345"/>
  <c r="AN61" i="345"/>
  <c r="AN64" i="345"/>
  <c r="AN62" i="345"/>
  <c r="AN58" i="345"/>
  <c r="AN54" i="345"/>
  <c r="AN63" i="345"/>
  <c r="AN59" i="345"/>
  <c r="AN55" i="345"/>
  <c r="AN50" i="345"/>
  <c r="AN46" i="345"/>
  <c r="AN42" i="345"/>
  <c r="AN38" i="345"/>
  <c r="AN57" i="345"/>
  <c r="AN53" i="345"/>
  <c r="AN52" i="345"/>
  <c r="AN51" i="345"/>
  <c r="AN47" i="345"/>
  <c r="AN43" i="345"/>
  <c r="AN48" i="345"/>
  <c r="AN44" i="345"/>
  <c r="AN40" i="345"/>
  <c r="AN36" i="345"/>
  <c r="AN49" i="345"/>
  <c r="AN45" i="345"/>
  <c r="AN41" i="345"/>
  <c r="AN37" i="345"/>
  <c r="AN31" i="345"/>
  <c r="AN27" i="345"/>
  <c r="AN23" i="345"/>
  <c r="AN19" i="345"/>
  <c r="AN15" i="345"/>
  <c r="AN32" i="345"/>
  <c r="AN28" i="345"/>
  <c r="AN24" i="345"/>
  <c r="AN35" i="345"/>
  <c r="AN33" i="345"/>
  <c r="AN29" i="345"/>
  <c r="AN25" i="345"/>
  <c r="AN21" i="345"/>
  <c r="AN17" i="345"/>
  <c r="AN39" i="345"/>
  <c r="AN34" i="345"/>
  <c r="AN30" i="345"/>
  <c r="AN26" i="345"/>
  <c r="AN22" i="345"/>
  <c r="AN18" i="345"/>
  <c r="AR99" i="345"/>
  <c r="AR100" i="345"/>
  <c r="AR96" i="345"/>
  <c r="AR92" i="345"/>
  <c r="AR97" i="345"/>
  <c r="AR93" i="345"/>
  <c r="AR98" i="345"/>
  <c r="AR94" i="345"/>
  <c r="AR90" i="345"/>
  <c r="AR86" i="345"/>
  <c r="AR95" i="345"/>
  <c r="AR91" i="345"/>
  <c r="AR88" i="345"/>
  <c r="AR84" i="345"/>
  <c r="AR89" i="345"/>
  <c r="AR81" i="345"/>
  <c r="AR77" i="345"/>
  <c r="AR73" i="345"/>
  <c r="AR69" i="345"/>
  <c r="AR87" i="345"/>
  <c r="AR82" i="345"/>
  <c r="AR78" i="345"/>
  <c r="AR83" i="345"/>
  <c r="AR79" i="345"/>
  <c r="AR75" i="345"/>
  <c r="AR71" i="345"/>
  <c r="AR85" i="345"/>
  <c r="AR80" i="345"/>
  <c r="AR76" i="345"/>
  <c r="AR72" i="345"/>
  <c r="AR68" i="345"/>
  <c r="AR65" i="345"/>
  <c r="AR70" i="345"/>
  <c r="AR60" i="345"/>
  <c r="AR56" i="345"/>
  <c r="AR74" i="345"/>
  <c r="AR61" i="345"/>
  <c r="AR67" i="345"/>
  <c r="AR62" i="345"/>
  <c r="AR58" i="345"/>
  <c r="AR54" i="345"/>
  <c r="AR66" i="345"/>
  <c r="AR64" i="345"/>
  <c r="AR63" i="345"/>
  <c r="AR59" i="345"/>
  <c r="AR55" i="345"/>
  <c r="AR57" i="345"/>
  <c r="AR50" i="345"/>
  <c r="AR46" i="345"/>
  <c r="AR42" i="345"/>
  <c r="AR38" i="345"/>
  <c r="AR51" i="345"/>
  <c r="AR47" i="345"/>
  <c r="AR43" i="345"/>
  <c r="AR52" i="345"/>
  <c r="AR48" i="345"/>
  <c r="AR44" i="345"/>
  <c r="AR40" i="345"/>
  <c r="AR36" i="345"/>
  <c r="AR53" i="345"/>
  <c r="AR49" i="345"/>
  <c r="AR45" i="345"/>
  <c r="AR41" i="345"/>
  <c r="AR37" i="345"/>
  <c r="AR35" i="345"/>
  <c r="AR34" i="345"/>
  <c r="AR31" i="345"/>
  <c r="AR27" i="345"/>
  <c r="AR23" i="345"/>
  <c r="AR19" i="345"/>
  <c r="AR15" i="345"/>
  <c r="AR32" i="345"/>
  <c r="AR28" i="345"/>
  <c r="AR24" i="345"/>
  <c r="AR39" i="345"/>
  <c r="AR33" i="345"/>
  <c r="AR29" i="345"/>
  <c r="AR25" i="345"/>
  <c r="AR21" i="345"/>
  <c r="AR17" i="345"/>
  <c r="AR30" i="345"/>
  <c r="AR26" i="345"/>
  <c r="AR22" i="345"/>
  <c r="AR18" i="345"/>
  <c r="AX97" i="345"/>
  <c r="AX98" i="345"/>
  <c r="AX94" i="345"/>
  <c r="AX101" i="345"/>
  <c r="AX99" i="345"/>
  <c r="AX95" i="345"/>
  <c r="AX91" i="345"/>
  <c r="AX100" i="345"/>
  <c r="AX96" i="345"/>
  <c r="AX92" i="345"/>
  <c r="AX93" i="345"/>
  <c r="AX88" i="345"/>
  <c r="AX84" i="345"/>
  <c r="AX89" i="345"/>
  <c r="AX90" i="345"/>
  <c r="AX86" i="345"/>
  <c r="AX85" i="345"/>
  <c r="AX79" i="345"/>
  <c r="AX75" i="345"/>
  <c r="AX71" i="345"/>
  <c r="AX83" i="345"/>
  <c r="AX80" i="345"/>
  <c r="AX87" i="345"/>
  <c r="AX81" i="345"/>
  <c r="AX77" i="345"/>
  <c r="AX73" i="345"/>
  <c r="AX69" i="345"/>
  <c r="AX82" i="345"/>
  <c r="AX78" i="345"/>
  <c r="AX66" i="345"/>
  <c r="AX76" i="345"/>
  <c r="AX72" i="345"/>
  <c r="AX68" i="345"/>
  <c r="AX67" i="345"/>
  <c r="AX74" i="345"/>
  <c r="AX62" i="345"/>
  <c r="AX58" i="345"/>
  <c r="AX54" i="345"/>
  <c r="AX65" i="345"/>
  <c r="AX63" i="345"/>
  <c r="AX59" i="345"/>
  <c r="AX64" i="345"/>
  <c r="AX60" i="345"/>
  <c r="AX56" i="345"/>
  <c r="AX70" i="345"/>
  <c r="AX61" i="345"/>
  <c r="AX57" i="345"/>
  <c r="AX53" i="345"/>
  <c r="AX48" i="345"/>
  <c r="AX44" i="345"/>
  <c r="AX40" i="345"/>
  <c r="AX36" i="345"/>
  <c r="AX49" i="345"/>
  <c r="AX45" i="345"/>
  <c r="AX41" i="345"/>
  <c r="AX52" i="345"/>
  <c r="AX50" i="345"/>
  <c r="AX46" i="345"/>
  <c r="AX42" i="345"/>
  <c r="AX38" i="345"/>
  <c r="AX34" i="345"/>
  <c r="AX55" i="345"/>
  <c r="AX51" i="345"/>
  <c r="AX47" i="345"/>
  <c r="AX43" i="345"/>
  <c r="AX39" i="345"/>
  <c r="AX33" i="345"/>
  <c r="AX29" i="345"/>
  <c r="AX25" i="345"/>
  <c r="AX21" i="345"/>
  <c r="AX17" i="345"/>
  <c r="AX35" i="345"/>
  <c r="AX30" i="345"/>
  <c r="AX26" i="345"/>
  <c r="AX22" i="345"/>
  <c r="AX31" i="345"/>
  <c r="AX27" i="345"/>
  <c r="AX23" i="345"/>
  <c r="AX19" i="345"/>
  <c r="AX15" i="345"/>
  <c r="AX37" i="345"/>
  <c r="AX32" i="345"/>
  <c r="AX28" i="345"/>
  <c r="AX24" i="345"/>
  <c r="AX20" i="345"/>
  <c r="AX16" i="345"/>
  <c r="AC9" i="345"/>
  <c r="AD9" i="345" s="1"/>
  <c r="AG9" i="345"/>
  <c r="AH9" i="345" s="1"/>
  <c r="AW9" i="345"/>
  <c r="AP10" i="345"/>
  <c r="AX10" i="345"/>
  <c r="AA11" i="345"/>
  <c r="AE11" i="345"/>
  <c r="AF11" i="345" s="1"/>
  <c r="AI11" i="345"/>
  <c r="AJ11" i="345" s="1"/>
  <c r="AQ11" i="345"/>
  <c r="AN12" i="345"/>
  <c r="AR12" i="345"/>
  <c r="AZ12" i="345"/>
  <c r="BA12" i="345" s="1"/>
  <c r="AC13" i="345"/>
  <c r="AD13" i="345" s="1"/>
  <c r="AG13" i="345"/>
  <c r="AH13" i="345" s="1"/>
  <c r="AO13" i="345"/>
  <c r="AW13" i="345"/>
  <c r="AP14" i="345"/>
  <c r="AX14" i="345"/>
  <c r="AZ16" i="345"/>
  <c r="AG17" i="345"/>
  <c r="AH17" i="345" s="1"/>
  <c r="AW17" i="345"/>
  <c r="AC21" i="345"/>
  <c r="AD21" i="345" s="1"/>
  <c r="AE101" i="345"/>
  <c r="AF101" i="345" s="1"/>
  <c r="AE98" i="345"/>
  <c r="AF98" i="345" s="1"/>
  <c r="AE99" i="345"/>
  <c r="AF99" i="345" s="1"/>
  <c r="AE95" i="345"/>
  <c r="AF95" i="345" s="1"/>
  <c r="AE100" i="345"/>
  <c r="AF100" i="345" s="1"/>
  <c r="AE96" i="345"/>
  <c r="AF96" i="345" s="1"/>
  <c r="AE92" i="345"/>
  <c r="AF92" i="345" s="1"/>
  <c r="AE97" i="345"/>
  <c r="AF97" i="345" s="1"/>
  <c r="AE93" i="345"/>
  <c r="AF93" i="345" s="1"/>
  <c r="AE89" i="345"/>
  <c r="AF89" i="345" s="1"/>
  <c r="AE85" i="345"/>
  <c r="AF85" i="345" s="1"/>
  <c r="AE90" i="345"/>
  <c r="AF90" i="345" s="1"/>
  <c r="AE94" i="345"/>
  <c r="AF94" i="345" s="1"/>
  <c r="AE91" i="345"/>
  <c r="AF91" i="345" s="1"/>
  <c r="AE87" i="345"/>
  <c r="AF87" i="345" s="1"/>
  <c r="AE88" i="345"/>
  <c r="AF88" i="345" s="1"/>
  <c r="AE80" i="345"/>
  <c r="AF80" i="345" s="1"/>
  <c r="AE76" i="345"/>
  <c r="AF76" i="345" s="1"/>
  <c r="AE72" i="345"/>
  <c r="AF72" i="345" s="1"/>
  <c r="AE86" i="345"/>
  <c r="AF86" i="345" s="1"/>
  <c r="AE81" i="345"/>
  <c r="AF81" i="345" s="1"/>
  <c r="AE77" i="345"/>
  <c r="AF77" i="345" s="1"/>
  <c r="AE82" i="345"/>
  <c r="AF82" i="345" s="1"/>
  <c r="AE78" i="345"/>
  <c r="AF78" i="345" s="1"/>
  <c r="AE74" i="345"/>
  <c r="AF74" i="345" s="1"/>
  <c r="AE70" i="345"/>
  <c r="AF70" i="345" s="1"/>
  <c r="AE84" i="345"/>
  <c r="AF84" i="345" s="1"/>
  <c r="AE83" i="345"/>
  <c r="AF83" i="345" s="1"/>
  <c r="AE79" i="345"/>
  <c r="AF79" i="345" s="1"/>
  <c r="AE75" i="345"/>
  <c r="AF75" i="345" s="1"/>
  <c r="AE71" i="345"/>
  <c r="AF71" i="345" s="1"/>
  <c r="AE67" i="345"/>
  <c r="AF67" i="345" s="1"/>
  <c r="AE68" i="345"/>
  <c r="AF68" i="345" s="1"/>
  <c r="AE66" i="345"/>
  <c r="AF66" i="345" s="1"/>
  <c r="AE63" i="345"/>
  <c r="AF63" i="345" s="1"/>
  <c r="AE59" i="345"/>
  <c r="AF59" i="345" s="1"/>
  <c r="AE55" i="345"/>
  <c r="AF55" i="345" s="1"/>
  <c r="AE69" i="345"/>
  <c r="AF69" i="345" s="1"/>
  <c r="AE64" i="345"/>
  <c r="AF64" i="345" s="1"/>
  <c r="AE60" i="345"/>
  <c r="AF60" i="345" s="1"/>
  <c r="AE73" i="345"/>
  <c r="AF73" i="345" s="1"/>
  <c r="AE61" i="345"/>
  <c r="AF61" i="345" s="1"/>
  <c r="AE57" i="345"/>
  <c r="AF57" i="345" s="1"/>
  <c r="AE53" i="345"/>
  <c r="AF53" i="345" s="1"/>
  <c r="AE65" i="345"/>
  <c r="AF65" i="345" s="1"/>
  <c r="AE62" i="345"/>
  <c r="AF62" i="345" s="1"/>
  <c r="AE58" i="345"/>
  <c r="AF58" i="345" s="1"/>
  <c r="AE54" i="345"/>
  <c r="AF54" i="345" s="1"/>
  <c r="AE52" i="345"/>
  <c r="AF52" i="345" s="1"/>
  <c r="AE49" i="345"/>
  <c r="AF49" i="345" s="1"/>
  <c r="AE45" i="345"/>
  <c r="AF45" i="345" s="1"/>
  <c r="AE41" i="345"/>
  <c r="AF41" i="345" s="1"/>
  <c r="AE37" i="345"/>
  <c r="AF37" i="345" s="1"/>
  <c r="AE50" i="345"/>
  <c r="AF50" i="345" s="1"/>
  <c r="AE46" i="345"/>
  <c r="AF46" i="345" s="1"/>
  <c r="AE42" i="345"/>
  <c r="AF42" i="345" s="1"/>
  <c r="AE56" i="345"/>
  <c r="AF56" i="345" s="1"/>
  <c r="AE51" i="345"/>
  <c r="AF51" i="345" s="1"/>
  <c r="AE47" i="345"/>
  <c r="AF47" i="345" s="1"/>
  <c r="AE43" i="345"/>
  <c r="AF43" i="345" s="1"/>
  <c r="AE39" i="345"/>
  <c r="AF39" i="345" s="1"/>
  <c r="AE35" i="345"/>
  <c r="AF35" i="345" s="1"/>
  <c r="AE48" i="345"/>
  <c r="AF48" i="345" s="1"/>
  <c r="AE44" i="345"/>
  <c r="AF44" i="345" s="1"/>
  <c r="AE40" i="345"/>
  <c r="AF40" i="345" s="1"/>
  <c r="AE36" i="345"/>
  <c r="AF36" i="345" s="1"/>
  <c r="AE30" i="345"/>
  <c r="AF30" i="345" s="1"/>
  <c r="AE26" i="345"/>
  <c r="AF26" i="345" s="1"/>
  <c r="AE22" i="345"/>
  <c r="AF22" i="345" s="1"/>
  <c r="AE18" i="345"/>
  <c r="AF18" i="345" s="1"/>
  <c r="AE31" i="345"/>
  <c r="AF31" i="345" s="1"/>
  <c r="AE27" i="345"/>
  <c r="AF27" i="345" s="1"/>
  <c r="AE23" i="345"/>
  <c r="AF23" i="345" s="1"/>
  <c r="AE38" i="345"/>
  <c r="AF38" i="345" s="1"/>
  <c r="AE34" i="345"/>
  <c r="AF34" i="345" s="1"/>
  <c r="AE32" i="345"/>
  <c r="AF32" i="345" s="1"/>
  <c r="AE28" i="345"/>
  <c r="AF28" i="345" s="1"/>
  <c r="AE24" i="345"/>
  <c r="AF24" i="345" s="1"/>
  <c r="AE20" i="345"/>
  <c r="AF20" i="345" s="1"/>
  <c r="AE16" i="345"/>
  <c r="AF16" i="345" s="1"/>
  <c r="AE33" i="345"/>
  <c r="AF33" i="345" s="1"/>
  <c r="AE29" i="345"/>
  <c r="AF29" i="345" s="1"/>
  <c r="AE25" i="345"/>
  <c r="AF25" i="345" s="1"/>
  <c r="AE21" i="345"/>
  <c r="AF21" i="345" s="1"/>
  <c r="AE17" i="345"/>
  <c r="AF17" i="345" s="1"/>
  <c r="AO8" i="345"/>
  <c r="AS8" i="345"/>
  <c r="AT8" i="345" s="1"/>
  <c r="AY98" i="345"/>
  <c r="AY101" i="345"/>
  <c r="AY99" i="345"/>
  <c r="AY95" i="345"/>
  <c r="AY100" i="345"/>
  <c r="AY96" i="345"/>
  <c r="AY92" i="345"/>
  <c r="AY97" i="345"/>
  <c r="AY93" i="345"/>
  <c r="AY89" i="345"/>
  <c r="AY85" i="345"/>
  <c r="AY94" i="345"/>
  <c r="AY90" i="345"/>
  <c r="AY87" i="345"/>
  <c r="AY83" i="345"/>
  <c r="AY80" i="345"/>
  <c r="AY76" i="345"/>
  <c r="AY72" i="345"/>
  <c r="AY68" i="345"/>
  <c r="AY91" i="345"/>
  <c r="AY84" i="345"/>
  <c r="AY81" i="345"/>
  <c r="AY77" i="345"/>
  <c r="AY82" i="345"/>
  <c r="AY78" i="345"/>
  <c r="AY74" i="345"/>
  <c r="AY70" i="345"/>
  <c r="AY88" i="345"/>
  <c r="AY86" i="345"/>
  <c r="AY79" i="345"/>
  <c r="AY75" i="345"/>
  <c r="AY73" i="345"/>
  <c r="AY69" i="345"/>
  <c r="AY67" i="345"/>
  <c r="AY64" i="345"/>
  <c r="AY66" i="345"/>
  <c r="AY65" i="345"/>
  <c r="AY63" i="345"/>
  <c r="AY59" i="345"/>
  <c r="AY55" i="345"/>
  <c r="AY60" i="345"/>
  <c r="AY71" i="345"/>
  <c r="AY61" i="345"/>
  <c r="AY57" i="345"/>
  <c r="AY53" i="345"/>
  <c r="AY62" i="345"/>
  <c r="AY58" i="345"/>
  <c r="AY54" i="345"/>
  <c r="AY49" i="345"/>
  <c r="AY45" i="345"/>
  <c r="AY41" i="345"/>
  <c r="AY37" i="345"/>
  <c r="AY56" i="345"/>
  <c r="AY52" i="345"/>
  <c r="AY50" i="345"/>
  <c r="AY46" i="345"/>
  <c r="AY42" i="345"/>
  <c r="AY51" i="345"/>
  <c r="AY47" i="345"/>
  <c r="AY43" i="345"/>
  <c r="AY39" i="345"/>
  <c r="AY35" i="345"/>
  <c r="AY48" i="345"/>
  <c r="AY44" i="345"/>
  <c r="AY40" i="345"/>
  <c r="AY36" i="345"/>
  <c r="AY30" i="345"/>
  <c r="AY26" i="345"/>
  <c r="AY22" i="345"/>
  <c r="AY18" i="345"/>
  <c r="AY38" i="345"/>
  <c r="AY31" i="345"/>
  <c r="AY27" i="345"/>
  <c r="AY23" i="345"/>
  <c r="AY32" i="345"/>
  <c r="AY28" i="345"/>
  <c r="AY24" i="345"/>
  <c r="AY20" i="345"/>
  <c r="AY16" i="345"/>
  <c r="AY34" i="345"/>
  <c r="AY33" i="345"/>
  <c r="AY29" i="345"/>
  <c r="AY25" i="345"/>
  <c r="AY21" i="345"/>
  <c r="AY17" i="345"/>
  <c r="AP9" i="345"/>
  <c r="AX9" i="345"/>
  <c r="AA10" i="345"/>
  <c r="AE10" i="345"/>
  <c r="AF10" i="345" s="1"/>
  <c r="AI10" i="345"/>
  <c r="AJ10" i="345" s="1"/>
  <c r="AQ10" i="345"/>
  <c r="AY10" i="345"/>
  <c r="AN11" i="345"/>
  <c r="AR11" i="345"/>
  <c r="AZ11" i="345"/>
  <c r="BA11" i="345" s="1"/>
  <c r="AC12" i="345"/>
  <c r="AD12" i="345" s="1"/>
  <c r="AG12" i="345"/>
  <c r="AH12" i="345" s="1"/>
  <c r="AW12" i="345"/>
  <c r="AX13" i="345"/>
  <c r="AA14" i="345"/>
  <c r="AE14" i="345"/>
  <c r="AF14" i="345" s="1"/>
  <c r="AI14" i="345"/>
  <c r="AJ14" i="345" s="1"/>
  <c r="AQ14" i="345"/>
  <c r="AY14" i="345"/>
  <c r="AG15" i="345"/>
  <c r="AH15" i="345" s="1"/>
  <c r="AW15" i="345"/>
  <c r="AN16" i="345"/>
  <c r="V18" i="345"/>
  <c r="M18" i="345" s="1"/>
  <c r="AX18" i="345"/>
  <c r="AA19" i="345"/>
  <c r="AB19" i="345" s="1"/>
  <c r="AQ19" i="345"/>
  <c r="AW21" i="345"/>
  <c r="AG100" i="345"/>
  <c r="AH100" i="345" s="1"/>
  <c r="AG97" i="345"/>
  <c r="AH97" i="345" s="1"/>
  <c r="AG93" i="345"/>
  <c r="AH93" i="345" s="1"/>
  <c r="AG101" i="345"/>
  <c r="AH101" i="345" s="1"/>
  <c r="AG98" i="345"/>
  <c r="AH98" i="345" s="1"/>
  <c r="AG94" i="345"/>
  <c r="AH94" i="345" s="1"/>
  <c r="AG99" i="345"/>
  <c r="AH99" i="345" s="1"/>
  <c r="AG95" i="345"/>
  <c r="AH95" i="345" s="1"/>
  <c r="AG96" i="345"/>
  <c r="AH96" i="345" s="1"/>
  <c r="AG92" i="345"/>
  <c r="AH92" i="345" s="1"/>
  <c r="AG91" i="345"/>
  <c r="AH91" i="345" s="1"/>
  <c r="AG87" i="345"/>
  <c r="AH87" i="345" s="1"/>
  <c r="AG88" i="345"/>
  <c r="AH88" i="345" s="1"/>
  <c r="AG89" i="345"/>
  <c r="AH89" i="345" s="1"/>
  <c r="AG85" i="345"/>
  <c r="AH85" i="345" s="1"/>
  <c r="AG86" i="345"/>
  <c r="AH86" i="345" s="1"/>
  <c r="AG82" i="345"/>
  <c r="AH82" i="345" s="1"/>
  <c r="AG78" i="345"/>
  <c r="AH78" i="345" s="1"/>
  <c r="AG74" i="345"/>
  <c r="AH74" i="345" s="1"/>
  <c r="AG70" i="345"/>
  <c r="AH70" i="345" s="1"/>
  <c r="AG83" i="345"/>
  <c r="AH83" i="345" s="1"/>
  <c r="AG79" i="345"/>
  <c r="AH79" i="345" s="1"/>
  <c r="AG84" i="345"/>
  <c r="AH84" i="345" s="1"/>
  <c r="AG80" i="345"/>
  <c r="AH80" i="345" s="1"/>
  <c r="AG76" i="345"/>
  <c r="AH76" i="345" s="1"/>
  <c r="AG72" i="345"/>
  <c r="AH72" i="345" s="1"/>
  <c r="AG90" i="345"/>
  <c r="AH90" i="345" s="1"/>
  <c r="AG81" i="345"/>
  <c r="AH81" i="345" s="1"/>
  <c r="AG77" i="345"/>
  <c r="AH77" i="345" s="1"/>
  <c r="AG73" i="345"/>
  <c r="AH73" i="345" s="1"/>
  <c r="AG69" i="345"/>
  <c r="AH69" i="345" s="1"/>
  <c r="AG66" i="345"/>
  <c r="AH66" i="345" s="1"/>
  <c r="AG61" i="345"/>
  <c r="AH61" i="345" s="1"/>
  <c r="AG57" i="345"/>
  <c r="AH57" i="345" s="1"/>
  <c r="AG75" i="345"/>
  <c r="AH75" i="345" s="1"/>
  <c r="AG62" i="345"/>
  <c r="AH62" i="345" s="1"/>
  <c r="AG58" i="345"/>
  <c r="AH58" i="345" s="1"/>
  <c r="AG65" i="345"/>
  <c r="AH65" i="345" s="1"/>
  <c r="AG63" i="345"/>
  <c r="AH63" i="345" s="1"/>
  <c r="AG59" i="345"/>
  <c r="AH59" i="345" s="1"/>
  <c r="AG55" i="345"/>
  <c r="AH55" i="345" s="1"/>
  <c r="AG71" i="345"/>
  <c r="AH71" i="345" s="1"/>
  <c r="AG68" i="345"/>
  <c r="AH68" i="345" s="1"/>
  <c r="AG67" i="345"/>
  <c r="AH67" i="345" s="1"/>
  <c r="AG64" i="345"/>
  <c r="AH64" i="345" s="1"/>
  <c r="AG60" i="345"/>
  <c r="AH60" i="345" s="1"/>
  <c r="AG56" i="345"/>
  <c r="AH56" i="345" s="1"/>
  <c r="AG52" i="345"/>
  <c r="AH52" i="345" s="1"/>
  <c r="AG54" i="345"/>
  <c r="AH54" i="345" s="1"/>
  <c r="AG53" i="345"/>
  <c r="AH53" i="345" s="1"/>
  <c r="AG51" i="345"/>
  <c r="AH51" i="345" s="1"/>
  <c r="AG47" i="345"/>
  <c r="AH47" i="345" s="1"/>
  <c r="AG43" i="345"/>
  <c r="AH43" i="345" s="1"/>
  <c r="AG39" i="345"/>
  <c r="AH39" i="345" s="1"/>
  <c r="AG35" i="345"/>
  <c r="AH35" i="345" s="1"/>
  <c r="AG48" i="345"/>
  <c r="AH48" i="345" s="1"/>
  <c r="AG44" i="345"/>
  <c r="AH44" i="345" s="1"/>
  <c r="AG49" i="345"/>
  <c r="AH49" i="345" s="1"/>
  <c r="AG45" i="345"/>
  <c r="AH45" i="345" s="1"/>
  <c r="AG41" i="345"/>
  <c r="AH41" i="345" s="1"/>
  <c r="AG37" i="345"/>
  <c r="AH37" i="345" s="1"/>
  <c r="AG50" i="345"/>
  <c r="AH50" i="345" s="1"/>
  <c r="AG46" i="345"/>
  <c r="AH46" i="345" s="1"/>
  <c r="AG42" i="345"/>
  <c r="AH42" i="345" s="1"/>
  <c r="AG38" i="345"/>
  <c r="AH38" i="345" s="1"/>
  <c r="AG34" i="345"/>
  <c r="AH34" i="345" s="1"/>
  <c r="AG32" i="345"/>
  <c r="AH32" i="345" s="1"/>
  <c r="AG28" i="345"/>
  <c r="AH28" i="345" s="1"/>
  <c r="AG24" i="345"/>
  <c r="AH24" i="345" s="1"/>
  <c r="AG20" i="345"/>
  <c r="AH20" i="345" s="1"/>
  <c r="AG16" i="345"/>
  <c r="AH16" i="345" s="1"/>
  <c r="AG40" i="345"/>
  <c r="AH40" i="345" s="1"/>
  <c r="AG36" i="345"/>
  <c r="AH36" i="345" s="1"/>
  <c r="AG33" i="345"/>
  <c r="AH33" i="345" s="1"/>
  <c r="AG29" i="345"/>
  <c r="AH29" i="345" s="1"/>
  <c r="AG25" i="345"/>
  <c r="AH25" i="345" s="1"/>
  <c r="AG30" i="345"/>
  <c r="AH30" i="345" s="1"/>
  <c r="AG26" i="345"/>
  <c r="AH26" i="345" s="1"/>
  <c r="AG22" i="345"/>
  <c r="AH22" i="345" s="1"/>
  <c r="AG18" i="345"/>
  <c r="AH18" i="345" s="1"/>
  <c r="AG31" i="345"/>
  <c r="AH31" i="345" s="1"/>
  <c r="AG27" i="345"/>
  <c r="AH27" i="345" s="1"/>
  <c r="AG23" i="345"/>
  <c r="AH23" i="345" s="1"/>
  <c r="AG19" i="345"/>
  <c r="AH19" i="345" s="1"/>
  <c r="AP97" i="345"/>
  <c r="AP98" i="345"/>
  <c r="AP94" i="345"/>
  <c r="AP99" i="345"/>
  <c r="AP95" i="345"/>
  <c r="AP100" i="345"/>
  <c r="AP96" i="345"/>
  <c r="AP92" i="345"/>
  <c r="AP88" i="345"/>
  <c r="AP84" i="345"/>
  <c r="AP89" i="345"/>
  <c r="AP93" i="345"/>
  <c r="AP90" i="345"/>
  <c r="AP86" i="345"/>
  <c r="AP85" i="345"/>
  <c r="AP83" i="345"/>
  <c r="AP79" i="345"/>
  <c r="AP75" i="345"/>
  <c r="AP71" i="345"/>
  <c r="AP80" i="345"/>
  <c r="AP87" i="345"/>
  <c r="AP81" i="345"/>
  <c r="AP77" i="345"/>
  <c r="AP73" i="345"/>
  <c r="AP69" i="345"/>
  <c r="AP91" i="345"/>
  <c r="AP82" i="345"/>
  <c r="AP78" i="345"/>
  <c r="AP66" i="345"/>
  <c r="AP76" i="345"/>
  <c r="AP72" i="345"/>
  <c r="AP68" i="345"/>
  <c r="AP67" i="345"/>
  <c r="AP64" i="345"/>
  <c r="AP62" i="345"/>
  <c r="AP58" i="345"/>
  <c r="AP54" i="345"/>
  <c r="AP70" i="345"/>
  <c r="AP63" i="345"/>
  <c r="AP59" i="345"/>
  <c r="AP74" i="345"/>
  <c r="AP60" i="345"/>
  <c r="AP56" i="345"/>
  <c r="AP65" i="345"/>
  <c r="AP61" i="345"/>
  <c r="AP57" i="345"/>
  <c r="AP53" i="345"/>
  <c r="AP52" i="345"/>
  <c r="AP48" i="345"/>
  <c r="AP44" i="345"/>
  <c r="AP40" i="345"/>
  <c r="AP36" i="345"/>
  <c r="AP55" i="345"/>
  <c r="AP49" i="345"/>
  <c r="AP45" i="345"/>
  <c r="AP41" i="345"/>
  <c r="AP50" i="345"/>
  <c r="AP46" i="345"/>
  <c r="AP42" i="345"/>
  <c r="AP38" i="345"/>
  <c r="AP34" i="345"/>
  <c r="AP51" i="345"/>
  <c r="AP47" i="345"/>
  <c r="AP43" i="345"/>
  <c r="AP39" i="345"/>
  <c r="AP33" i="345"/>
  <c r="AP29" i="345"/>
  <c r="AP25" i="345"/>
  <c r="AP21" i="345"/>
  <c r="AP17" i="345"/>
  <c r="AP37" i="345"/>
  <c r="AP35" i="345"/>
  <c r="AP30" i="345"/>
  <c r="AP26" i="345"/>
  <c r="AP22" i="345"/>
  <c r="AP31" i="345"/>
  <c r="AP27" i="345"/>
  <c r="AP23" i="345"/>
  <c r="AP19" i="345"/>
  <c r="AS19" i="345" s="1"/>
  <c r="AT19" i="345" s="1"/>
  <c r="AP15" i="345"/>
  <c r="AP32" i="345"/>
  <c r="AP28" i="345"/>
  <c r="AP24" i="345"/>
  <c r="AP20" i="345"/>
  <c r="AP16" i="345"/>
  <c r="AZ101" i="345"/>
  <c r="AZ99" i="345"/>
  <c r="AZ100" i="345"/>
  <c r="AZ96" i="345"/>
  <c r="AZ92" i="345"/>
  <c r="AZ97" i="345"/>
  <c r="AZ93" i="345"/>
  <c r="AZ98" i="345"/>
  <c r="AZ94" i="345"/>
  <c r="AZ90" i="345"/>
  <c r="AZ86" i="345"/>
  <c r="AZ91" i="345"/>
  <c r="AZ88" i="345"/>
  <c r="AZ84" i="345"/>
  <c r="AZ81" i="345"/>
  <c r="AZ77" i="345"/>
  <c r="AZ73" i="345"/>
  <c r="AZ69" i="345"/>
  <c r="AZ95" i="345"/>
  <c r="AZ87" i="345"/>
  <c r="AZ82" i="345"/>
  <c r="AZ78" i="345"/>
  <c r="AZ89" i="345"/>
  <c r="AZ79" i="345"/>
  <c r="AZ75" i="345"/>
  <c r="AZ71" i="345"/>
  <c r="AZ85" i="345"/>
  <c r="AZ83" i="345"/>
  <c r="AZ76" i="345"/>
  <c r="AZ72" i="345"/>
  <c r="AZ68" i="345"/>
  <c r="AZ80" i="345"/>
  <c r="AZ65" i="345"/>
  <c r="AZ60" i="345"/>
  <c r="AZ56" i="345"/>
  <c r="AZ64" i="345"/>
  <c r="AZ61" i="345"/>
  <c r="AZ70" i="345"/>
  <c r="AZ67" i="345"/>
  <c r="AZ62" i="345"/>
  <c r="AZ58" i="345"/>
  <c r="AZ54" i="345"/>
  <c r="AZ74" i="345"/>
  <c r="AZ66" i="345"/>
  <c r="AZ63" i="345"/>
  <c r="AZ59" i="345"/>
  <c r="AZ55" i="345"/>
  <c r="AZ52" i="345"/>
  <c r="AZ50" i="345"/>
  <c r="AZ46" i="345"/>
  <c r="AZ42" i="345"/>
  <c r="AZ38" i="345"/>
  <c r="AZ51" i="345"/>
  <c r="AZ47" i="345"/>
  <c r="AZ43" i="345"/>
  <c r="AZ57" i="345"/>
  <c r="AZ48" i="345"/>
  <c r="AZ44" i="345"/>
  <c r="AZ40" i="345"/>
  <c r="AZ36" i="345"/>
  <c r="AZ53" i="345"/>
  <c r="AZ49" i="345"/>
  <c r="AZ45" i="345"/>
  <c r="AZ41" i="345"/>
  <c r="AZ37" i="345"/>
  <c r="AZ39" i="345"/>
  <c r="AZ35" i="345"/>
  <c r="AZ31" i="345"/>
  <c r="AZ27" i="345"/>
  <c r="AZ23" i="345"/>
  <c r="AZ19" i="345"/>
  <c r="AZ15" i="345"/>
  <c r="AZ32" i="345"/>
  <c r="AZ28" i="345"/>
  <c r="AZ24" i="345"/>
  <c r="AZ34" i="345"/>
  <c r="AZ33" i="345"/>
  <c r="AZ29" i="345"/>
  <c r="AZ25" i="345"/>
  <c r="AZ21" i="345"/>
  <c r="AZ17" i="345"/>
  <c r="AZ30" i="345"/>
  <c r="AZ26" i="345"/>
  <c r="AZ22" i="345"/>
  <c r="AZ18" i="345"/>
  <c r="AA9" i="345"/>
  <c r="AB9" i="345" s="1"/>
  <c r="AI9" i="345"/>
  <c r="AJ9" i="345" s="1"/>
  <c r="AQ9" i="345"/>
  <c r="AN10" i="345"/>
  <c r="AZ10" i="345"/>
  <c r="AG11" i="345"/>
  <c r="AH11" i="345" s="1"/>
  <c r="AP12" i="345"/>
  <c r="AA13" i="345"/>
  <c r="AI13" i="345"/>
  <c r="AJ13" i="345" s="1"/>
  <c r="AQ13" i="345"/>
  <c r="AN14" i="345"/>
  <c r="AR14" i="345"/>
  <c r="AZ14" i="345"/>
  <c r="AY15" i="345"/>
  <c r="AR16" i="345"/>
  <c r="AE19" i="345"/>
  <c r="AF19" i="345" s="1"/>
  <c r="AN20" i="345"/>
  <c r="AA98" i="345"/>
  <c r="AB98" i="345" s="1"/>
  <c r="AA99" i="345"/>
  <c r="AB99" i="345" s="1"/>
  <c r="AA95" i="345"/>
  <c r="AB95" i="345" s="1"/>
  <c r="AA100" i="345"/>
  <c r="AB100" i="345" s="1"/>
  <c r="AA96" i="345"/>
  <c r="AB96" i="345" s="1"/>
  <c r="AA92" i="345"/>
  <c r="AB92" i="345" s="1"/>
  <c r="AA97" i="345"/>
  <c r="AB97" i="345" s="1"/>
  <c r="AA93" i="345"/>
  <c r="AB93" i="345" s="1"/>
  <c r="AA89" i="345"/>
  <c r="AB89" i="345" s="1"/>
  <c r="AA85" i="345"/>
  <c r="AB85" i="345" s="1"/>
  <c r="AA90" i="345"/>
  <c r="AB90" i="345" s="1"/>
  <c r="AA91" i="345"/>
  <c r="AB91" i="345" s="1"/>
  <c r="AA87" i="345"/>
  <c r="AB87" i="345" s="1"/>
  <c r="AA80" i="345"/>
  <c r="AB80" i="345" s="1"/>
  <c r="AA76" i="345"/>
  <c r="AB76" i="345" s="1"/>
  <c r="AA72" i="345"/>
  <c r="AB72" i="345" s="1"/>
  <c r="AA88" i="345"/>
  <c r="AB88" i="345" s="1"/>
  <c r="AA84" i="345"/>
  <c r="AB84" i="345" s="1"/>
  <c r="AA81" i="345"/>
  <c r="AB81" i="345" s="1"/>
  <c r="AA82" i="345"/>
  <c r="AB82" i="345" s="1"/>
  <c r="AA78" i="345"/>
  <c r="AB78" i="345" s="1"/>
  <c r="AA74" i="345"/>
  <c r="AB74" i="345" s="1"/>
  <c r="AA70" i="345"/>
  <c r="AB70" i="345" s="1"/>
  <c r="AA94" i="345"/>
  <c r="AB94" i="345" s="1"/>
  <c r="AA86" i="345"/>
  <c r="AB86" i="345" s="1"/>
  <c r="AA83" i="345"/>
  <c r="AB83" i="345" s="1"/>
  <c r="AA75" i="345"/>
  <c r="AB75" i="345" s="1"/>
  <c r="AA79" i="345"/>
  <c r="AB79" i="345" s="1"/>
  <c r="AA77" i="345"/>
  <c r="AB77" i="345" s="1"/>
  <c r="AA73" i="345"/>
  <c r="AB73" i="345" s="1"/>
  <c r="AA69" i="345"/>
  <c r="AB69" i="345" s="1"/>
  <c r="AA67" i="345"/>
  <c r="AB67" i="345" s="1"/>
  <c r="AA68" i="345"/>
  <c r="AB68" i="345" s="1"/>
  <c r="AA71" i="345"/>
  <c r="AB71" i="345" s="1"/>
  <c r="AA63" i="345"/>
  <c r="AB63" i="345" s="1"/>
  <c r="AA59" i="345"/>
  <c r="AB59" i="345" s="1"/>
  <c r="AA55" i="345"/>
  <c r="AB55" i="345" s="1"/>
  <c r="AA64" i="345"/>
  <c r="AB64" i="345" s="1"/>
  <c r="AA60" i="345"/>
  <c r="AB60" i="345" s="1"/>
  <c r="AA65" i="345"/>
  <c r="AB65" i="345" s="1"/>
  <c r="AA61" i="345"/>
  <c r="AB61" i="345" s="1"/>
  <c r="AA57" i="345"/>
  <c r="AB57" i="345" s="1"/>
  <c r="AA53" i="345"/>
  <c r="AB53" i="345" s="1"/>
  <c r="AA66" i="345"/>
  <c r="AB66" i="345" s="1"/>
  <c r="AA62" i="345"/>
  <c r="AB62" i="345" s="1"/>
  <c r="AA58" i="345"/>
  <c r="AB58" i="345" s="1"/>
  <c r="AA54" i="345"/>
  <c r="AB54" i="345" s="1"/>
  <c r="AA49" i="345"/>
  <c r="AB49" i="345" s="1"/>
  <c r="AA45" i="345"/>
  <c r="AB45" i="345" s="1"/>
  <c r="AA41" i="345"/>
  <c r="AB41" i="345" s="1"/>
  <c r="AA37" i="345"/>
  <c r="AB37" i="345" s="1"/>
  <c r="AA50" i="345"/>
  <c r="AB50" i="345" s="1"/>
  <c r="AA46" i="345"/>
  <c r="AB46" i="345" s="1"/>
  <c r="AA42" i="345"/>
  <c r="AB42" i="345" s="1"/>
  <c r="AA51" i="345"/>
  <c r="AB51" i="345" s="1"/>
  <c r="AA47" i="345"/>
  <c r="AB47" i="345" s="1"/>
  <c r="AA43" i="345"/>
  <c r="AB43" i="345" s="1"/>
  <c r="AA39" i="345"/>
  <c r="AB39" i="345" s="1"/>
  <c r="AA35" i="345"/>
  <c r="AB35" i="345" s="1"/>
  <c r="AA56" i="345"/>
  <c r="AB56" i="345" s="1"/>
  <c r="AA52" i="345"/>
  <c r="AB52" i="345" s="1"/>
  <c r="AA48" i="345"/>
  <c r="AB48" i="345" s="1"/>
  <c r="AA44" i="345"/>
  <c r="AB44" i="345" s="1"/>
  <c r="AA40" i="345"/>
  <c r="AB40" i="345" s="1"/>
  <c r="AA36" i="345"/>
  <c r="AB36" i="345" s="1"/>
  <c r="AA30" i="345"/>
  <c r="AB30" i="345" s="1"/>
  <c r="AA26" i="345"/>
  <c r="AB26" i="345" s="1"/>
  <c r="AA22" i="345"/>
  <c r="AB22" i="345" s="1"/>
  <c r="AA18" i="345"/>
  <c r="AB18" i="345" s="1"/>
  <c r="AA34" i="345"/>
  <c r="AB34" i="345" s="1"/>
  <c r="AA31" i="345"/>
  <c r="AB31" i="345" s="1"/>
  <c r="AA27" i="345"/>
  <c r="AB27" i="345" s="1"/>
  <c r="AA23" i="345"/>
  <c r="AB23" i="345" s="1"/>
  <c r="AA32" i="345"/>
  <c r="AB32" i="345" s="1"/>
  <c r="AA28" i="345"/>
  <c r="AB28" i="345" s="1"/>
  <c r="AA24" i="345"/>
  <c r="AB24" i="345" s="1"/>
  <c r="AA20" i="345"/>
  <c r="AB20" i="345" s="1"/>
  <c r="AA16" i="345"/>
  <c r="AB16" i="345" s="1"/>
  <c r="AA38" i="345"/>
  <c r="AB38" i="345" s="1"/>
  <c r="AA33" i="345"/>
  <c r="AB33" i="345" s="1"/>
  <c r="AA29" i="345"/>
  <c r="AB29" i="345" s="1"/>
  <c r="AA25" i="345"/>
  <c r="AB25" i="345" s="1"/>
  <c r="AA21" i="345"/>
  <c r="AB21" i="345" s="1"/>
  <c r="AA17" i="345"/>
  <c r="AB17" i="345" s="1"/>
  <c r="AI101" i="345"/>
  <c r="AJ101" i="345" s="1"/>
  <c r="AI98" i="345"/>
  <c r="AJ98" i="345" s="1"/>
  <c r="AI99" i="345"/>
  <c r="AJ99" i="345" s="1"/>
  <c r="AI95" i="345"/>
  <c r="AJ95" i="345" s="1"/>
  <c r="AI100" i="345"/>
  <c r="AJ100" i="345" s="1"/>
  <c r="AI96" i="345"/>
  <c r="AJ96" i="345" s="1"/>
  <c r="AI92" i="345"/>
  <c r="AJ92" i="345" s="1"/>
  <c r="AI97" i="345"/>
  <c r="AJ97" i="345" s="1"/>
  <c r="AI93" i="345"/>
  <c r="AJ93" i="345" s="1"/>
  <c r="AI89" i="345"/>
  <c r="AJ89" i="345" s="1"/>
  <c r="AI85" i="345"/>
  <c r="AJ85" i="345" s="1"/>
  <c r="AI94" i="345"/>
  <c r="AJ94" i="345" s="1"/>
  <c r="AI90" i="345"/>
  <c r="AJ90" i="345" s="1"/>
  <c r="AI91" i="345"/>
  <c r="AJ91" i="345" s="1"/>
  <c r="AI87" i="345"/>
  <c r="AJ87" i="345" s="1"/>
  <c r="AI80" i="345"/>
  <c r="AJ80" i="345" s="1"/>
  <c r="AI76" i="345"/>
  <c r="AJ76" i="345" s="1"/>
  <c r="AI72" i="345"/>
  <c r="AJ72" i="345" s="1"/>
  <c r="AI84" i="345"/>
  <c r="AJ84" i="345" s="1"/>
  <c r="AI81" i="345"/>
  <c r="AJ81" i="345" s="1"/>
  <c r="AI77" i="345"/>
  <c r="AJ77" i="345" s="1"/>
  <c r="AI82" i="345"/>
  <c r="AJ82" i="345" s="1"/>
  <c r="AI78" i="345"/>
  <c r="AJ78" i="345" s="1"/>
  <c r="AI74" i="345"/>
  <c r="AJ74" i="345" s="1"/>
  <c r="AI70" i="345"/>
  <c r="AJ70" i="345" s="1"/>
  <c r="AI88" i="345"/>
  <c r="AJ88" i="345" s="1"/>
  <c r="AI86" i="345"/>
  <c r="AJ86" i="345" s="1"/>
  <c r="AI83" i="345"/>
  <c r="AJ83" i="345" s="1"/>
  <c r="AI79" i="345"/>
  <c r="AJ79" i="345" s="1"/>
  <c r="AI75" i="345"/>
  <c r="AJ75" i="345" s="1"/>
  <c r="AI73" i="345"/>
  <c r="AJ73" i="345" s="1"/>
  <c r="AI69" i="345"/>
  <c r="AJ69" i="345" s="1"/>
  <c r="AI67" i="345"/>
  <c r="AJ67" i="345" s="1"/>
  <c r="AI68" i="345"/>
  <c r="AJ68" i="345" s="1"/>
  <c r="AI64" i="345"/>
  <c r="AJ64" i="345" s="1"/>
  <c r="AI65" i="345"/>
  <c r="AJ65" i="345" s="1"/>
  <c r="AI63" i="345"/>
  <c r="AJ63" i="345" s="1"/>
  <c r="AI59" i="345"/>
  <c r="AJ59" i="345" s="1"/>
  <c r="AI55" i="345"/>
  <c r="AJ55" i="345" s="1"/>
  <c r="AI66" i="345"/>
  <c r="AJ66" i="345" s="1"/>
  <c r="AI60" i="345"/>
  <c r="AJ60" i="345" s="1"/>
  <c r="AI71" i="345"/>
  <c r="AJ71" i="345" s="1"/>
  <c r="AI61" i="345"/>
  <c r="AJ61" i="345" s="1"/>
  <c r="AI57" i="345"/>
  <c r="AJ57" i="345" s="1"/>
  <c r="AI53" i="345"/>
  <c r="AJ53" i="345" s="1"/>
  <c r="AI62" i="345"/>
  <c r="AJ62" i="345" s="1"/>
  <c r="AI58" i="345"/>
  <c r="AJ58" i="345" s="1"/>
  <c r="AI54" i="345"/>
  <c r="AJ54" i="345" s="1"/>
  <c r="AI49" i="345"/>
  <c r="AJ49" i="345" s="1"/>
  <c r="AI45" i="345"/>
  <c r="AJ45" i="345" s="1"/>
  <c r="AI41" i="345"/>
  <c r="AJ41" i="345" s="1"/>
  <c r="AI37" i="345"/>
  <c r="AJ37" i="345" s="1"/>
  <c r="AI56" i="345"/>
  <c r="AJ56" i="345" s="1"/>
  <c r="AI52" i="345"/>
  <c r="AJ52" i="345" s="1"/>
  <c r="AI50" i="345"/>
  <c r="AJ50" i="345" s="1"/>
  <c r="AI46" i="345"/>
  <c r="AJ46" i="345" s="1"/>
  <c r="AI42" i="345"/>
  <c r="AJ42" i="345" s="1"/>
  <c r="AI51" i="345"/>
  <c r="AJ51" i="345" s="1"/>
  <c r="AI47" i="345"/>
  <c r="AJ47" i="345" s="1"/>
  <c r="AI43" i="345"/>
  <c r="AJ43" i="345" s="1"/>
  <c r="AI39" i="345"/>
  <c r="AJ39" i="345" s="1"/>
  <c r="AI35" i="345"/>
  <c r="AJ35" i="345" s="1"/>
  <c r="AI48" i="345"/>
  <c r="AJ48" i="345" s="1"/>
  <c r="AI44" i="345"/>
  <c r="AJ44" i="345" s="1"/>
  <c r="AI40" i="345"/>
  <c r="AJ40" i="345" s="1"/>
  <c r="AI36" i="345"/>
  <c r="AJ36" i="345" s="1"/>
  <c r="AI30" i="345"/>
  <c r="AJ30" i="345" s="1"/>
  <c r="AI26" i="345"/>
  <c r="AJ26" i="345" s="1"/>
  <c r="AI22" i="345"/>
  <c r="AJ22" i="345" s="1"/>
  <c r="AI18" i="345"/>
  <c r="AJ18" i="345" s="1"/>
  <c r="AI38" i="345"/>
  <c r="AJ38" i="345" s="1"/>
  <c r="AI31" i="345"/>
  <c r="AJ31" i="345" s="1"/>
  <c r="AI27" i="345"/>
  <c r="AJ27" i="345" s="1"/>
  <c r="AI23" i="345"/>
  <c r="AJ23" i="345" s="1"/>
  <c r="AI32" i="345"/>
  <c r="AJ32" i="345" s="1"/>
  <c r="AI28" i="345"/>
  <c r="AJ28" i="345" s="1"/>
  <c r="AI24" i="345"/>
  <c r="AJ24" i="345" s="1"/>
  <c r="AI20" i="345"/>
  <c r="AJ20" i="345" s="1"/>
  <c r="AI16" i="345"/>
  <c r="AJ16" i="345" s="1"/>
  <c r="AI34" i="345"/>
  <c r="AJ34" i="345" s="1"/>
  <c r="AI33" i="345"/>
  <c r="AJ33" i="345" s="1"/>
  <c r="AI29" i="345"/>
  <c r="AJ29" i="345" s="1"/>
  <c r="AI25" i="345"/>
  <c r="AJ25" i="345" s="1"/>
  <c r="AI21" i="345"/>
  <c r="AJ21" i="345" s="1"/>
  <c r="AI17" i="345"/>
  <c r="AJ17" i="345" s="1"/>
  <c r="AQ98" i="345"/>
  <c r="AQ99" i="345"/>
  <c r="AQ95" i="345"/>
  <c r="AQ100" i="345"/>
  <c r="AQ96" i="345"/>
  <c r="AQ92" i="345"/>
  <c r="AQ97" i="345"/>
  <c r="AQ93" i="345"/>
  <c r="AQ89" i="345"/>
  <c r="AQ85" i="345"/>
  <c r="AQ90" i="345"/>
  <c r="AQ91" i="345"/>
  <c r="AQ87" i="345"/>
  <c r="AQ80" i="345"/>
  <c r="AQ76" i="345"/>
  <c r="AQ72" i="345"/>
  <c r="AQ68" i="345"/>
  <c r="AQ88" i="345"/>
  <c r="AQ84" i="345"/>
  <c r="AQ81" i="345"/>
  <c r="AQ77" i="345"/>
  <c r="AQ94" i="345"/>
  <c r="AQ82" i="345"/>
  <c r="AQ78" i="345"/>
  <c r="AQ74" i="345"/>
  <c r="AQ70" i="345"/>
  <c r="AQ86" i="345"/>
  <c r="AQ83" i="345"/>
  <c r="AQ75" i="345"/>
  <c r="AQ79" i="345"/>
  <c r="AQ73" i="345"/>
  <c r="AQ69" i="345"/>
  <c r="AQ67" i="345"/>
  <c r="AQ64" i="345"/>
  <c r="AQ71" i="345"/>
  <c r="AQ66" i="345"/>
  <c r="AQ63" i="345"/>
  <c r="AQ59" i="345"/>
  <c r="AQ55" i="345"/>
  <c r="AQ60" i="345"/>
  <c r="AQ65" i="345"/>
  <c r="AQ61" i="345"/>
  <c r="AQ57" i="345"/>
  <c r="AQ53" i="345"/>
  <c r="AQ62" i="345"/>
  <c r="AQ58" i="345"/>
  <c r="AQ54" i="345"/>
  <c r="AQ49" i="345"/>
  <c r="AQ45" i="345"/>
  <c r="AQ41" i="345"/>
  <c r="AQ37" i="345"/>
  <c r="AQ50" i="345"/>
  <c r="AQ46" i="345"/>
  <c r="AQ42" i="345"/>
  <c r="AQ51" i="345"/>
  <c r="AQ47" i="345"/>
  <c r="AQ43" i="345"/>
  <c r="AQ39" i="345"/>
  <c r="AQ35" i="345"/>
  <c r="AQ56" i="345"/>
  <c r="AQ52" i="345"/>
  <c r="AQ48" i="345"/>
  <c r="AQ44" i="345"/>
  <c r="AQ40" i="345"/>
  <c r="AQ36" i="345"/>
  <c r="AQ30" i="345"/>
  <c r="AQ26" i="345"/>
  <c r="AQ22" i="345"/>
  <c r="AQ18" i="345"/>
  <c r="AQ34" i="345"/>
  <c r="AQ31" i="345"/>
  <c r="AQ27" i="345"/>
  <c r="AQ23" i="345"/>
  <c r="AQ32" i="345"/>
  <c r="AQ28" i="345"/>
  <c r="AQ24" i="345"/>
  <c r="AQ20" i="345"/>
  <c r="AQ16" i="345"/>
  <c r="AQ38" i="345"/>
  <c r="AQ33" i="345"/>
  <c r="AQ29" i="345"/>
  <c r="AQ25" i="345"/>
  <c r="AQ21" i="345"/>
  <c r="AQ17" i="345"/>
  <c r="AW100" i="345"/>
  <c r="AW97" i="345"/>
  <c r="AW93" i="345"/>
  <c r="AW98" i="345"/>
  <c r="AW94" i="345"/>
  <c r="AW101" i="345"/>
  <c r="AW99" i="345"/>
  <c r="AW95" i="345"/>
  <c r="AW96" i="345"/>
  <c r="AW92" i="345"/>
  <c r="AW91" i="345"/>
  <c r="AW87" i="345"/>
  <c r="AW83" i="345"/>
  <c r="AW88" i="345"/>
  <c r="AW89" i="345"/>
  <c r="AW85" i="345"/>
  <c r="AW86" i="345"/>
  <c r="AW82" i="345"/>
  <c r="AW78" i="345"/>
  <c r="AW74" i="345"/>
  <c r="AW70" i="345"/>
  <c r="AW79" i="345"/>
  <c r="AW84" i="345"/>
  <c r="AW80" i="345"/>
  <c r="AW76" i="345"/>
  <c r="AW72" i="345"/>
  <c r="AW68" i="345"/>
  <c r="AW90" i="345"/>
  <c r="AW81" i="345"/>
  <c r="AW77" i="345"/>
  <c r="AW73" i="345"/>
  <c r="AW69" i="345"/>
  <c r="AW66" i="345"/>
  <c r="AW61" i="345"/>
  <c r="AW57" i="345"/>
  <c r="AW62" i="345"/>
  <c r="AW58" i="345"/>
  <c r="AW65" i="345"/>
  <c r="AW63" i="345"/>
  <c r="AW59" i="345"/>
  <c r="AW55" i="345"/>
  <c r="AW75" i="345"/>
  <c r="AW71" i="345"/>
  <c r="AW67" i="345"/>
  <c r="AW64" i="345"/>
  <c r="AW60" i="345"/>
  <c r="AW56" i="345"/>
  <c r="AW52" i="345"/>
  <c r="AW53" i="345"/>
  <c r="AW51" i="345"/>
  <c r="AW47" i="345"/>
  <c r="AW43" i="345"/>
  <c r="AW39" i="345"/>
  <c r="AW35" i="345"/>
  <c r="AW48" i="345"/>
  <c r="AW44" i="345"/>
  <c r="AW49" i="345"/>
  <c r="AW45" i="345"/>
  <c r="AW41" i="345"/>
  <c r="AW37" i="345"/>
  <c r="AW54" i="345"/>
  <c r="AW50" i="345"/>
  <c r="AW46" i="345"/>
  <c r="AW42" i="345"/>
  <c r="AW38" i="345"/>
  <c r="AW34" i="345"/>
  <c r="AW32" i="345"/>
  <c r="AW28" i="345"/>
  <c r="AW24" i="345"/>
  <c r="AW20" i="345"/>
  <c r="AW16" i="345"/>
  <c r="AW40" i="345"/>
  <c r="AW36" i="345"/>
  <c r="AW33" i="345"/>
  <c r="AW29" i="345"/>
  <c r="AW25" i="345"/>
  <c r="AW30" i="345"/>
  <c r="AW26" i="345"/>
  <c r="AW22" i="345"/>
  <c r="AW18" i="345"/>
  <c r="AW31" i="345"/>
  <c r="AW27" i="345"/>
  <c r="AW23" i="345"/>
  <c r="AW19" i="345"/>
  <c r="AZ9" i="345"/>
  <c r="AG10" i="345"/>
  <c r="AH10" i="345" s="1"/>
  <c r="AW10" i="345"/>
  <c r="AP11" i="345"/>
  <c r="AA12" i="345"/>
  <c r="AI12" i="345"/>
  <c r="AJ12" i="345" s="1"/>
  <c r="AQ12" i="345"/>
  <c r="AZ13" i="345"/>
  <c r="AC14" i="345"/>
  <c r="AD14" i="345" s="1"/>
  <c r="AG14" i="345"/>
  <c r="AH14" i="345" s="1"/>
  <c r="AW14" i="345"/>
  <c r="AC15" i="345"/>
  <c r="AD15" i="345" s="1"/>
  <c r="AC17" i="345"/>
  <c r="AD17" i="345" s="1"/>
  <c r="AP18" i="345"/>
  <c r="AI19" i="345"/>
  <c r="AJ19" i="345" s="1"/>
  <c r="AY19" i="345"/>
  <c r="AR20" i="345"/>
  <c r="BD72" i="345"/>
  <c r="V72" i="345"/>
  <c r="M72" i="345" s="1"/>
  <c r="V68" i="345"/>
  <c r="M68" i="345" s="1"/>
  <c r="V76" i="345"/>
  <c r="M76" i="345" s="1"/>
  <c r="V78" i="345"/>
  <c r="M78" i="345" s="1"/>
  <c r="BD93" i="345"/>
  <c r="V93" i="345"/>
  <c r="M93" i="345" s="1"/>
  <c r="BD16" i="343"/>
  <c r="BD19" i="343"/>
  <c r="V31" i="343"/>
  <c r="M31" i="343" s="1"/>
  <c r="BD53" i="343"/>
  <c r="BD55" i="343"/>
  <c r="BD61" i="343"/>
  <c r="BD63" i="343"/>
  <c r="BD75" i="343"/>
  <c r="BD88" i="343"/>
  <c r="BD92" i="343"/>
  <c r="BD95" i="343"/>
  <c r="V10" i="343"/>
  <c r="M10" i="343" s="1"/>
  <c r="V13" i="343"/>
  <c r="M13" i="343" s="1"/>
  <c r="V18" i="343"/>
  <c r="M18" i="343" s="1"/>
  <c r="BD34" i="343"/>
  <c r="BD38" i="343"/>
  <c r="BD42" i="343"/>
  <c r="BD46" i="343"/>
  <c r="BD56" i="343"/>
  <c r="BD64" i="343"/>
  <c r="V67" i="343"/>
  <c r="M67" i="343" s="1"/>
  <c r="V72" i="343"/>
  <c r="M72" i="343" s="1"/>
  <c r="V73" i="343"/>
  <c r="M73" i="343" s="1"/>
  <c r="BD76" i="343"/>
  <c r="BD78" i="343"/>
  <c r="BD79" i="343"/>
  <c r="BD82" i="343"/>
  <c r="BD83" i="343"/>
  <c r="V85" i="343"/>
  <c r="M85" i="343" s="1"/>
  <c r="A11" i="343"/>
  <c r="V11" i="343"/>
  <c r="M11" i="343" s="1"/>
  <c r="V17" i="343"/>
  <c r="M17" i="343" s="1"/>
  <c r="V22" i="343"/>
  <c r="M22" i="343" s="1"/>
  <c r="V37" i="343"/>
  <c r="M37" i="343" s="1"/>
  <c r="V41" i="343"/>
  <c r="M41" i="343" s="1"/>
  <c r="V45" i="343"/>
  <c r="M45" i="343" s="1"/>
  <c r="V54" i="343"/>
  <c r="M54" i="343" s="1"/>
  <c r="V62" i="343"/>
  <c r="M62" i="343" s="1"/>
  <c r="V97" i="343"/>
  <c r="M97" i="343" s="1"/>
  <c r="V12" i="344"/>
  <c r="M12" i="344" s="1"/>
  <c r="AG13" i="344"/>
  <c r="AH13" i="344" s="1"/>
  <c r="BD13" i="344"/>
  <c r="V14" i="344"/>
  <c r="M14" i="344" s="1"/>
  <c r="AE15" i="344"/>
  <c r="AF15" i="344" s="1"/>
  <c r="AE21" i="344"/>
  <c r="AF21" i="344" s="1"/>
  <c r="BD23" i="344"/>
  <c r="S24" i="344"/>
  <c r="BD27" i="344"/>
  <c r="S35" i="344"/>
  <c r="BD35" i="344"/>
  <c r="S43" i="344"/>
  <c r="BD43" i="344"/>
  <c r="AG48" i="344"/>
  <c r="AH48" i="344" s="1"/>
  <c r="V50" i="344"/>
  <c r="M50" i="344" s="1"/>
  <c r="V57" i="344"/>
  <c r="M57" i="344" s="1"/>
  <c r="V59" i="344"/>
  <c r="M59" i="344" s="1"/>
  <c r="BD60" i="344"/>
  <c r="V65" i="344"/>
  <c r="M65" i="344" s="1"/>
  <c r="BD70" i="344"/>
  <c r="BD84" i="344"/>
  <c r="V91" i="344"/>
  <c r="M91" i="344" s="1"/>
  <c r="V94" i="344"/>
  <c r="M94" i="344" s="1"/>
  <c r="V97" i="344"/>
  <c r="M97" i="344" s="1"/>
  <c r="V15" i="344"/>
  <c r="M15" i="344" s="1"/>
  <c r="AI15" i="344"/>
  <c r="AJ15" i="344" s="1"/>
  <c r="S20" i="344"/>
  <c r="V26" i="344"/>
  <c r="M26" i="344" s="1"/>
  <c r="V32" i="344"/>
  <c r="M32" i="344" s="1"/>
  <c r="V55" i="344"/>
  <c r="M55" i="344" s="1"/>
  <c r="V63" i="344"/>
  <c r="M63" i="344" s="1"/>
  <c r="V75" i="344"/>
  <c r="M75" i="344" s="1"/>
  <c r="V79" i="344"/>
  <c r="M79" i="344" s="1"/>
  <c r="V19" i="344"/>
  <c r="M19" i="344" s="1"/>
  <c r="V80" i="344"/>
  <c r="M80" i="344" s="1"/>
  <c r="V85" i="344"/>
  <c r="M85" i="344" s="1"/>
  <c r="BD100" i="344"/>
  <c r="H21" i="344"/>
  <c r="H11" i="344"/>
  <c r="H20" i="344"/>
  <c r="H16" i="344"/>
  <c r="H10" i="344"/>
  <c r="H19" i="344"/>
  <c r="H18" i="344"/>
  <c r="H9" i="344"/>
  <c r="AO15" i="344"/>
  <c r="AN12" i="344"/>
  <c r="AR12" i="344"/>
  <c r="AC13" i="344"/>
  <c r="AD13" i="344" s="1"/>
  <c r="AC17" i="344"/>
  <c r="AD17" i="344" s="1"/>
  <c r="AX23" i="344"/>
  <c r="AC27" i="344"/>
  <c r="AD27" i="344" s="1"/>
  <c r="AR36" i="344"/>
  <c r="AR40" i="344"/>
  <c r="AR44" i="344"/>
  <c r="AC50" i="344"/>
  <c r="AD50" i="344" s="1"/>
  <c r="AX51" i="344"/>
  <c r="BD67" i="344"/>
  <c r="V67" i="344"/>
  <c r="M67" i="344" s="1"/>
  <c r="AP69" i="344"/>
  <c r="AE101" i="344"/>
  <c r="AF101" i="344" s="1"/>
  <c r="AE98" i="344"/>
  <c r="AF98" i="344" s="1"/>
  <c r="AE94" i="344"/>
  <c r="AF94" i="344" s="1"/>
  <c r="AE99" i="344"/>
  <c r="AF99" i="344" s="1"/>
  <c r="AE95" i="344"/>
  <c r="AF95" i="344" s="1"/>
  <c r="AE96" i="344"/>
  <c r="AF96" i="344" s="1"/>
  <c r="AE92" i="344"/>
  <c r="AF92" i="344" s="1"/>
  <c r="AE88" i="344"/>
  <c r="AF88" i="344" s="1"/>
  <c r="AE93" i="344"/>
  <c r="AF93" i="344" s="1"/>
  <c r="AE91" i="344"/>
  <c r="AF91" i="344" s="1"/>
  <c r="AE87" i="344"/>
  <c r="AF87" i="344" s="1"/>
  <c r="AE83" i="344"/>
  <c r="AF83" i="344" s="1"/>
  <c r="AE100" i="344"/>
  <c r="AF100" i="344" s="1"/>
  <c r="AE89" i="344"/>
  <c r="AF89" i="344" s="1"/>
  <c r="AE90" i="344"/>
  <c r="AF90" i="344" s="1"/>
  <c r="AE85" i="344"/>
  <c r="AF85" i="344" s="1"/>
  <c r="AE81" i="344"/>
  <c r="AF81" i="344" s="1"/>
  <c r="AE97" i="344"/>
  <c r="AF97" i="344" s="1"/>
  <c r="AE79" i="344"/>
  <c r="AF79" i="344" s="1"/>
  <c r="AE75" i="344"/>
  <c r="AF75" i="344" s="1"/>
  <c r="AE71" i="344"/>
  <c r="AF71" i="344" s="1"/>
  <c r="AE67" i="344"/>
  <c r="AF67" i="344" s="1"/>
  <c r="AE84" i="344"/>
  <c r="AF84" i="344" s="1"/>
  <c r="AE82" i="344"/>
  <c r="AF82" i="344" s="1"/>
  <c r="AE80" i="344"/>
  <c r="AF80" i="344" s="1"/>
  <c r="AE76" i="344"/>
  <c r="AF76" i="344" s="1"/>
  <c r="AE77" i="344"/>
  <c r="AF77" i="344" s="1"/>
  <c r="AE73" i="344"/>
  <c r="AF73" i="344" s="1"/>
  <c r="AE69" i="344"/>
  <c r="AF69" i="344" s="1"/>
  <c r="AE86" i="344"/>
  <c r="AF86" i="344" s="1"/>
  <c r="AE70" i="344"/>
  <c r="AF70" i="344" s="1"/>
  <c r="AE63" i="344"/>
  <c r="AF63" i="344" s="1"/>
  <c r="AE59" i="344"/>
  <c r="AF59" i="344" s="1"/>
  <c r="AE55" i="344"/>
  <c r="AF55" i="344" s="1"/>
  <c r="AE51" i="344"/>
  <c r="AF51" i="344" s="1"/>
  <c r="AE78" i="344"/>
  <c r="AF78" i="344" s="1"/>
  <c r="AE74" i="344"/>
  <c r="AF74" i="344" s="1"/>
  <c r="AE64" i="344"/>
  <c r="AF64" i="344" s="1"/>
  <c r="AE60" i="344"/>
  <c r="AF60" i="344" s="1"/>
  <c r="AE56" i="344"/>
  <c r="AF56" i="344" s="1"/>
  <c r="AE72" i="344"/>
  <c r="AF72" i="344" s="1"/>
  <c r="AE68" i="344"/>
  <c r="AF68" i="344" s="1"/>
  <c r="AE65" i="344"/>
  <c r="AF65" i="344" s="1"/>
  <c r="AE61" i="344"/>
  <c r="AF61" i="344" s="1"/>
  <c r="AE57" i="344"/>
  <c r="AF57" i="344" s="1"/>
  <c r="AE53" i="344"/>
  <c r="AF53" i="344" s="1"/>
  <c r="AE49" i="344"/>
  <c r="AF49" i="344" s="1"/>
  <c r="AE66" i="344"/>
  <c r="AF66" i="344" s="1"/>
  <c r="AE62" i="344"/>
  <c r="AF62" i="344" s="1"/>
  <c r="AE58" i="344"/>
  <c r="AF58" i="344" s="1"/>
  <c r="AE54" i="344"/>
  <c r="AF54" i="344" s="1"/>
  <c r="AE52" i="344"/>
  <c r="AF52" i="344" s="1"/>
  <c r="AE48" i="344"/>
  <c r="AF48" i="344" s="1"/>
  <c r="AE44" i="344"/>
  <c r="AF44" i="344" s="1"/>
  <c r="AE40" i="344"/>
  <c r="AF40" i="344" s="1"/>
  <c r="AE36" i="344"/>
  <c r="AF36" i="344" s="1"/>
  <c r="AE32" i="344"/>
  <c r="AF32" i="344" s="1"/>
  <c r="AE45" i="344"/>
  <c r="AF45" i="344" s="1"/>
  <c r="AE41" i="344"/>
  <c r="AF41" i="344" s="1"/>
  <c r="AE37" i="344"/>
  <c r="AF37" i="344" s="1"/>
  <c r="AE33" i="344"/>
  <c r="AF33" i="344" s="1"/>
  <c r="AE29" i="344"/>
  <c r="AF29" i="344" s="1"/>
  <c r="AE50" i="344"/>
  <c r="AF50" i="344" s="1"/>
  <c r="AE46" i="344"/>
  <c r="AF46" i="344" s="1"/>
  <c r="AE42" i="344"/>
  <c r="AF42" i="344" s="1"/>
  <c r="AE38" i="344"/>
  <c r="AF38" i="344" s="1"/>
  <c r="AE34" i="344"/>
  <c r="AF34" i="344" s="1"/>
  <c r="AE30" i="344"/>
  <c r="AF30" i="344" s="1"/>
  <c r="AE26" i="344"/>
  <c r="AF26" i="344" s="1"/>
  <c r="AE22" i="344"/>
  <c r="AF22" i="344" s="1"/>
  <c r="AE18" i="344"/>
  <c r="AF18" i="344" s="1"/>
  <c r="AO8" i="344"/>
  <c r="AS8" i="344"/>
  <c r="AT8" i="344" s="1"/>
  <c r="AY98" i="344"/>
  <c r="AY94" i="344"/>
  <c r="AY101" i="344"/>
  <c r="AY99" i="344"/>
  <c r="AY95" i="344"/>
  <c r="AY100" i="344"/>
  <c r="AY97" i="344"/>
  <c r="AY88" i="344"/>
  <c r="AY92" i="344"/>
  <c r="AY83" i="344"/>
  <c r="AY91" i="344"/>
  <c r="AY89" i="344"/>
  <c r="AY85" i="344"/>
  <c r="AY81" i="344"/>
  <c r="AY96" i="344"/>
  <c r="AY90" i="344"/>
  <c r="AY79" i="344"/>
  <c r="AY75" i="344"/>
  <c r="AY71" i="344"/>
  <c r="AY67" i="344"/>
  <c r="AY86" i="344"/>
  <c r="AY82" i="344"/>
  <c r="AY80" i="344"/>
  <c r="AY76" i="344"/>
  <c r="AY87" i="344"/>
  <c r="AY77" i="344"/>
  <c r="AY73" i="344"/>
  <c r="AY69" i="344"/>
  <c r="AY84" i="344"/>
  <c r="AY78" i="344"/>
  <c r="AY74" i="344"/>
  <c r="AY72" i="344"/>
  <c r="AY68" i="344"/>
  <c r="AY63" i="344"/>
  <c r="AY59" i="344"/>
  <c r="AY55" i="344"/>
  <c r="AY51" i="344"/>
  <c r="AY93" i="344"/>
  <c r="AY64" i="344"/>
  <c r="AY60" i="344"/>
  <c r="AY56" i="344"/>
  <c r="AY52" i="344"/>
  <c r="AY70" i="344"/>
  <c r="AY66" i="344"/>
  <c r="AY65" i="344"/>
  <c r="AY61" i="344"/>
  <c r="AY57" i="344"/>
  <c r="AY53" i="344"/>
  <c r="AY49" i="344"/>
  <c r="AY50" i="344"/>
  <c r="AY44" i="344"/>
  <c r="AY40" i="344"/>
  <c r="AY36" i="344"/>
  <c r="AY32" i="344"/>
  <c r="AY45" i="344"/>
  <c r="AY41" i="344"/>
  <c r="AY37" i="344"/>
  <c r="AY33" i="344"/>
  <c r="AY29" i="344"/>
  <c r="AY48" i="344"/>
  <c r="AY46" i="344"/>
  <c r="AY42" i="344"/>
  <c r="AY38" i="344"/>
  <c r="AY34" i="344"/>
  <c r="AY30" i="344"/>
  <c r="AY26" i="344"/>
  <c r="AY22" i="344"/>
  <c r="AY18" i="344"/>
  <c r="AP9" i="344"/>
  <c r="AX9" i="344"/>
  <c r="AA10" i="344"/>
  <c r="AB10" i="344" s="1"/>
  <c r="AE10" i="344"/>
  <c r="AF10" i="344" s="1"/>
  <c r="AI10" i="344"/>
  <c r="AJ10" i="344" s="1"/>
  <c r="AQ10" i="344"/>
  <c r="AY10" i="344"/>
  <c r="AN11" i="344"/>
  <c r="AR11" i="344"/>
  <c r="AZ11" i="344"/>
  <c r="AC12" i="344"/>
  <c r="AD12" i="344" s="1"/>
  <c r="AG12" i="344"/>
  <c r="AH12" i="344" s="1"/>
  <c r="AW12" i="344"/>
  <c r="AP13" i="344"/>
  <c r="AX13" i="344"/>
  <c r="AA14" i="344"/>
  <c r="AE14" i="344"/>
  <c r="AF14" i="344" s="1"/>
  <c r="AI14" i="344"/>
  <c r="AJ14" i="344" s="1"/>
  <c r="AQ14" i="344"/>
  <c r="AS14" i="344" s="1"/>
  <c r="AT14" i="344" s="1"/>
  <c r="AY14" i="344"/>
  <c r="AR15" i="344"/>
  <c r="AZ15" i="344"/>
  <c r="AC16" i="344"/>
  <c r="AD16" i="344" s="1"/>
  <c r="AG16" i="344"/>
  <c r="AH16" i="344" s="1"/>
  <c r="AW16" i="344"/>
  <c r="AQ17" i="344"/>
  <c r="AZ18" i="344"/>
  <c r="S19" i="344"/>
  <c r="AC19" i="344"/>
  <c r="AD19" i="344" s="1"/>
  <c r="AX19" i="344"/>
  <c r="V20" i="344"/>
  <c r="M20" i="344" s="1"/>
  <c r="AE20" i="344"/>
  <c r="AF20" i="344" s="1"/>
  <c r="AP20" i="344"/>
  <c r="AZ20" i="344"/>
  <c r="AG21" i="344"/>
  <c r="AH21" i="344" s="1"/>
  <c r="AR21" i="344"/>
  <c r="AW21" i="344"/>
  <c r="AP22" i="344"/>
  <c r="AI23" i="344"/>
  <c r="AJ23" i="344" s="1"/>
  <c r="AY23" i="344"/>
  <c r="V24" i="344"/>
  <c r="M24" i="344" s="1"/>
  <c r="AE24" i="344"/>
  <c r="AF24" i="344" s="1"/>
  <c r="AP24" i="344"/>
  <c r="AZ24" i="344"/>
  <c r="AG25" i="344"/>
  <c r="AH25" i="344" s="1"/>
  <c r="AR25" i="344"/>
  <c r="AW25" i="344"/>
  <c r="AP26" i="344"/>
  <c r="AI27" i="344"/>
  <c r="AJ27" i="344" s="1"/>
  <c r="AP27" i="344"/>
  <c r="AR28" i="344"/>
  <c r="AC29" i="344"/>
  <c r="AD29" i="344" s="1"/>
  <c r="AP30" i="344"/>
  <c r="AC33" i="344"/>
  <c r="AD33" i="344" s="1"/>
  <c r="AP34" i="344"/>
  <c r="AC37" i="344"/>
  <c r="AD37" i="344" s="1"/>
  <c r="AP38" i="344"/>
  <c r="AC41" i="344"/>
  <c r="AD41" i="344" s="1"/>
  <c r="AP42" i="344"/>
  <c r="AC45" i="344"/>
  <c r="AD45" i="344" s="1"/>
  <c r="AP46" i="344"/>
  <c r="AP53" i="344"/>
  <c r="AI54" i="344"/>
  <c r="AJ54" i="344" s="1"/>
  <c r="AI62" i="344"/>
  <c r="AJ62" i="344" s="1"/>
  <c r="AN99" i="344"/>
  <c r="AN95" i="344"/>
  <c r="AN100" i="344"/>
  <c r="AN96" i="344"/>
  <c r="AN92" i="344"/>
  <c r="AN93" i="344"/>
  <c r="AN98" i="344"/>
  <c r="AN97" i="344"/>
  <c r="AN89" i="344"/>
  <c r="AN94" i="344"/>
  <c r="AN88" i="344"/>
  <c r="AN84" i="344"/>
  <c r="AN91" i="344"/>
  <c r="AN86" i="344"/>
  <c r="AN82" i="344"/>
  <c r="AN81" i="344"/>
  <c r="AN80" i="344"/>
  <c r="AN76" i="344"/>
  <c r="AN72" i="344"/>
  <c r="AN68" i="344"/>
  <c r="AN83" i="344"/>
  <c r="AN77" i="344"/>
  <c r="AN90" i="344"/>
  <c r="AN87" i="344"/>
  <c r="AN78" i="344"/>
  <c r="AN74" i="344"/>
  <c r="AN70" i="344"/>
  <c r="AN66" i="344"/>
  <c r="AN73" i="344"/>
  <c r="AN69" i="344"/>
  <c r="AN64" i="344"/>
  <c r="AN60" i="344"/>
  <c r="AN56" i="344"/>
  <c r="AN52" i="344"/>
  <c r="AN48" i="344"/>
  <c r="AN85" i="344"/>
  <c r="AN65" i="344"/>
  <c r="AN61" i="344"/>
  <c r="AN57" i="344"/>
  <c r="AN53" i="344"/>
  <c r="AN79" i="344"/>
  <c r="AN75" i="344"/>
  <c r="AN71" i="344"/>
  <c r="AN67" i="344"/>
  <c r="AN62" i="344"/>
  <c r="AN58" i="344"/>
  <c r="AN54" i="344"/>
  <c r="AN50" i="344"/>
  <c r="AN51" i="344"/>
  <c r="AN45" i="344"/>
  <c r="AN41" i="344"/>
  <c r="AN37" i="344"/>
  <c r="AN33" i="344"/>
  <c r="AN29" i="344"/>
  <c r="AN63" i="344"/>
  <c r="AN59" i="344"/>
  <c r="AN55" i="344"/>
  <c r="AN46" i="344"/>
  <c r="AN42" i="344"/>
  <c r="AN38" i="344"/>
  <c r="AN34" i="344"/>
  <c r="AN30" i="344"/>
  <c r="AN49" i="344"/>
  <c r="AN47" i="344"/>
  <c r="AN43" i="344"/>
  <c r="AN39" i="344"/>
  <c r="AN35" i="344"/>
  <c r="AN31" i="344"/>
  <c r="AN27" i="344"/>
  <c r="AN23" i="344"/>
  <c r="AN19" i="344"/>
  <c r="AX97" i="344"/>
  <c r="AX93" i="344"/>
  <c r="AX98" i="344"/>
  <c r="AX94" i="344"/>
  <c r="AX101" i="344"/>
  <c r="AX96" i="344"/>
  <c r="AX92" i="344"/>
  <c r="AX95" i="344"/>
  <c r="AX100" i="344"/>
  <c r="AX91" i="344"/>
  <c r="AX87" i="344"/>
  <c r="AX90" i="344"/>
  <c r="AX88" i="344"/>
  <c r="AX86" i="344"/>
  <c r="AX82" i="344"/>
  <c r="AX99" i="344"/>
  <c r="AX84" i="344"/>
  <c r="AX83" i="344"/>
  <c r="AX81" i="344"/>
  <c r="AX78" i="344"/>
  <c r="AX74" i="344"/>
  <c r="AX70" i="344"/>
  <c r="AX79" i="344"/>
  <c r="AX75" i="344"/>
  <c r="AX89" i="344"/>
  <c r="AX85" i="344"/>
  <c r="AX80" i="344"/>
  <c r="AX76" i="344"/>
  <c r="AX72" i="344"/>
  <c r="AX68" i="344"/>
  <c r="AX62" i="344"/>
  <c r="AX58" i="344"/>
  <c r="AX54" i="344"/>
  <c r="AX50" i="344"/>
  <c r="AX71" i="344"/>
  <c r="AX67" i="344"/>
  <c r="AX63" i="344"/>
  <c r="AX59" i="344"/>
  <c r="AX55" i="344"/>
  <c r="AX77" i="344"/>
  <c r="AX64" i="344"/>
  <c r="AX60" i="344"/>
  <c r="AX56" i="344"/>
  <c r="AX52" i="344"/>
  <c r="AX48" i="344"/>
  <c r="AX73" i="344"/>
  <c r="AX66" i="344"/>
  <c r="AX47" i="344"/>
  <c r="AX43" i="344"/>
  <c r="AX39" i="344"/>
  <c r="AX35" i="344"/>
  <c r="AX31" i="344"/>
  <c r="AX65" i="344"/>
  <c r="AX61" i="344"/>
  <c r="AX57" i="344"/>
  <c r="AX53" i="344"/>
  <c r="AX49" i="344"/>
  <c r="AX44" i="344"/>
  <c r="AX40" i="344"/>
  <c r="AX36" i="344"/>
  <c r="AX32" i="344"/>
  <c r="AX28" i="344"/>
  <c r="BA28" i="344" s="1"/>
  <c r="AX69" i="344"/>
  <c r="AX45" i="344"/>
  <c r="AX41" i="344"/>
  <c r="AX37" i="344"/>
  <c r="AX33" i="344"/>
  <c r="AX29" i="344"/>
  <c r="AX25" i="344"/>
  <c r="AX21" i="344"/>
  <c r="AX17" i="344"/>
  <c r="BA17" i="344" s="1"/>
  <c r="AC9" i="344"/>
  <c r="AD9" i="344" s="1"/>
  <c r="AX10" i="344"/>
  <c r="AN16" i="344"/>
  <c r="AC18" i="344"/>
  <c r="AD18" i="344" s="1"/>
  <c r="AN18" i="344"/>
  <c r="AX18" i="344"/>
  <c r="AR32" i="344"/>
  <c r="AG100" i="344"/>
  <c r="AH100" i="344" s="1"/>
  <c r="AG96" i="344"/>
  <c r="AH96" i="344" s="1"/>
  <c r="AG97" i="344"/>
  <c r="AH97" i="344" s="1"/>
  <c r="AG93" i="344"/>
  <c r="AH93" i="344" s="1"/>
  <c r="AG99" i="344"/>
  <c r="AH99" i="344" s="1"/>
  <c r="AG98" i="344"/>
  <c r="AH98" i="344" s="1"/>
  <c r="AG101" i="344"/>
  <c r="AH101" i="344" s="1"/>
  <c r="AG95" i="344"/>
  <c r="AH95" i="344" s="1"/>
  <c r="AG94" i="344"/>
  <c r="AH94" i="344" s="1"/>
  <c r="AG90" i="344"/>
  <c r="AH90" i="344" s="1"/>
  <c r="AG92" i="344"/>
  <c r="AH92" i="344" s="1"/>
  <c r="AG89" i="344"/>
  <c r="AH89" i="344" s="1"/>
  <c r="AG85" i="344"/>
  <c r="AH85" i="344" s="1"/>
  <c r="AG91" i="344"/>
  <c r="AH91" i="344" s="1"/>
  <c r="AG87" i="344"/>
  <c r="AH87" i="344" s="1"/>
  <c r="AG83" i="344"/>
  <c r="AH83" i="344" s="1"/>
  <c r="AG88" i="344"/>
  <c r="AH88" i="344" s="1"/>
  <c r="AG84" i="344"/>
  <c r="AH84" i="344" s="1"/>
  <c r="AG82" i="344"/>
  <c r="AH82" i="344" s="1"/>
  <c r="AG77" i="344"/>
  <c r="AH77" i="344" s="1"/>
  <c r="AG73" i="344"/>
  <c r="AH73" i="344" s="1"/>
  <c r="AG69" i="344"/>
  <c r="AH69" i="344" s="1"/>
  <c r="AG81" i="344"/>
  <c r="AH81" i="344" s="1"/>
  <c r="AG78" i="344"/>
  <c r="AH78" i="344" s="1"/>
  <c r="AG74" i="344"/>
  <c r="AH74" i="344" s="1"/>
  <c r="AG86" i="344"/>
  <c r="AH86" i="344" s="1"/>
  <c r="AG79" i="344"/>
  <c r="AH79" i="344" s="1"/>
  <c r="AG75" i="344"/>
  <c r="AH75" i="344" s="1"/>
  <c r="AG71" i="344"/>
  <c r="AH71" i="344" s="1"/>
  <c r="AG67" i="344"/>
  <c r="AH67" i="344" s="1"/>
  <c r="AG80" i="344"/>
  <c r="AH80" i="344" s="1"/>
  <c r="AG76" i="344"/>
  <c r="AH76" i="344" s="1"/>
  <c r="AG65" i="344"/>
  <c r="AH65" i="344" s="1"/>
  <c r="AG61" i="344"/>
  <c r="AH61" i="344" s="1"/>
  <c r="AG57" i="344"/>
  <c r="AH57" i="344" s="1"/>
  <c r="AG53" i="344"/>
  <c r="AH53" i="344" s="1"/>
  <c r="AG49" i="344"/>
  <c r="AH49" i="344" s="1"/>
  <c r="AG72" i="344"/>
  <c r="AH72" i="344" s="1"/>
  <c r="AG68" i="344"/>
  <c r="AH68" i="344" s="1"/>
  <c r="AG66" i="344"/>
  <c r="AH66" i="344" s="1"/>
  <c r="AG62" i="344"/>
  <c r="AH62" i="344" s="1"/>
  <c r="AG58" i="344"/>
  <c r="AH58" i="344" s="1"/>
  <c r="AG54" i="344"/>
  <c r="AH54" i="344" s="1"/>
  <c r="AG63" i="344"/>
  <c r="AH63" i="344" s="1"/>
  <c r="AG59" i="344"/>
  <c r="AH59" i="344" s="1"/>
  <c r="AG55" i="344"/>
  <c r="AH55" i="344" s="1"/>
  <c r="AG51" i="344"/>
  <c r="AH51" i="344" s="1"/>
  <c r="AG70" i="344"/>
  <c r="AH70" i="344" s="1"/>
  <c r="AG46" i="344"/>
  <c r="AH46" i="344" s="1"/>
  <c r="AG42" i="344"/>
  <c r="AH42" i="344" s="1"/>
  <c r="AG38" i="344"/>
  <c r="AH38" i="344" s="1"/>
  <c r="AG34" i="344"/>
  <c r="AH34" i="344" s="1"/>
  <c r="AG30" i="344"/>
  <c r="AH30" i="344" s="1"/>
  <c r="AG50" i="344"/>
  <c r="AH50" i="344" s="1"/>
  <c r="AG47" i="344"/>
  <c r="AH47" i="344" s="1"/>
  <c r="AG43" i="344"/>
  <c r="AH43" i="344" s="1"/>
  <c r="AG39" i="344"/>
  <c r="AH39" i="344" s="1"/>
  <c r="AG35" i="344"/>
  <c r="AH35" i="344" s="1"/>
  <c r="AG31" i="344"/>
  <c r="AH31" i="344" s="1"/>
  <c r="AG44" i="344"/>
  <c r="AH44" i="344" s="1"/>
  <c r="AG40" i="344"/>
  <c r="AH40" i="344" s="1"/>
  <c r="AG36" i="344"/>
  <c r="AH36" i="344" s="1"/>
  <c r="AG32" i="344"/>
  <c r="AH32" i="344" s="1"/>
  <c r="AG28" i="344"/>
  <c r="AH28" i="344" s="1"/>
  <c r="AG24" i="344"/>
  <c r="AH24" i="344" s="1"/>
  <c r="AG20" i="344"/>
  <c r="AH20" i="344" s="1"/>
  <c r="AP97" i="344"/>
  <c r="AP93" i="344"/>
  <c r="AP98" i="344"/>
  <c r="AP94" i="344"/>
  <c r="AP96" i="344"/>
  <c r="AP95" i="344"/>
  <c r="AP100" i="344"/>
  <c r="AP92" i="344"/>
  <c r="AP91" i="344"/>
  <c r="AP87" i="344"/>
  <c r="AP86" i="344"/>
  <c r="AP82" i="344"/>
  <c r="AP89" i="344"/>
  <c r="AP90" i="344"/>
  <c r="AP88" i="344"/>
  <c r="AP84" i="344"/>
  <c r="AP83" i="344"/>
  <c r="AP78" i="344"/>
  <c r="AP74" i="344"/>
  <c r="AP70" i="344"/>
  <c r="AP79" i="344"/>
  <c r="AP75" i="344"/>
  <c r="AP85" i="344"/>
  <c r="AP81" i="344"/>
  <c r="AP80" i="344"/>
  <c r="AP76" i="344"/>
  <c r="AP72" i="344"/>
  <c r="AP68" i="344"/>
  <c r="AP77" i="344"/>
  <c r="AP62" i="344"/>
  <c r="AP58" i="344"/>
  <c r="AP54" i="344"/>
  <c r="AP50" i="344"/>
  <c r="AP99" i="344"/>
  <c r="AP71" i="344"/>
  <c r="AP67" i="344"/>
  <c r="AP66" i="344"/>
  <c r="AP63" i="344"/>
  <c r="AP59" i="344"/>
  <c r="AP55" i="344"/>
  <c r="AP64" i="344"/>
  <c r="AP60" i="344"/>
  <c r="AP56" i="344"/>
  <c r="AP52" i="344"/>
  <c r="AP48" i="344"/>
  <c r="AP47" i="344"/>
  <c r="AP43" i="344"/>
  <c r="AP39" i="344"/>
  <c r="AP35" i="344"/>
  <c r="AP31" i="344"/>
  <c r="AP73" i="344"/>
  <c r="AP49" i="344"/>
  <c r="AP44" i="344"/>
  <c r="AP40" i="344"/>
  <c r="AP36" i="344"/>
  <c r="AP32" i="344"/>
  <c r="AP28" i="344"/>
  <c r="AP45" i="344"/>
  <c r="AP41" i="344"/>
  <c r="AP37" i="344"/>
  <c r="AP33" i="344"/>
  <c r="AP29" i="344"/>
  <c r="AP25" i="344"/>
  <c r="AP21" i="344"/>
  <c r="AP17" i="344"/>
  <c r="AZ101" i="344"/>
  <c r="AZ99" i="344"/>
  <c r="AZ95" i="344"/>
  <c r="AZ100" i="344"/>
  <c r="AZ96" i="344"/>
  <c r="AZ92" i="344"/>
  <c r="AZ97" i="344"/>
  <c r="AZ94" i="344"/>
  <c r="AZ93" i="344"/>
  <c r="AZ89" i="344"/>
  <c r="AZ91" i="344"/>
  <c r="AZ87" i="344"/>
  <c r="AZ84" i="344"/>
  <c r="AZ98" i="344"/>
  <c r="AZ90" i="344"/>
  <c r="AZ86" i="344"/>
  <c r="AZ82" i="344"/>
  <c r="AZ80" i="344"/>
  <c r="AZ76" i="344"/>
  <c r="AZ72" i="344"/>
  <c r="AZ68" i="344"/>
  <c r="AZ88" i="344"/>
  <c r="AZ85" i="344"/>
  <c r="AZ77" i="344"/>
  <c r="AZ78" i="344"/>
  <c r="AZ74" i="344"/>
  <c r="AZ70" i="344"/>
  <c r="AZ66" i="344"/>
  <c r="AZ81" i="344"/>
  <c r="AZ71" i="344"/>
  <c r="AZ67" i="344"/>
  <c r="AZ64" i="344"/>
  <c r="AZ60" i="344"/>
  <c r="AZ56" i="344"/>
  <c r="AZ52" i="344"/>
  <c r="AZ48" i="344"/>
  <c r="AZ83" i="344"/>
  <c r="AZ65" i="344"/>
  <c r="AZ61" i="344"/>
  <c r="AZ57" i="344"/>
  <c r="AZ53" i="344"/>
  <c r="AZ73" i="344"/>
  <c r="AZ69" i="344"/>
  <c r="AZ62" i="344"/>
  <c r="AZ58" i="344"/>
  <c r="AZ54" i="344"/>
  <c r="AZ50" i="344"/>
  <c r="AZ49" i="344"/>
  <c r="AZ45" i="344"/>
  <c r="AZ41" i="344"/>
  <c r="AZ37" i="344"/>
  <c r="AZ33" i="344"/>
  <c r="AZ29" i="344"/>
  <c r="AZ46" i="344"/>
  <c r="AZ42" i="344"/>
  <c r="AZ38" i="344"/>
  <c r="AZ34" i="344"/>
  <c r="AZ30" i="344"/>
  <c r="AZ79" i="344"/>
  <c r="AZ75" i="344"/>
  <c r="AZ63" i="344"/>
  <c r="AZ59" i="344"/>
  <c r="AZ55" i="344"/>
  <c r="AZ51" i="344"/>
  <c r="AZ47" i="344"/>
  <c r="AZ43" i="344"/>
  <c r="AZ39" i="344"/>
  <c r="AZ35" i="344"/>
  <c r="AZ31" i="344"/>
  <c r="AZ27" i="344"/>
  <c r="AZ23" i="344"/>
  <c r="AZ19" i="344"/>
  <c r="AA9" i="344"/>
  <c r="AB9" i="344" s="1"/>
  <c r="AI9" i="344"/>
  <c r="AJ9" i="344" s="1"/>
  <c r="AQ9" i="344"/>
  <c r="AN10" i="344"/>
  <c r="AR10" i="344"/>
  <c r="AZ10" i="344"/>
  <c r="AC11" i="344"/>
  <c r="AD11" i="344" s="1"/>
  <c r="AG11" i="344"/>
  <c r="AH11" i="344" s="1"/>
  <c r="AW11" i="344"/>
  <c r="AP12" i="344"/>
  <c r="AX12" i="344"/>
  <c r="BA12" i="344" s="1"/>
  <c r="AA13" i="344"/>
  <c r="AI13" i="344"/>
  <c r="AJ13" i="344" s="1"/>
  <c r="AQ13" i="344"/>
  <c r="AN14" i="344"/>
  <c r="AR14" i="344"/>
  <c r="AZ14" i="344"/>
  <c r="AC15" i="344"/>
  <c r="AD15" i="344" s="1"/>
  <c r="AG15" i="344"/>
  <c r="AH15" i="344" s="1"/>
  <c r="AW15" i="344"/>
  <c r="AP16" i="344"/>
  <c r="AX16" i="344"/>
  <c r="BA16" i="344" s="1"/>
  <c r="AA17" i="344"/>
  <c r="AI17" i="344"/>
  <c r="AJ17" i="344" s="1"/>
  <c r="AR17" i="344"/>
  <c r="AW17" i="344"/>
  <c r="AP18" i="344"/>
  <c r="AI19" i="344"/>
  <c r="AJ19" i="344" s="1"/>
  <c r="AA20" i="344"/>
  <c r="AB20" i="344" s="1"/>
  <c r="AQ20" i="344"/>
  <c r="AC21" i="344"/>
  <c r="AD21" i="344" s="1"/>
  <c r="AI21" i="344"/>
  <c r="AJ21" i="344" s="1"/>
  <c r="AN21" i="344"/>
  <c r="AG22" i="344"/>
  <c r="AH22" i="344" s="1"/>
  <c r="AR22" i="344"/>
  <c r="AW22" i="344"/>
  <c r="AP23" i="344"/>
  <c r="AA24" i="344"/>
  <c r="AB24" i="344" s="1"/>
  <c r="AQ24" i="344"/>
  <c r="AN25" i="344"/>
  <c r="AY25" i="344"/>
  <c r="AG26" i="344"/>
  <c r="AH26" i="344" s="1"/>
  <c r="AW26" i="344"/>
  <c r="AE27" i="344"/>
  <c r="AF27" i="344" s="1"/>
  <c r="AQ27" i="344"/>
  <c r="AY27" i="344"/>
  <c r="BA27" i="344" s="1"/>
  <c r="AE28" i="344"/>
  <c r="AF28" i="344" s="1"/>
  <c r="AG29" i="344"/>
  <c r="AH29" i="344" s="1"/>
  <c r="AW29" i="344"/>
  <c r="AA31" i="344"/>
  <c r="AB31" i="344" s="1"/>
  <c r="AQ31" i="344"/>
  <c r="AZ32" i="344"/>
  <c r="AG33" i="344"/>
  <c r="AH33" i="344" s="1"/>
  <c r="AW33" i="344"/>
  <c r="AA35" i="344"/>
  <c r="AB35" i="344" s="1"/>
  <c r="AQ35" i="344"/>
  <c r="AZ36" i="344"/>
  <c r="AG37" i="344"/>
  <c r="AH37" i="344" s="1"/>
  <c r="AW37" i="344"/>
  <c r="AA39" i="344"/>
  <c r="AB39" i="344" s="1"/>
  <c r="AQ39" i="344"/>
  <c r="AZ40" i="344"/>
  <c r="AG41" i="344"/>
  <c r="AH41" i="344" s="1"/>
  <c r="AW41" i="344"/>
  <c r="AA43" i="344"/>
  <c r="AB43" i="344" s="1"/>
  <c r="AQ43" i="344"/>
  <c r="AZ44" i="344"/>
  <c r="AG45" i="344"/>
  <c r="AH45" i="344" s="1"/>
  <c r="AW45" i="344"/>
  <c r="AW48" i="344"/>
  <c r="AG52" i="344"/>
  <c r="AH52" i="344" s="1"/>
  <c r="AY54" i="344"/>
  <c r="AY62" i="344"/>
  <c r="AC100" i="344"/>
  <c r="AD100" i="344" s="1"/>
  <c r="AC96" i="344"/>
  <c r="AD96" i="344" s="1"/>
  <c r="AC97" i="344"/>
  <c r="AD97" i="344" s="1"/>
  <c r="AC93" i="344"/>
  <c r="AD93" i="344" s="1"/>
  <c r="AC95" i="344"/>
  <c r="AD95" i="344" s="1"/>
  <c r="AC94" i="344"/>
  <c r="AD94" i="344" s="1"/>
  <c r="AC99" i="344"/>
  <c r="AD99" i="344" s="1"/>
  <c r="AC98" i="344"/>
  <c r="AD98" i="344" s="1"/>
  <c r="AC90" i="344"/>
  <c r="AD90" i="344" s="1"/>
  <c r="AC88" i="344"/>
  <c r="AD88" i="344" s="1"/>
  <c r="AC85" i="344"/>
  <c r="AD85" i="344" s="1"/>
  <c r="AC91" i="344"/>
  <c r="AD91" i="344" s="1"/>
  <c r="AC101" i="344"/>
  <c r="AD101" i="344" s="1"/>
  <c r="AC92" i="344"/>
  <c r="AD92" i="344" s="1"/>
  <c r="AC87" i="344"/>
  <c r="AD87" i="344" s="1"/>
  <c r="AC83" i="344"/>
  <c r="AD83" i="344" s="1"/>
  <c r="AC86" i="344"/>
  <c r="AD86" i="344" s="1"/>
  <c r="AC81" i="344"/>
  <c r="AD81" i="344" s="1"/>
  <c r="AC77" i="344"/>
  <c r="AD77" i="344" s="1"/>
  <c r="AC73" i="344"/>
  <c r="AD73" i="344" s="1"/>
  <c r="AC69" i="344"/>
  <c r="AD69" i="344" s="1"/>
  <c r="AC78" i="344"/>
  <c r="AD78" i="344" s="1"/>
  <c r="AC74" i="344"/>
  <c r="AD74" i="344" s="1"/>
  <c r="AC84" i="344"/>
  <c r="AD84" i="344" s="1"/>
  <c r="AC79" i="344"/>
  <c r="AD79" i="344" s="1"/>
  <c r="AC75" i="344"/>
  <c r="AD75" i="344" s="1"/>
  <c r="AC71" i="344"/>
  <c r="AD71" i="344" s="1"/>
  <c r="AC67" i="344"/>
  <c r="AD67" i="344" s="1"/>
  <c r="AC65" i="344"/>
  <c r="AD65" i="344" s="1"/>
  <c r="AC61" i="344"/>
  <c r="AD61" i="344" s="1"/>
  <c r="AC57" i="344"/>
  <c r="AD57" i="344" s="1"/>
  <c r="AC53" i="344"/>
  <c r="AD53" i="344" s="1"/>
  <c r="AC49" i="344"/>
  <c r="AD49" i="344" s="1"/>
  <c r="AC80" i="344"/>
  <c r="AD80" i="344" s="1"/>
  <c r="AC76" i="344"/>
  <c r="AD76" i="344" s="1"/>
  <c r="AC70" i="344"/>
  <c r="AD70" i="344" s="1"/>
  <c r="AC66" i="344"/>
  <c r="AD66" i="344" s="1"/>
  <c r="AC62" i="344"/>
  <c r="AD62" i="344" s="1"/>
  <c r="AC58" i="344"/>
  <c r="AD58" i="344" s="1"/>
  <c r="AC54" i="344"/>
  <c r="AD54" i="344" s="1"/>
  <c r="AC82" i="344"/>
  <c r="AD82" i="344" s="1"/>
  <c r="AC63" i="344"/>
  <c r="AD63" i="344" s="1"/>
  <c r="AC59" i="344"/>
  <c r="AD59" i="344" s="1"/>
  <c r="AC55" i="344"/>
  <c r="AD55" i="344" s="1"/>
  <c r="AC51" i="344"/>
  <c r="AD51" i="344" s="1"/>
  <c r="AC72" i="344"/>
  <c r="AD72" i="344" s="1"/>
  <c r="AC64" i="344"/>
  <c r="AD64" i="344" s="1"/>
  <c r="AC60" i="344"/>
  <c r="AD60" i="344" s="1"/>
  <c r="AC56" i="344"/>
  <c r="AD56" i="344" s="1"/>
  <c r="AC46" i="344"/>
  <c r="AD46" i="344" s="1"/>
  <c r="AC42" i="344"/>
  <c r="AD42" i="344" s="1"/>
  <c r="AC38" i="344"/>
  <c r="AD38" i="344" s="1"/>
  <c r="AC34" i="344"/>
  <c r="AD34" i="344" s="1"/>
  <c r="AC30" i="344"/>
  <c r="AD30" i="344" s="1"/>
  <c r="AC89" i="344"/>
  <c r="AD89" i="344" s="1"/>
  <c r="AC52" i="344"/>
  <c r="AD52" i="344" s="1"/>
  <c r="AC48" i="344"/>
  <c r="AD48" i="344" s="1"/>
  <c r="AC47" i="344"/>
  <c r="AD47" i="344" s="1"/>
  <c r="AC43" i="344"/>
  <c r="AD43" i="344" s="1"/>
  <c r="AC39" i="344"/>
  <c r="AD39" i="344" s="1"/>
  <c r="AC35" i="344"/>
  <c r="AD35" i="344" s="1"/>
  <c r="AC31" i="344"/>
  <c r="AD31" i="344" s="1"/>
  <c r="AC68" i="344"/>
  <c r="AD68" i="344" s="1"/>
  <c r="AC44" i="344"/>
  <c r="AD44" i="344" s="1"/>
  <c r="AC40" i="344"/>
  <c r="AD40" i="344" s="1"/>
  <c r="AC36" i="344"/>
  <c r="AD36" i="344" s="1"/>
  <c r="AC32" i="344"/>
  <c r="AD32" i="344" s="1"/>
  <c r="AC28" i="344"/>
  <c r="AD28" i="344" s="1"/>
  <c r="AC24" i="344"/>
  <c r="AD24" i="344" s="1"/>
  <c r="AC20" i="344"/>
  <c r="AD20" i="344" s="1"/>
  <c r="AR99" i="344"/>
  <c r="AR95" i="344"/>
  <c r="AR100" i="344"/>
  <c r="AR96" i="344"/>
  <c r="AR92" i="344"/>
  <c r="AR97" i="344"/>
  <c r="AR94" i="344"/>
  <c r="AR93" i="344"/>
  <c r="AR89" i="344"/>
  <c r="AR90" i="344"/>
  <c r="AR84" i="344"/>
  <c r="AR91" i="344"/>
  <c r="AR87" i="344"/>
  <c r="AR86" i="344"/>
  <c r="AR82" i="344"/>
  <c r="AR98" i="344"/>
  <c r="AR88" i="344"/>
  <c r="AR80" i="344"/>
  <c r="AR76" i="344"/>
  <c r="AR72" i="344"/>
  <c r="AR68" i="344"/>
  <c r="AR85" i="344"/>
  <c r="AR81" i="344"/>
  <c r="AR77" i="344"/>
  <c r="AR78" i="344"/>
  <c r="AR74" i="344"/>
  <c r="AR70" i="344"/>
  <c r="AR66" i="344"/>
  <c r="AR71" i="344"/>
  <c r="AR67" i="344"/>
  <c r="AR64" i="344"/>
  <c r="AR60" i="344"/>
  <c r="AR56" i="344"/>
  <c r="AR52" i="344"/>
  <c r="AR48" i="344"/>
  <c r="AR79" i="344"/>
  <c r="AR75" i="344"/>
  <c r="AR65" i="344"/>
  <c r="AR61" i="344"/>
  <c r="AR57" i="344"/>
  <c r="AR53" i="344"/>
  <c r="AR83" i="344"/>
  <c r="AR73" i="344"/>
  <c r="AR69" i="344"/>
  <c r="AR62" i="344"/>
  <c r="AR58" i="344"/>
  <c r="AR54" i="344"/>
  <c r="AR50" i="344"/>
  <c r="AR63" i="344"/>
  <c r="AR59" i="344"/>
  <c r="AR55" i="344"/>
  <c r="AR49" i="344"/>
  <c r="AR45" i="344"/>
  <c r="AR41" i="344"/>
  <c r="AR37" i="344"/>
  <c r="AR33" i="344"/>
  <c r="AR29" i="344"/>
  <c r="AR46" i="344"/>
  <c r="AR42" i="344"/>
  <c r="AR38" i="344"/>
  <c r="AR34" i="344"/>
  <c r="AR30" i="344"/>
  <c r="AR51" i="344"/>
  <c r="AR47" i="344"/>
  <c r="AR43" i="344"/>
  <c r="AR39" i="344"/>
  <c r="AR35" i="344"/>
  <c r="AR31" i="344"/>
  <c r="AR27" i="344"/>
  <c r="AR23" i="344"/>
  <c r="AR19" i="344"/>
  <c r="AX14" i="344"/>
  <c r="AR16" i="344"/>
  <c r="AA19" i="344"/>
  <c r="AB19" i="344" s="1"/>
  <c r="AG19" i="344"/>
  <c r="AH19" i="344" s="1"/>
  <c r="AN20" i="344"/>
  <c r="AC23" i="344"/>
  <c r="AD23" i="344" s="1"/>
  <c r="AN24" i="344"/>
  <c r="AA98" i="344"/>
  <c r="AB98" i="344" s="1"/>
  <c r="AA94" i="344"/>
  <c r="AB94" i="344" s="1"/>
  <c r="AA99" i="344"/>
  <c r="AB99" i="344" s="1"/>
  <c r="AA95" i="344"/>
  <c r="AB95" i="344" s="1"/>
  <c r="AA100" i="344"/>
  <c r="AB100" i="344" s="1"/>
  <c r="AA97" i="344"/>
  <c r="AB97" i="344" s="1"/>
  <c r="AA88" i="344"/>
  <c r="AB88" i="344" s="1"/>
  <c r="AA89" i="344"/>
  <c r="AB89" i="344" s="1"/>
  <c r="AA87" i="344"/>
  <c r="AB87" i="344" s="1"/>
  <c r="AA83" i="344"/>
  <c r="AB83" i="344" s="1"/>
  <c r="AA93" i="344"/>
  <c r="AB93" i="344" s="1"/>
  <c r="AA90" i="344"/>
  <c r="AB90" i="344" s="1"/>
  <c r="AA96" i="344"/>
  <c r="AB96" i="344" s="1"/>
  <c r="AA85" i="344"/>
  <c r="AB85" i="344" s="1"/>
  <c r="AA81" i="344"/>
  <c r="AB81" i="344" s="1"/>
  <c r="AA82" i="344"/>
  <c r="AB82" i="344" s="1"/>
  <c r="AA79" i="344"/>
  <c r="AB79" i="344" s="1"/>
  <c r="AA75" i="344"/>
  <c r="AB75" i="344" s="1"/>
  <c r="AA71" i="344"/>
  <c r="AB71" i="344" s="1"/>
  <c r="AA67" i="344"/>
  <c r="AB67" i="344" s="1"/>
  <c r="AA92" i="344"/>
  <c r="AB92" i="344" s="1"/>
  <c r="AA86" i="344"/>
  <c r="AB86" i="344" s="1"/>
  <c r="AA80" i="344"/>
  <c r="AB80" i="344" s="1"/>
  <c r="AA76" i="344"/>
  <c r="AB76" i="344" s="1"/>
  <c r="AA91" i="344"/>
  <c r="AB91" i="344" s="1"/>
  <c r="AA77" i="344"/>
  <c r="AB77" i="344" s="1"/>
  <c r="AA73" i="344"/>
  <c r="AB73" i="344" s="1"/>
  <c r="AA69" i="344"/>
  <c r="AB69" i="344" s="1"/>
  <c r="AA72" i="344"/>
  <c r="AB72" i="344" s="1"/>
  <c r="AA68" i="344"/>
  <c r="AB68" i="344" s="1"/>
  <c r="AA63" i="344"/>
  <c r="AB63" i="344" s="1"/>
  <c r="AA59" i="344"/>
  <c r="AB59" i="344" s="1"/>
  <c r="AA55" i="344"/>
  <c r="AB55" i="344" s="1"/>
  <c r="AA51" i="344"/>
  <c r="AB51" i="344" s="1"/>
  <c r="AA64" i="344"/>
  <c r="AB64" i="344" s="1"/>
  <c r="AA60" i="344"/>
  <c r="AB60" i="344" s="1"/>
  <c r="AA56" i="344"/>
  <c r="AB56" i="344" s="1"/>
  <c r="AA78" i="344"/>
  <c r="AB78" i="344" s="1"/>
  <c r="AA74" i="344"/>
  <c r="AB74" i="344" s="1"/>
  <c r="AA70" i="344"/>
  <c r="AB70" i="344" s="1"/>
  <c r="AA65" i="344"/>
  <c r="AB65" i="344" s="1"/>
  <c r="AA61" i="344"/>
  <c r="AB61" i="344" s="1"/>
  <c r="AA57" i="344"/>
  <c r="AB57" i="344" s="1"/>
  <c r="AA53" i="344"/>
  <c r="AB53" i="344" s="1"/>
  <c r="AA49" i="344"/>
  <c r="AB49" i="344" s="1"/>
  <c r="AA84" i="344"/>
  <c r="AB84" i="344" s="1"/>
  <c r="AA50" i="344"/>
  <c r="AB50" i="344" s="1"/>
  <c r="AA44" i="344"/>
  <c r="AB44" i="344" s="1"/>
  <c r="AA40" i="344"/>
  <c r="AB40" i="344" s="1"/>
  <c r="AA36" i="344"/>
  <c r="AB36" i="344" s="1"/>
  <c r="AA32" i="344"/>
  <c r="AB32" i="344" s="1"/>
  <c r="AA66" i="344"/>
  <c r="AB66" i="344" s="1"/>
  <c r="AA62" i="344"/>
  <c r="AB62" i="344" s="1"/>
  <c r="AA58" i="344"/>
  <c r="AB58" i="344" s="1"/>
  <c r="AA54" i="344"/>
  <c r="AB54" i="344" s="1"/>
  <c r="AA45" i="344"/>
  <c r="AB45" i="344" s="1"/>
  <c r="AA41" i="344"/>
  <c r="AB41" i="344" s="1"/>
  <c r="AA37" i="344"/>
  <c r="AB37" i="344" s="1"/>
  <c r="AA33" i="344"/>
  <c r="AB33" i="344" s="1"/>
  <c r="AA29" i="344"/>
  <c r="AB29" i="344" s="1"/>
  <c r="AA52" i="344"/>
  <c r="AB52" i="344" s="1"/>
  <c r="AA48" i="344"/>
  <c r="AB48" i="344" s="1"/>
  <c r="AA46" i="344"/>
  <c r="AB46" i="344" s="1"/>
  <c r="AA42" i="344"/>
  <c r="AB42" i="344" s="1"/>
  <c r="AA38" i="344"/>
  <c r="AB38" i="344" s="1"/>
  <c r="AA34" i="344"/>
  <c r="AB34" i="344" s="1"/>
  <c r="AA30" i="344"/>
  <c r="AB30" i="344" s="1"/>
  <c r="AA26" i="344"/>
  <c r="AB26" i="344" s="1"/>
  <c r="AA22" i="344"/>
  <c r="AA18" i="344"/>
  <c r="AB18" i="344" s="1"/>
  <c r="AI101" i="344"/>
  <c r="AJ101" i="344" s="1"/>
  <c r="AI98" i="344"/>
  <c r="AJ98" i="344" s="1"/>
  <c r="AI94" i="344"/>
  <c r="AJ94" i="344" s="1"/>
  <c r="AI99" i="344"/>
  <c r="AJ99" i="344" s="1"/>
  <c r="AI95" i="344"/>
  <c r="AJ95" i="344" s="1"/>
  <c r="AI100" i="344"/>
  <c r="AJ100" i="344" s="1"/>
  <c r="AI97" i="344"/>
  <c r="AJ97" i="344" s="1"/>
  <c r="AI88" i="344"/>
  <c r="AJ88" i="344" s="1"/>
  <c r="AI83" i="344"/>
  <c r="AJ83" i="344" s="1"/>
  <c r="AI96" i="344"/>
  <c r="AJ96" i="344" s="1"/>
  <c r="AI91" i="344"/>
  <c r="AJ91" i="344" s="1"/>
  <c r="AI92" i="344"/>
  <c r="AJ92" i="344" s="1"/>
  <c r="AI89" i="344"/>
  <c r="AJ89" i="344" s="1"/>
  <c r="AI85" i="344"/>
  <c r="AJ85" i="344" s="1"/>
  <c r="AI81" i="344"/>
  <c r="AJ81" i="344" s="1"/>
  <c r="AI93" i="344"/>
  <c r="AJ93" i="344" s="1"/>
  <c r="AI87" i="344"/>
  <c r="AJ87" i="344" s="1"/>
  <c r="AI79" i="344"/>
  <c r="AJ79" i="344" s="1"/>
  <c r="AI75" i="344"/>
  <c r="AJ75" i="344" s="1"/>
  <c r="AI71" i="344"/>
  <c r="AJ71" i="344" s="1"/>
  <c r="AI67" i="344"/>
  <c r="AJ67" i="344" s="1"/>
  <c r="AI86" i="344"/>
  <c r="AJ86" i="344" s="1"/>
  <c r="AI80" i="344"/>
  <c r="AJ80" i="344" s="1"/>
  <c r="AI76" i="344"/>
  <c r="AJ76" i="344" s="1"/>
  <c r="AI82" i="344"/>
  <c r="AJ82" i="344" s="1"/>
  <c r="AI77" i="344"/>
  <c r="AJ77" i="344" s="1"/>
  <c r="AI73" i="344"/>
  <c r="AJ73" i="344" s="1"/>
  <c r="AI69" i="344"/>
  <c r="AJ69" i="344" s="1"/>
  <c r="AI78" i="344"/>
  <c r="AJ78" i="344" s="1"/>
  <c r="AI74" i="344"/>
  <c r="AJ74" i="344" s="1"/>
  <c r="AI72" i="344"/>
  <c r="AJ72" i="344" s="1"/>
  <c r="AI68" i="344"/>
  <c r="AJ68" i="344" s="1"/>
  <c r="AI63" i="344"/>
  <c r="AJ63" i="344" s="1"/>
  <c r="AI59" i="344"/>
  <c r="AJ59" i="344" s="1"/>
  <c r="AI55" i="344"/>
  <c r="AJ55" i="344" s="1"/>
  <c r="AI51" i="344"/>
  <c r="AJ51" i="344" s="1"/>
  <c r="AI64" i="344"/>
  <c r="AJ64" i="344" s="1"/>
  <c r="AI60" i="344"/>
  <c r="AJ60" i="344" s="1"/>
  <c r="AI56" i="344"/>
  <c r="AJ56" i="344" s="1"/>
  <c r="AI52" i="344"/>
  <c r="AJ52" i="344" s="1"/>
  <c r="AI84" i="344"/>
  <c r="AJ84" i="344" s="1"/>
  <c r="AI70" i="344"/>
  <c r="AJ70" i="344" s="1"/>
  <c r="AI65" i="344"/>
  <c r="AJ65" i="344" s="1"/>
  <c r="AI61" i="344"/>
  <c r="AJ61" i="344" s="1"/>
  <c r="AI57" i="344"/>
  <c r="AJ57" i="344" s="1"/>
  <c r="AI53" i="344"/>
  <c r="AJ53" i="344" s="1"/>
  <c r="AI49" i="344"/>
  <c r="AJ49" i="344" s="1"/>
  <c r="AI50" i="344"/>
  <c r="AJ50" i="344" s="1"/>
  <c r="AI44" i="344"/>
  <c r="AJ44" i="344" s="1"/>
  <c r="AI40" i="344"/>
  <c r="AJ40" i="344" s="1"/>
  <c r="AI36" i="344"/>
  <c r="AJ36" i="344" s="1"/>
  <c r="AI32" i="344"/>
  <c r="AJ32" i="344" s="1"/>
  <c r="AI45" i="344"/>
  <c r="AJ45" i="344" s="1"/>
  <c r="AI41" i="344"/>
  <c r="AJ41" i="344" s="1"/>
  <c r="AI37" i="344"/>
  <c r="AJ37" i="344" s="1"/>
  <c r="AI33" i="344"/>
  <c r="AJ33" i="344" s="1"/>
  <c r="AI29" i="344"/>
  <c r="AJ29" i="344" s="1"/>
  <c r="AI90" i="344"/>
  <c r="AJ90" i="344" s="1"/>
  <c r="AI48" i="344"/>
  <c r="AJ48" i="344" s="1"/>
  <c r="AI46" i="344"/>
  <c r="AJ46" i="344" s="1"/>
  <c r="AI42" i="344"/>
  <c r="AJ42" i="344" s="1"/>
  <c r="AI38" i="344"/>
  <c r="AJ38" i="344" s="1"/>
  <c r="AI34" i="344"/>
  <c r="AJ34" i="344" s="1"/>
  <c r="AI30" i="344"/>
  <c r="AJ30" i="344" s="1"/>
  <c r="AI26" i="344"/>
  <c r="AJ26" i="344" s="1"/>
  <c r="AI22" i="344"/>
  <c r="AJ22" i="344" s="1"/>
  <c r="AI18" i="344"/>
  <c r="AJ18" i="344" s="1"/>
  <c r="AQ98" i="344"/>
  <c r="AQ94" i="344"/>
  <c r="AQ99" i="344"/>
  <c r="AQ95" i="344"/>
  <c r="AQ100" i="344"/>
  <c r="AQ97" i="344"/>
  <c r="AQ88" i="344"/>
  <c r="AQ96" i="344"/>
  <c r="AQ89" i="344"/>
  <c r="AQ83" i="344"/>
  <c r="AQ93" i="344"/>
  <c r="AQ90" i="344"/>
  <c r="AQ85" i="344"/>
  <c r="AQ81" i="344"/>
  <c r="AQ79" i="344"/>
  <c r="AQ75" i="344"/>
  <c r="AQ71" i="344"/>
  <c r="AQ67" i="344"/>
  <c r="AQ87" i="344"/>
  <c r="AQ86" i="344"/>
  <c r="AQ82" i="344"/>
  <c r="AQ80" i="344"/>
  <c r="AQ76" i="344"/>
  <c r="AQ77" i="344"/>
  <c r="AQ73" i="344"/>
  <c r="AQ69" i="344"/>
  <c r="AQ92" i="344"/>
  <c r="AQ91" i="344"/>
  <c r="AQ72" i="344"/>
  <c r="AQ68" i="344"/>
  <c r="AQ66" i="344"/>
  <c r="AQ63" i="344"/>
  <c r="AQ59" i="344"/>
  <c r="AQ55" i="344"/>
  <c r="AQ51" i="344"/>
  <c r="AQ84" i="344"/>
  <c r="AQ64" i="344"/>
  <c r="AQ60" i="344"/>
  <c r="AQ56" i="344"/>
  <c r="AQ52" i="344"/>
  <c r="AQ78" i="344"/>
  <c r="AQ74" i="344"/>
  <c r="AQ70" i="344"/>
  <c r="AQ65" i="344"/>
  <c r="AQ61" i="344"/>
  <c r="AQ57" i="344"/>
  <c r="AQ53" i="344"/>
  <c r="AQ49" i="344"/>
  <c r="AQ50" i="344"/>
  <c r="AQ44" i="344"/>
  <c r="AQ40" i="344"/>
  <c r="AQ36" i="344"/>
  <c r="AQ32" i="344"/>
  <c r="AQ62" i="344"/>
  <c r="AQ58" i="344"/>
  <c r="AQ54" i="344"/>
  <c r="AQ45" i="344"/>
  <c r="AQ41" i="344"/>
  <c r="AQ37" i="344"/>
  <c r="AQ33" i="344"/>
  <c r="AQ29" i="344"/>
  <c r="AQ48" i="344"/>
  <c r="AQ46" i="344"/>
  <c r="AQ42" i="344"/>
  <c r="AQ38" i="344"/>
  <c r="AQ34" i="344"/>
  <c r="AQ30" i="344"/>
  <c r="AQ26" i="344"/>
  <c r="AQ22" i="344"/>
  <c r="AQ18" i="344"/>
  <c r="AW100" i="344"/>
  <c r="AW96" i="344"/>
  <c r="AW97" i="344"/>
  <c r="AW93" i="344"/>
  <c r="AW99" i="344"/>
  <c r="AW98" i="344"/>
  <c r="AW101" i="344"/>
  <c r="AW95" i="344"/>
  <c r="AW94" i="344"/>
  <c r="AW90" i="344"/>
  <c r="AW89" i="344"/>
  <c r="AW85" i="344"/>
  <c r="AW92" i="344"/>
  <c r="AW91" i="344"/>
  <c r="AW87" i="344"/>
  <c r="AW83" i="344"/>
  <c r="AW84" i="344"/>
  <c r="AW77" i="344"/>
  <c r="AW73" i="344"/>
  <c r="AW69" i="344"/>
  <c r="AW81" i="344"/>
  <c r="AW78" i="344"/>
  <c r="AW74" i="344"/>
  <c r="AW88" i="344"/>
  <c r="AW86" i="344"/>
  <c r="AW82" i="344"/>
  <c r="AW79" i="344"/>
  <c r="AW75" i="344"/>
  <c r="AW71" i="344"/>
  <c r="AW67" i="344"/>
  <c r="AW80" i="344"/>
  <c r="AW76" i="344"/>
  <c r="AW66" i="344"/>
  <c r="AW65" i="344"/>
  <c r="AW61" i="344"/>
  <c r="AW57" i="344"/>
  <c r="AW53" i="344"/>
  <c r="AW49" i="344"/>
  <c r="AW72" i="344"/>
  <c r="AW68" i="344"/>
  <c r="AW62" i="344"/>
  <c r="AW58" i="344"/>
  <c r="AW54" i="344"/>
  <c r="AW63" i="344"/>
  <c r="AW59" i="344"/>
  <c r="AW55" i="344"/>
  <c r="AW51" i="344"/>
  <c r="AW46" i="344"/>
  <c r="AW42" i="344"/>
  <c r="AW38" i="344"/>
  <c r="AW34" i="344"/>
  <c r="AW30" i="344"/>
  <c r="AW50" i="344"/>
  <c r="AW47" i="344"/>
  <c r="AW43" i="344"/>
  <c r="AW39" i="344"/>
  <c r="AW35" i="344"/>
  <c r="AW31" i="344"/>
  <c r="AW27" i="344"/>
  <c r="AW70" i="344"/>
  <c r="AW44" i="344"/>
  <c r="AW40" i="344"/>
  <c r="AW36" i="344"/>
  <c r="AW32" i="344"/>
  <c r="AW28" i="344"/>
  <c r="AW24" i="344"/>
  <c r="AW20" i="344"/>
  <c r="BA8" i="344"/>
  <c r="J9" i="344"/>
  <c r="X9" i="344" s="1"/>
  <c r="Z9" i="344" s="1"/>
  <c r="AN9" i="344"/>
  <c r="AR9" i="344"/>
  <c r="AZ9" i="344"/>
  <c r="A10" i="344"/>
  <c r="J10" i="344" s="1"/>
  <c r="X10" i="344" s="1"/>
  <c r="Z10" i="344" s="1"/>
  <c r="AC10" i="344"/>
  <c r="AD10" i="344" s="1"/>
  <c r="AG10" i="344"/>
  <c r="AH10" i="344" s="1"/>
  <c r="AW10" i="344"/>
  <c r="AP11" i="344"/>
  <c r="AX11" i="344"/>
  <c r="BA11" i="344" s="1"/>
  <c r="AA12" i="344"/>
  <c r="AI12" i="344"/>
  <c r="AJ12" i="344" s="1"/>
  <c r="AQ12" i="344"/>
  <c r="AN13" i="344"/>
  <c r="AR13" i="344"/>
  <c r="AZ13" i="344"/>
  <c r="AC14" i="344"/>
  <c r="AD14" i="344" s="1"/>
  <c r="AG14" i="344"/>
  <c r="AH14" i="344" s="1"/>
  <c r="AW14" i="344"/>
  <c r="AP15" i="344"/>
  <c r="AS15" i="344" s="1"/>
  <c r="AT15" i="344" s="1"/>
  <c r="AX15" i="344"/>
  <c r="BA15" i="344" s="1"/>
  <c r="S16" i="344"/>
  <c r="AA16" i="344"/>
  <c r="AB16" i="344" s="1"/>
  <c r="AI16" i="344"/>
  <c r="AJ16" i="344" s="1"/>
  <c r="AQ16" i="344"/>
  <c r="AN17" i="344"/>
  <c r="AG18" i="344"/>
  <c r="AH18" i="344" s="1"/>
  <c r="AR18" i="344"/>
  <c r="AW18" i="344"/>
  <c r="AP19" i="344"/>
  <c r="AS19" i="344" s="1"/>
  <c r="AT19" i="344" s="1"/>
  <c r="AR20" i="344"/>
  <c r="AX20" i="344"/>
  <c r="BA20" i="344" s="1"/>
  <c r="AZ21" i="344"/>
  <c r="AC22" i="344"/>
  <c r="AD22" i="344" s="1"/>
  <c r="AN22" i="344"/>
  <c r="AX22" i="344"/>
  <c r="AA23" i="344"/>
  <c r="AG23" i="344"/>
  <c r="AH23" i="344" s="1"/>
  <c r="AQ23" i="344"/>
  <c r="AW23" i="344"/>
  <c r="AR24" i="344"/>
  <c r="AX24" i="344"/>
  <c r="AE25" i="344"/>
  <c r="AF25" i="344" s="1"/>
  <c r="AZ25" i="344"/>
  <c r="AC26" i="344"/>
  <c r="AD26" i="344" s="1"/>
  <c r="AN26" i="344"/>
  <c r="AX26" i="344"/>
  <c r="AA27" i="344"/>
  <c r="AB27" i="344" s="1"/>
  <c r="AG27" i="344"/>
  <c r="AH27" i="344" s="1"/>
  <c r="AN28" i="344"/>
  <c r="V30" i="344"/>
  <c r="M30" i="344" s="1"/>
  <c r="AX30" i="344"/>
  <c r="AE31" i="344"/>
  <c r="AF31" i="344" s="1"/>
  <c r="AN32" i="344"/>
  <c r="V34" i="344"/>
  <c r="M34" i="344" s="1"/>
  <c r="AX34" i="344"/>
  <c r="BA34" i="344" s="1"/>
  <c r="AE35" i="344"/>
  <c r="AF35" i="344" s="1"/>
  <c r="AN36" i="344"/>
  <c r="V38" i="344"/>
  <c r="M38" i="344" s="1"/>
  <c r="AX38" i="344"/>
  <c r="AE39" i="344"/>
  <c r="AF39" i="344" s="1"/>
  <c r="AN40" i="344"/>
  <c r="V42" i="344"/>
  <c r="M42" i="344" s="1"/>
  <c r="AX42" i="344"/>
  <c r="BA42" i="344" s="1"/>
  <c r="AE43" i="344"/>
  <c r="AF43" i="344" s="1"/>
  <c r="AN44" i="344"/>
  <c r="V46" i="344"/>
  <c r="M46" i="344" s="1"/>
  <c r="AX46" i="344"/>
  <c r="AE47" i="344"/>
  <c r="AF47" i="344" s="1"/>
  <c r="BD49" i="344"/>
  <c r="V49" i="344"/>
  <c r="M49" i="344" s="1"/>
  <c r="AP51" i="344"/>
  <c r="AW52" i="344"/>
  <c r="AG56" i="344"/>
  <c r="AH56" i="344" s="1"/>
  <c r="AP57" i="344"/>
  <c r="AI58" i="344"/>
  <c r="AJ58" i="344" s="1"/>
  <c r="AG64" i="344"/>
  <c r="AH64" i="344" s="1"/>
  <c r="AP65" i="344"/>
  <c r="AI66" i="344"/>
  <c r="AJ66" i="344" s="1"/>
  <c r="V51" i="344"/>
  <c r="M51" i="344" s="1"/>
  <c r="V53" i="344"/>
  <c r="M53" i="344" s="1"/>
  <c r="BD71" i="344"/>
  <c r="V71" i="344"/>
  <c r="M71" i="344" s="1"/>
  <c r="V69" i="344"/>
  <c r="M69" i="344" s="1"/>
  <c r="V73" i="344"/>
  <c r="M73" i="344" s="1"/>
  <c r="V77" i="344"/>
  <c r="M77" i="344" s="1"/>
  <c r="BD92" i="344"/>
  <c r="V92" i="344"/>
  <c r="M92" i="344" s="1"/>
  <c r="V90" i="344"/>
  <c r="M90" i="344" s="1"/>
  <c r="AI10" i="343"/>
  <c r="AJ10" i="343" s="1"/>
  <c r="AA10" i="343"/>
  <c r="AE11" i="343"/>
  <c r="AF11" i="343" s="1"/>
  <c r="AG13" i="343"/>
  <c r="AH13" i="343" s="1"/>
  <c r="AQ10" i="343"/>
  <c r="AG9" i="343"/>
  <c r="AH9" i="343" s="1"/>
  <c r="AE15" i="343"/>
  <c r="AF15" i="343" s="1"/>
  <c r="AC100" i="343"/>
  <c r="AD100" i="343" s="1"/>
  <c r="AC96" i="343"/>
  <c r="AD96" i="343" s="1"/>
  <c r="AC97" i="343"/>
  <c r="AD97" i="343" s="1"/>
  <c r="AC93" i="343"/>
  <c r="AD93" i="343" s="1"/>
  <c r="AC101" i="343"/>
  <c r="AD101" i="343" s="1"/>
  <c r="AC98" i="343"/>
  <c r="AD98" i="343" s="1"/>
  <c r="AC94" i="343"/>
  <c r="AD94" i="343" s="1"/>
  <c r="AC99" i="343"/>
  <c r="AD99" i="343" s="1"/>
  <c r="AC95" i="343"/>
  <c r="AD95" i="343" s="1"/>
  <c r="AC89" i="343"/>
  <c r="AD89" i="343" s="1"/>
  <c r="AC90" i="343"/>
  <c r="AD90" i="343" s="1"/>
  <c r="AC92" i="343"/>
  <c r="AD92" i="343" s="1"/>
  <c r="AC91" i="343"/>
  <c r="AD91" i="343" s="1"/>
  <c r="AC87" i="343"/>
  <c r="AD87" i="343" s="1"/>
  <c r="AC85" i="343"/>
  <c r="AD85" i="343" s="1"/>
  <c r="AC81" i="343"/>
  <c r="AD81" i="343" s="1"/>
  <c r="AC84" i="343"/>
  <c r="AD84" i="343" s="1"/>
  <c r="AC82" i="343"/>
  <c r="AD82" i="343" s="1"/>
  <c r="AC88" i="343"/>
  <c r="AD88" i="343" s="1"/>
  <c r="AC83" i="343"/>
  <c r="AD83" i="343" s="1"/>
  <c r="AC79" i="343"/>
  <c r="AD79" i="343" s="1"/>
  <c r="AC86" i="343"/>
  <c r="AD86" i="343" s="1"/>
  <c r="AC77" i="343"/>
  <c r="AD77" i="343" s="1"/>
  <c r="AC72" i="343"/>
  <c r="AD72" i="343" s="1"/>
  <c r="AC76" i="343"/>
  <c r="AD76" i="343" s="1"/>
  <c r="AC73" i="343"/>
  <c r="AD73" i="343" s="1"/>
  <c r="AC80" i="343"/>
  <c r="AD80" i="343" s="1"/>
  <c r="AC74" i="343"/>
  <c r="AD74" i="343" s="1"/>
  <c r="AC70" i="343"/>
  <c r="AD70" i="343" s="1"/>
  <c r="AC66" i="343"/>
  <c r="AD66" i="343" s="1"/>
  <c r="AC78" i="343"/>
  <c r="AD78" i="343" s="1"/>
  <c r="AC75" i="343"/>
  <c r="AD75" i="343" s="1"/>
  <c r="AC71" i="343"/>
  <c r="AD71" i="343" s="1"/>
  <c r="AC68" i="343"/>
  <c r="AD68" i="343" s="1"/>
  <c r="AC67" i="343"/>
  <c r="AD67" i="343" s="1"/>
  <c r="AC65" i="343"/>
  <c r="AD65" i="343" s="1"/>
  <c r="AC61" i="343"/>
  <c r="AD61" i="343" s="1"/>
  <c r="AC57" i="343"/>
  <c r="AD57" i="343" s="1"/>
  <c r="AC53" i="343"/>
  <c r="AD53" i="343" s="1"/>
  <c r="AC69" i="343"/>
  <c r="AD69" i="343" s="1"/>
  <c r="AC62" i="343"/>
  <c r="AD62" i="343" s="1"/>
  <c r="AC58" i="343"/>
  <c r="AD58" i="343" s="1"/>
  <c r="AC54" i="343"/>
  <c r="AD54" i="343" s="1"/>
  <c r="AC63" i="343"/>
  <c r="AD63" i="343" s="1"/>
  <c r="AC59" i="343"/>
  <c r="AD59" i="343" s="1"/>
  <c r="AC55" i="343"/>
  <c r="AD55" i="343" s="1"/>
  <c r="AC51" i="343"/>
  <c r="AD51" i="343" s="1"/>
  <c r="AC64" i="343"/>
  <c r="AD64" i="343" s="1"/>
  <c r="AC60" i="343"/>
  <c r="AD60" i="343" s="1"/>
  <c r="AC56" i="343"/>
  <c r="AD56" i="343" s="1"/>
  <c r="AC52" i="343"/>
  <c r="AD52" i="343" s="1"/>
  <c r="AC47" i="343"/>
  <c r="AD47" i="343" s="1"/>
  <c r="AC43" i="343"/>
  <c r="AD43" i="343" s="1"/>
  <c r="AC39" i="343"/>
  <c r="AD39" i="343" s="1"/>
  <c r="AC35" i="343"/>
  <c r="AD35" i="343" s="1"/>
  <c r="AC48" i="343"/>
  <c r="AD48" i="343" s="1"/>
  <c r="AC44" i="343"/>
  <c r="AD44" i="343" s="1"/>
  <c r="AC40" i="343"/>
  <c r="AD40" i="343" s="1"/>
  <c r="AC36" i="343"/>
  <c r="AD36" i="343" s="1"/>
  <c r="AC50" i="343"/>
  <c r="AD50" i="343" s="1"/>
  <c r="AC49" i="343"/>
  <c r="AD49" i="343" s="1"/>
  <c r="AC45" i="343"/>
  <c r="AD45" i="343" s="1"/>
  <c r="AC41" i="343"/>
  <c r="AD41" i="343" s="1"/>
  <c r="AC37" i="343"/>
  <c r="AD37" i="343" s="1"/>
  <c r="AC33" i="343"/>
  <c r="AD33" i="343" s="1"/>
  <c r="AC29" i="343"/>
  <c r="AD29" i="343" s="1"/>
  <c r="AC46" i="343"/>
  <c r="AD46" i="343" s="1"/>
  <c r="AC42" i="343"/>
  <c r="AD42" i="343" s="1"/>
  <c r="AC38" i="343"/>
  <c r="AD38" i="343" s="1"/>
  <c r="AC34" i="343"/>
  <c r="AD34" i="343" s="1"/>
  <c r="AC30" i="343"/>
  <c r="AD30" i="343" s="1"/>
  <c r="AC28" i="343"/>
  <c r="AD28" i="343" s="1"/>
  <c r="AC24" i="343"/>
  <c r="AD24" i="343" s="1"/>
  <c r="AC20" i="343"/>
  <c r="AD20" i="343" s="1"/>
  <c r="AC16" i="343"/>
  <c r="AD16" i="343" s="1"/>
  <c r="AC12" i="343"/>
  <c r="AD12" i="343" s="1"/>
  <c r="AC31" i="343"/>
  <c r="AD31" i="343" s="1"/>
  <c r="AC25" i="343"/>
  <c r="AD25" i="343" s="1"/>
  <c r="AC21" i="343"/>
  <c r="AD21" i="343" s="1"/>
  <c r="AC17" i="343"/>
  <c r="AD17" i="343" s="1"/>
  <c r="AC32" i="343"/>
  <c r="AD32" i="343" s="1"/>
  <c r="AC26" i="343"/>
  <c r="AD26" i="343" s="1"/>
  <c r="AC22" i="343"/>
  <c r="AD22" i="343" s="1"/>
  <c r="AC18" i="343"/>
  <c r="AD18" i="343" s="1"/>
  <c r="AC14" i="343"/>
  <c r="AD14" i="343" s="1"/>
  <c r="AC10" i="343"/>
  <c r="AD10" i="343" s="1"/>
  <c r="AC27" i="343"/>
  <c r="AD27" i="343" s="1"/>
  <c r="AC23" i="343"/>
  <c r="AD23" i="343" s="1"/>
  <c r="AC19" i="343"/>
  <c r="AD19" i="343" s="1"/>
  <c r="AC15" i="343"/>
  <c r="AD15" i="343" s="1"/>
  <c r="AC11" i="343"/>
  <c r="AD11" i="343" s="1"/>
  <c r="AN99" i="343"/>
  <c r="AN95" i="343"/>
  <c r="AN100" i="343"/>
  <c r="AN96" i="343"/>
  <c r="AN97" i="343"/>
  <c r="AN93" i="343"/>
  <c r="AN98" i="343"/>
  <c r="AN94" i="343"/>
  <c r="AN88" i="343"/>
  <c r="AN92" i="343"/>
  <c r="AN89" i="343"/>
  <c r="AN90" i="343"/>
  <c r="AN86" i="343"/>
  <c r="AN91" i="343"/>
  <c r="AN85" i="343"/>
  <c r="AN80" i="343"/>
  <c r="AN84" i="343"/>
  <c r="AN81" i="343"/>
  <c r="AN82" i="343"/>
  <c r="AN78" i="343"/>
  <c r="AN87" i="343"/>
  <c r="AN83" i="343"/>
  <c r="AN77" i="343"/>
  <c r="AN75" i="343"/>
  <c r="AN71" i="343"/>
  <c r="AN76" i="343"/>
  <c r="AN72" i="343"/>
  <c r="AN79" i="343"/>
  <c r="AN73" i="343"/>
  <c r="AN69" i="343"/>
  <c r="AN74" i="343"/>
  <c r="AN70" i="343"/>
  <c r="AN67" i="343"/>
  <c r="AN64" i="343"/>
  <c r="AN60" i="343"/>
  <c r="AN56" i="343"/>
  <c r="AN52" i="343"/>
  <c r="AN65" i="343"/>
  <c r="AN61" i="343"/>
  <c r="AN57" i="343"/>
  <c r="AN53" i="343"/>
  <c r="AN66" i="343"/>
  <c r="AN62" i="343"/>
  <c r="AN58" i="343"/>
  <c r="AN54" i="343"/>
  <c r="AN50" i="343"/>
  <c r="AN68" i="343"/>
  <c r="AN63" i="343"/>
  <c r="AN59" i="343"/>
  <c r="AN55" i="343"/>
  <c r="AN51" i="343"/>
  <c r="AN46" i="343"/>
  <c r="AN42" i="343"/>
  <c r="AN38" i="343"/>
  <c r="AN34" i="343"/>
  <c r="AN49" i="343"/>
  <c r="AN47" i="343"/>
  <c r="AN43" i="343"/>
  <c r="AN39" i="343"/>
  <c r="AN35" i="343"/>
  <c r="AN48" i="343"/>
  <c r="AN44" i="343"/>
  <c r="AN40" i="343"/>
  <c r="AN36" i="343"/>
  <c r="AN32" i="343"/>
  <c r="AN45" i="343"/>
  <c r="AN41" i="343"/>
  <c r="AN37" i="343"/>
  <c r="AN33" i="343"/>
  <c r="AN31" i="343"/>
  <c r="AN30" i="343"/>
  <c r="AN27" i="343"/>
  <c r="AN23" i="343"/>
  <c r="AN19" i="343"/>
  <c r="AN15" i="343"/>
  <c r="AN28" i="343"/>
  <c r="AN24" i="343"/>
  <c r="AN20" i="343"/>
  <c r="AN16" i="343"/>
  <c r="AN29" i="343"/>
  <c r="AN25" i="343"/>
  <c r="AN21" i="343"/>
  <c r="AN17" i="343"/>
  <c r="AN13" i="343"/>
  <c r="AN26" i="343"/>
  <c r="AN22" i="343"/>
  <c r="AN18" i="343"/>
  <c r="AN14" i="343"/>
  <c r="AN10" i="343"/>
  <c r="AX97" i="343"/>
  <c r="AX98" i="343"/>
  <c r="AX94" i="343"/>
  <c r="AX101" i="343"/>
  <c r="AX99" i="343"/>
  <c r="AX95" i="343"/>
  <c r="AX100" i="343"/>
  <c r="AX96" i="343"/>
  <c r="AX92" i="343"/>
  <c r="AX90" i="343"/>
  <c r="AX93" i="343"/>
  <c r="AX88" i="343"/>
  <c r="AX84" i="343"/>
  <c r="AX89" i="343"/>
  <c r="AX87" i="343"/>
  <c r="AX85" i="343"/>
  <c r="AX83" i="343"/>
  <c r="AX82" i="343"/>
  <c r="AX79" i="343"/>
  <c r="AX91" i="343"/>
  <c r="AX80" i="343"/>
  <c r="AX76" i="343"/>
  <c r="AX86" i="343"/>
  <c r="AX81" i="343"/>
  <c r="AX78" i="343"/>
  <c r="AX77" i="343"/>
  <c r="AX73" i="343"/>
  <c r="AX69" i="343"/>
  <c r="AX74" i="343"/>
  <c r="AX70" i="343"/>
  <c r="AX75" i="343"/>
  <c r="AX71" i="343"/>
  <c r="AX67" i="343"/>
  <c r="AX72" i="343"/>
  <c r="AX68" i="343"/>
  <c r="AX62" i="343"/>
  <c r="AX58" i="343"/>
  <c r="AX54" i="343"/>
  <c r="AX63" i="343"/>
  <c r="AX59" i="343"/>
  <c r="AX55" i="343"/>
  <c r="AX51" i="343"/>
  <c r="AX64" i="343"/>
  <c r="AX60" i="343"/>
  <c r="AX56" i="343"/>
  <c r="AX52" i="343"/>
  <c r="AX48" i="343"/>
  <c r="AX66" i="343"/>
  <c r="AX65" i="343"/>
  <c r="AX61" i="343"/>
  <c r="AX57" i="343"/>
  <c r="AX53" i="343"/>
  <c r="AX49" i="343"/>
  <c r="AX44" i="343"/>
  <c r="AX40" i="343"/>
  <c r="AX36" i="343"/>
  <c r="AX45" i="343"/>
  <c r="AX41" i="343"/>
  <c r="AX37" i="343"/>
  <c r="AX46" i="343"/>
  <c r="AX42" i="343"/>
  <c r="AX38" i="343"/>
  <c r="AX34" i="343"/>
  <c r="AX30" i="343"/>
  <c r="AX50" i="343"/>
  <c r="AX47" i="343"/>
  <c r="AX43" i="343"/>
  <c r="AX39" i="343"/>
  <c r="AX35" i="343"/>
  <c r="AX31" i="343"/>
  <c r="AX25" i="343"/>
  <c r="AX21" i="343"/>
  <c r="AX17" i="343"/>
  <c r="AX13" i="343"/>
  <c r="AX26" i="343"/>
  <c r="AX22" i="343"/>
  <c r="AX18" i="343"/>
  <c r="AX33" i="343"/>
  <c r="AX27" i="343"/>
  <c r="AX23" i="343"/>
  <c r="AX19" i="343"/>
  <c r="AX15" i="343"/>
  <c r="AX11" i="343"/>
  <c r="AX32" i="343"/>
  <c r="AX29" i="343"/>
  <c r="AX28" i="343"/>
  <c r="AX24" i="343"/>
  <c r="AX20" i="343"/>
  <c r="AX16" i="343"/>
  <c r="AX12" i="343"/>
  <c r="AC9" i="343"/>
  <c r="AD9" i="343" s="1"/>
  <c r="AN9" i="343"/>
  <c r="AC13" i="343"/>
  <c r="AD13" i="343" s="1"/>
  <c r="AE101" i="343"/>
  <c r="AF101" i="343" s="1"/>
  <c r="AE98" i="343"/>
  <c r="AF98" i="343" s="1"/>
  <c r="AE99" i="343"/>
  <c r="AF99" i="343" s="1"/>
  <c r="AE95" i="343"/>
  <c r="AF95" i="343" s="1"/>
  <c r="AE100" i="343"/>
  <c r="AF100" i="343" s="1"/>
  <c r="AE96" i="343"/>
  <c r="AF96" i="343" s="1"/>
  <c r="AE92" i="343"/>
  <c r="AF92" i="343" s="1"/>
  <c r="AE97" i="343"/>
  <c r="AF97" i="343" s="1"/>
  <c r="AE93" i="343"/>
  <c r="AF93" i="343" s="1"/>
  <c r="AE91" i="343"/>
  <c r="AF91" i="343" s="1"/>
  <c r="AE94" i="343"/>
  <c r="AF94" i="343" s="1"/>
  <c r="AE88" i="343"/>
  <c r="AF88" i="343" s="1"/>
  <c r="AE89" i="343"/>
  <c r="AF89" i="343" s="1"/>
  <c r="AE85" i="343"/>
  <c r="AF85" i="343" s="1"/>
  <c r="AE84" i="343"/>
  <c r="AF84" i="343" s="1"/>
  <c r="AE83" i="343"/>
  <c r="AF83" i="343" s="1"/>
  <c r="AE86" i="343"/>
  <c r="AF86" i="343" s="1"/>
  <c r="AE80" i="343"/>
  <c r="AF80" i="343" s="1"/>
  <c r="AE87" i="343"/>
  <c r="AF87" i="343" s="1"/>
  <c r="AE81" i="343"/>
  <c r="AF81" i="343" s="1"/>
  <c r="AE77" i="343"/>
  <c r="AF77" i="343" s="1"/>
  <c r="AE90" i="343"/>
  <c r="AF90" i="343" s="1"/>
  <c r="AE82" i="343"/>
  <c r="AF82" i="343" s="1"/>
  <c r="AE76" i="343"/>
  <c r="AF76" i="343" s="1"/>
  <c r="AE74" i="343"/>
  <c r="AF74" i="343" s="1"/>
  <c r="AE70" i="343"/>
  <c r="AF70" i="343" s="1"/>
  <c r="AE78" i="343"/>
  <c r="AF78" i="343" s="1"/>
  <c r="AE75" i="343"/>
  <c r="AF75" i="343" s="1"/>
  <c r="AE71" i="343"/>
  <c r="AF71" i="343" s="1"/>
  <c r="AE72" i="343"/>
  <c r="AF72" i="343" s="1"/>
  <c r="AE68" i="343"/>
  <c r="AF68" i="343" s="1"/>
  <c r="AE79" i="343"/>
  <c r="AF79" i="343" s="1"/>
  <c r="AE73" i="343"/>
  <c r="AF73" i="343" s="1"/>
  <c r="AE69" i="343"/>
  <c r="AF69" i="343" s="1"/>
  <c r="AE63" i="343"/>
  <c r="AF63" i="343" s="1"/>
  <c r="AE59" i="343"/>
  <c r="AF59" i="343" s="1"/>
  <c r="AE55" i="343"/>
  <c r="AF55" i="343" s="1"/>
  <c r="AE51" i="343"/>
  <c r="AF51" i="343" s="1"/>
  <c r="AE66" i="343"/>
  <c r="AF66" i="343" s="1"/>
  <c r="AE64" i="343"/>
  <c r="AF64" i="343" s="1"/>
  <c r="AE60" i="343"/>
  <c r="AF60" i="343" s="1"/>
  <c r="AE56" i="343"/>
  <c r="AF56" i="343" s="1"/>
  <c r="AE52" i="343"/>
  <c r="AF52" i="343" s="1"/>
  <c r="AE65" i="343"/>
  <c r="AF65" i="343" s="1"/>
  <c r="AE61" i="343"/>
  <c r="AF61" i="343" s="1"/>
  <c r="AE57" i="343"/>
  <c r="AF57" i="343" s="1"/>
  <c r="AE53" i="343"/>
  <c r="AF53" i="343" s="1"/>
  <c r="AE49" i="343"/>
  <c r="AF49" i="343" s="1"/>
  <c r="AE67" i="343"/>
  <c r="AF67" i="343" s="1"/>
  <c r="AE62" i="343"/>
  <c r="AF62" i="343" s="1"/>
  <c r="AE58" i="343"/>
  <c r="AF58" i="343" s="1"/>
  <c r="AE54" i="343"/>
  <c r="AF54" i="343" s="1"/>
  <c r="AE50" i="343"/>
  <c r="AF50" i="343" s="1"/>
  <c r="AE45" i="343"/>
  <c r="AF45" i="343" s="1"/>
  <c r="AE41" i="343"/>
  <c r="AF41" i="343" s="1"/>
  <c r="AE37" i="343"/>
  <c r="AF37" i="343" s="1"/>
  <c r="AE33" i="343"/>
  <c r="AF33" i="343" s="1"/>
  <c r="AE46" i="343"/>
  <c r="AF46" i="343" s="1"/>
  <c r="AE42" i="343"/>
  <c r="AF42" i="343" s="1"/>
  <c r="AE38" i="343"/>
  <c r="AF38" i="343" s="1"/>
  <c r="AE47" i="343"/>
  <c r="AF47" i="343" s="1"/>
  <c r="AE43" i="343"/>
  <c r="AF43" i="343" s="1"/>
  <c r="AE39" i="343"/>
  <c r="AF39" i="343" s="1"/>
  <c r="AE35" i="343"/>
  <c r="AF35" i="343" s="1"/>
  <c r="AE31" i="343"/>
  <c r="AF31" i="343" s="1"/>
  <c r="AE48" i="343"/>
  <c r="AF48" i="343" s="1"/>
  <c r="AE44" i="343"/>
  <c r="AF44" i="343" s="1"/>
  <c r="AE40" i="343"/>
  <c r="AF40" i="343" s="1"/>
  <c r="AE36" i="343"/>
  <c r="AF36" i="343" s="1"/>
  <c r="AE32" i="343"/>
  <c r="AF32" i="343" s="1"/>
  <c r="AE34" i="343"/>
  <c r="AF34" i="343" s="1"/>
  <c r="AE26" i="343"/>
  <c r="AF26" i="343" s="1"/>
  <c r="AE22" i="343"/>
  <c r="AF22" i="343" s="1"/>
  <c r="AE18" i="343"/>
  <c r="AF18" i="343" s="1"/>
  <c r="AE14" i="343"/>
  <c r="AF14" i="343" s="1"/>
  <c r="AE30" i="343"/>
  <c r="AF30" i="343" s="1"/>
  <c r="AE29" i="343"/>
  <c r="AF29" i="343" s="1"/>
  <c r="AE27" i="343"/>
  <c r="AF27" i="343" s="1"/>
  <c r="AE23" i="343"/>
  <c r="AF23" i="343" s="1"/>
  <c r="AE19" i="343"/>
  <c r="AF19" i="343" s="1"/>
  <c r="AE28" i="343"/>
  <c r="AF28" i="343" s="1"/>
  <c r="AE24" i="343"/>
  <c r="AF24" i="343" s="1"/>
  <c r="AE20" i="343"/>
  <c r="AF20" i="343" s="1"/>
  <c r="AE16" i="343"/>
  <c r="AF16" i="343" s="1"/>
  <c r="AE12" i="343"/>
  <c r="AF12" i="343" s="1"/>
  <c r="AE25" i="343"/>
  <c r="AF25" i="343" s="1"/>
  <c r="AE21" i="343"/>
  <c r="AF21" i="343" s="1"/>
  <c r="AE17" i="343"/>
  <c r="AF17" i="343" s="1"/>
  <c r="AE13" i="343"/>
  <c r="AF13" i="343" s="1"/>
  <c r="AE9" i="343"/>
  <c r="AF9" i="343" s="1"/>
  <c r="AO8" i="343"/>
  <c r="AY98" i="343"/>
  <c r="AY101" i="343"/>
  <c r="AY99" i="343"/>
  <c r="AY95" i="343"/>
  <c r="AY100" i="343"/>
  <c r="AY96" i="343"/>
  <c r="AY92" i="343"/>
  <c r="AY97" i="343"/>
  <c r="AY93" i="343"/>
  <c r="AY94" i="343"/>
  <c r="AY88" i="343"/>
  <c r="AY91" i="343"/>
  <c r="AY89" i="343"/>
  <c r="AY85" i="343"/>
  <c r="AY84" i="343"/>
  <c r="AY80" i="343"/>
  <c r="AY90" i="343"/>
  <c r="AY86" i="343"/>
  <c r="AY81" i="343"/>
  <c r="AY77" i="343"/>
  <c r="AY87" i="343"/>
  <c r="AY74" i="343"/>
  <c r="AY70" i="343"/>
  <c r="AY79" i="343"/>
  <c r="AY76" i="343"/>
  <c r="AY75" i="343"/>
  <c r="AY71" i="343"/>
  <c r="AY83" i="343"/>
  <c r="AY72" i="343"/>
  <c r="AY68" i="343"/>
  <c r="AY82" i="343"/>
  <c r="AY78" i="343"/>
  <c r="AY73" i="343"/>
  <c r="AY69" i="343"/>
  <c r="AY67" i="343"/>
  <c r="AY63" i="343"/>
  <c r="AY59" i="343"/>
  <c r="AY55" i="343"/>
  <c r="AY51" i="343"/>
  <c r="AY64" i="343"/>
  <c r="AY60" i="343"/>
  <c r="AY56" i="343"/>
  <c r="AY52" i="343"/>
  <c r="AY66" i="343"/>
  <c r="AY65" i="343"/>
  <c r="AY61" i="343"/>
  <c r="AY57" i="343"/>
  <c r="AY53" i="343"/>
  <c r="AY49" i="343"/>
  <c r="AY62" i="343"/>
  <c r="AY58" i="343"/>
  <c r="AY54" i="343"/>
  <c r="AY50" i="343"/>
  <c r="AY48" i="343"/>
  <c r="AY45" i="343"/>
  <c r="AY41" i="343"/>
  <c r="AY37" i="343"/>
  <c r="AY33" i="343"/>
  <c r="AY46" i="343"/>
  <c r="AY42" i="343"/>
  <c r="AY38" i="343"/>
  <c r="AY34" i="343"/>
  <c r="AY47" i="343"/>
  <c r="AY43" i="343"/>
  <c r="AY39" i="343"/>
  <c r="AY35" i="343"/>
  <c r="AY31" i="343"/>
  <c r="AY44" i="343"/>
  <c r="AY40" i="343"/>
  <c r="AY36" i="343"/>
  <c r="AY32" i="343"/>
  <c r="AY26" i="343"/>
  <c r="AY22" i="343"/>
  <c r="AY18" i="343"/>
  <c r="AY14" i="343"/>
  <c r="AY27" i="343"/>
  <c r="AY23" i="343"/>
  <c r="AY19" i="343"/>
  <c r="AY29" i="343"/>
  <c r="AY28" i="343"/>
  <c r="AY24" i="343"/>
  <c r="AY20" i="343"/>
  <c r="AY16" i="343"/>
  <c r="AY12" i="343"/>
  <c r="AY30" i="343"/>
  <c r="AY25" i="343"/>
  <c r="AY21" i="343"/>
  <c r="AY17" i="343"/>
  <c r="AY13" i="343"/>
  <c r="AY9" i="343"/>
  <c r="V9" i="343"/>
  <c r="M9" i="343" s="1"/>
  <c r="AE10" i="343"/>
  <c r="AF10" i="343" s="1"/>
  <c r="AN11" i="343"/>
  <c r="AW13" i="343"/>
  <c r="V14" i="343"/>
  <c r="M14" i="343" s="1"/>
  <c r="AX14" i="343"/>
  <c r="AG100" i="343"/>
  <c r="AH100" i="343" s="1"/>
  <c r="AG96" i="343"/>
  <c r="AH96" i="343" s="1"/>
  <c r="AG97" i="343"/>
  <c r="AH97" i="343" s="1"/>
  <c r="AG93" i="343"/>
  <c r="AH93" i="343" s="1"/>
  <c r="AG101" i="343"/>
  <c r="AH101" i="343" s="1"/>
  <c r="AG98" i="343"/>
  <c r="AH98" i="343" s="1"/>
  <c r="AG94" i="343"/>
  <c r="AH94" i="343" s="1"/>
  <c r="AG99" i="343"/>
  <c r="AH99" i="343" s="1"/>
  <c r="AG95" i="343"/>
  <c r="AH95" i="343" s="1"/>
  <c r="AG92" i="343"/>
  <c r="AH92" i="343" s="1"/>
  <c r="AG89" i="343"/>
  <c r="AH89" i="343" s="1"/>
  <c r="AG90" i="343"/>
  <c r="AH90" i="343" s="1"/>
  <c r="AG91" i="343"/>
  <c r="AH91" i="343" s="1"/>
  <c r="AG87" i="343"/>
  <c r="AH87" i="343" s="1"/>
  <c r="AG86" i="343"/>
  <c r="AH86" i="343" s="1"/>
  <c r="AG81" i="343"/>
  <c r="AH81" i="343" s="1"/>
  <c r="AG88" i="343"/>
  <c r="AH88" i="343" s="1"/>
  <c r="AG85" i="343"/>
  <c r="AH85" i="343" s="1"/>
  <c r="AG82" i="343"/>
  <c r="AH82" i="343" s="1"/>
  <c r="AG78" i="343"/>
  <c r="AH78" i="343" s="1"/>
  <c r="AG84" i="343"/>
  <c r="AH84" i="343" s="1"/>
  <c r="AG83" i="343"/>
  <c r="AH83" i="343" s="1"/>
  <c r="AG79" i="343"/>
  <c r="AH79" i="343" s="1"/>
  <c r="AG72" i="343"/>
  <c r="AH72" i="343" s="1"/>
  <c r="AG80" i="343"/>
  <c r="AH80" i="343" s="1"/>
  <c r="AG77" i="343"/>
  <c r="AH77" i="343" s="1"/>
  <c r="AG73" i="343"/>
  <c r="AH73" i="343" s="1"/>
  <c r="AG76" i="343"/>
  <c r="AH76" i="343" s="1"/>
  <c r="AG74" i="343"/>
  <c r="AH74" i="343" s="1"/>
  <c r="AG70" i="343"/>
  <c r="AH70" i="343" s="1"/>
  <c r="AG66" i="343"/>
  <c r="AH66" i="343" s="1"/>
  <c r="AG75" i="343"/>
  <c r="AH75" i="343" s="1"/>
  <c r="AG71" i="343"/>
  <c r="AH71" i="343" s="1"/>
  <c r="AG65" i="343"/>
  <c r="AH65" i="343" s="1"/>
  <c r="AG61" i="343"/>
  <c r="AH61" i="343" s="1"/>
  <c r="AG57" i="343"/>
  <c r="AH57" i="343" s="1"/>
  <c r="AG53" i="343"/>
  <c r="AH53" i="343" s="1"/>
  <c r="AG67" i="343"/>
  <c r="AH67" i="343" s="1"/>
  <c r="AG62" i="343"/>
  <c r="AH62" i="343" s="1"/>
  <c r="AG58" i="343"/>
  <c r="AH58" i="343" s="1"/>
  <c r="AG54" i="343"/>
  <c r="AH54" i="343" s="1"/>
  <c r="AG68" i="343"/>
  <c r="AH68" i="343" s="1"/>
  <c r="AG63" i="343"/>
  <c r="AH63" i="343" s="1"/>
  <c r="AG59" i="343"/>
  <c r="AH59" i="343" s="1"/>
  <c r="AG55" i="343"/>
  <c r="AH55" i="343" s="1"/>
  <c r="AG51" i="343"/>
  <c r="AH51" i="343" s="1"/>
  <c r="AG69" i="343"/>
  <c r="AH69" i="343" s="1"/>
  <c r="AG64" i="343"/>
  <c r="AH64" i="343" s="1"/>
  <c r="AG60" i="343"/>
  <c r="AH60" i="343" s="1"/>
  <c r="AG56" i="343"/>
  <c r="AH56" i="343" s="1"/>
  <c r="AG52" i="343"/>
  <c r="AH52" i="343" s="1"/>
  <c r="AG50" i="343"/>
  <c r="AH50" i="343" s="1"/>
  <c r="AG49" i="343"/>
  <c r="AH49" i="343" s="1"/>
  <c r="AG47" i="343"/>
  <c r="AH47" i="343" s="1"/>
  <c r="AG43" i="343"/>
  <c r="AH43" i="343" s="1"/>
  <c r="AG39" i="343"/>
  <c r="AH39" i="343" s="1"/>
  <c r="AG35" i="343"/>
  <c r="AH35" i="343" s="1"/>
  <c r="AG48" i="343"/>
  <c r="AH48" i="343" s="1"/>
  <c r="AG44" i="343"/>
  <c r="AH44" i="343" s="1"/>
  <c r="AG40" i="343"/>
  <c r="AH40" i="343" s="1"/>
  <c r="AG36" i="343"/>
  <c r="AH36" i="343" s="1"/>
  <c r="AG45" i="343"/>
  <c r="AH45" i="343" s="1"/>
  <c r="AG41" i="343"/>
  <c r="AH41" i="343" s="1"/>
  <c r="AG37" i="343"/>
  <c r="AH37" i="343" s="1"/>
  <c r="AG33" i="343"/>
  <c r="AH33" i="343" s="1"/>
  <c r="AG29" i="343"/>
  <c r="AH29" i="343" s="1"/>
  <c r="AG46" i="343"/>
  <c r="AH46" i="343" s="1"/>
  <c r="AG42" i="343"/>
  <c r="AH42" i="343" s="1"/>
  <c r="AG38" i="343"/>
  <c r="AH38" i="343" s="1"/>
  <c r="AG34" i="343"/>
  <c r="AH34" i="343" s="1"/>
  <c r="AG30" i="343"/>
  <c r="AH30" i="343" s="1"/>
  <c r="AG32" i="343"/>
  <c r="AH32" i="343" s="1"/>
  <c r="AG28" i="343"/>
  <c r="AH28" i="343" s="1"/>
  <c r="AG24" i="343"/>
  <c r="AH24" i="343" s="1"/>
  <c r="AG20" i="343"/>
  <c r="AH20" i="343" s="1"/>
  <c r="AG16" i="343"/>
  <c r="AH16" i="343" s="1"/>
  <c r="AG12" i="343"/>
  <c r="AH12" i="343" s="1"/>
  <c r="AG25" i="343"/>
  <c r="AH25" i="343" s="1"/>
  <c r="AG21" i="343"/>
  <c r="AH21" i="343" s="1"/>
  <c r="AG17" i="343"/>
  <c r="AH17" i="343" s="1"/>
  <c r="AG26" i="343"/>
  <c r="AH26" i="343" s="1"/>
  <c r="AG22" i="343"/>
  <c r="AH22" i="343" s="1"/>
  <c r="AG18" i="343"/>
  <c r="AH18" i="343" s="1"/>
  <c r="AG14" i="343"/>
  <c r="AH14" i="343" s="1"/>
  <c r="AG10" i="343"/>
  <c r="AH10" i="343" s="1"/>
  <c r="AG31" i="343"/>
  <c r="AH31" i="343" s="1"/>
  <c r="AG27" i="343"/>
  <c r="AH27" i="343" s="1"/>
  <c r="AG23" i="343"/>
  <c r="AH23" i="343" s="1"/>
  <c r="AG19" i="343"/>
  <c r="AH19" i="343" s="1"/>
  <c r="AG15" i="343"/>
  <c r="AH15" i="343" s="1"/>
  <c r="AG11" i="343"/>
  <c r="AH11" i="343" s="1"/>
  <c r="AP97" i="343"/>
  <c r="AP98" i="343"/>
  <c r="AP94" i="343"/>
  <c r="AP99" i="343"/>
  <c r="AP95" i="343"/>
  <c r="AP100" i="343"/>
  <c r="AP96" i="343"/>
  <c r="AP92" i="343"/>
  <c r="AP93" i="343"/>
  <c r="AP90" i="343"/>
  <c r="AP91" i="343"/>
  <c r="AP88" i="343"/>
  <c r="AP84" i="343"/>
  <c r="AP82" i="343"/>
  <c r="AP86" i="343"/>
  <c r="AP79" i="343"/>
  <c r="AP89" i="343"/>
  <c r="AP87" i="343"/>
  <c r="AP85" i="343"/>
  <c r="AP83" i="343"/>
  <c r="AP80" i="343"/>
  <c r="AP76" i="343"/>
  <c r="AP78" i="343"/>
  <c r="AP73" i="343"/>
  <c r="AP69" i="343"/>
  <c r="AP74" i="343"/>
  <c r="AP70" i="343"/>
  <c r="AP81" i="343"/>
  <c r="AP77" i="343"/>
  <c r="AP75" i="343"/>
  <c r="AP71" i="343"/>
  <c r="AP67" i="343"/>
  <c r="AP72" i="343"/>
  <c r="AP68" i="343"/>
  <c r="AP62" i="343"/>
  <c r="AP58" i="343"/>
  <c r="AP54" i="343"/>
  <c r="AP66" i="343"/>
  <c r="AP63" i="343"/>
  <c r="AP59" i="343"/>
  <c r="AP55" i="343"/>
  <c r="AP51" i="343"/>
  <c r="AP64" i="343"/>
  <c r="AP60" i="343"/>
  <c r="AP56" i="343"/>
  <c r="AP52" i="343"/>
  <c r="AP48" i="343"/>
  <c r="AP65" i="343"/>
  <c r="AP61" i="343"/>
  <c r="AP57" i="343"/>
  <c r="AP53" i="343"/>
  <c r="AP49" i="343"/>
  <c r="AP44" i="343"/>
  <c r="AP40" i="343"/>
  <c r="AP36" i="343"/>
  <c r="AP45" i="343"/>
  <c r="AP41" i="343"/>
  <c r="AP37" i="343"/>
  <c r="AP46" i="343"/>
  <c r="AP42" i="343"/>
  <c r="AP38" i="343"/>
  <c r="AP34" i="343"/>
  <c r="AP30" i="343"/>
  <c r="AP50" i="343"/>
  <c r="AP47" i="343"/>
  <c r="AP43" i="343"/>
  <c r="AP39" i="343"/>
  <c r="AP35" i="343"/>
  <c r="AP31" i="343"/>
  <c r="AP33" i="343"/>
  <c r="AP25" i="343"/>
  <c r="AP21" i="343"/>
  <c r="AP17" i="343"/>
  <c r="AP13" i="343"/>
  <c r="AP29" i="343"/>
  <c r="AP26" i="343"/>
  <c r="AP22" i="343"/>
  <c r="AP18" i="343"/>
  <c r="AP27" i="343"/>
  <c r="AP23" i="343"/>
  <c r="AP19" i="343"/>
  <c r="AP15" i="343"/>
  <c r="AP11" i="343"/>
  <c r="AP32" i="343"/>
  <c r="AP28" i="343"/>
  <c r="AP24" i="343"/>
  <c r="AP20" i="343"/>
  <c r="AP16" i="343"/>
  <c r="AP12" i="343"/>
  <c r="AZ101" i="343"/>
  <c r="AZ99" i="343"/>
  <c r="AZ95" i="343"/>
  <c r="AZ100" i="343"/>
  <c r="AZ96" i="343"/>
  <c r="AZ97" i="343"/>
  <c r="AZ93" i="343"/>
  <c r="AZ98" i="343"/>
  <c r="AZ94" i="343"/>
  <c r="AZ88" i="343"/>
  <c r="AZ91" i="343"/>
  <c r="AZ89" i="343"/>
  <c r="AZ90" i="343"/>
  <c r="AZ86" i="343"/>
  <c r="AZ84" i="343"/>
  <c r="AZ80" i="343"/>
  <c r="AZ81" i="343"/>
  <c r="AZ87" i="343"/>
  <c r="AZ83" i="343"/>
  <c r="AZ82" i="343"/>
  <c r="AZ78" i="343"/>
  <c r="AZ92" i="343"/>
  <c r="AZ85" i="343"/>
  <c r="AZ79" i="343"/>
  <c r="AZ76" i="343"/>
  <c r="AZ75" i="343"/>
  <c r="AZ71" i="343"/>
  <c r="AZ72" i="343"/>
  <c r="AZ73" i="343"/>
  <c r="AZ69" i="343"/>
  <c r="AZ77" i="343"/>
  <c r="AZ74" i="343"/>
  <c r="AZ70" i="343"/>
  <c r="AZ64" i="343"/>
  <c r="AZ60" i="343"/>
  <c r="AZ56" i="343"/>
  <c r="AZ52" i="343"/>
  <c r="AZ68" i="343"/>
  <c r="AZ66" i="343"/>
  <c r="AZ65" i="343"/>
  <c r="AZ61" i="343"/>
  <c r="AZ57" i="343"/>
  <c r="AZ53" i="343"/>
  <c r="AZ62" i="343"/>
  <c r="AZ58" i="343"/>
  <c r="AZ54" i="343"/>
  <c r="AZ50" i="343"/>
  <c r="AZ67" i="343"/>
  <c r="AZ63" i="343"/>
  <c r="AZ59" i="343"/>
  <c r="AZ55" i="343"/>
  <c r="AZ51" i="343"/>
  <c r="AZ46" i="343"/>
  <c r="AZ42" i="343"/>
  <c r="AZ38" i="343"/>
  <c r="AZ34" i="343"/>
  <c r="AZ47" i="343"/>
  <c r="AZ43" i="343"/>
  <c r="AZ39" i="343"/>
  <c r="AZ35" i="343"/>
  <c r="AZ44" i="343"/>
  <c r="AZ40" i="343"/>
  <c r="AZ36" i="343"/>
  <c r="AZ32" i="343"/>
  <c r="AZ49" i="343"/>
  <c r="AZ48" i="343"/>
  <c r="AZ45" i="343"/>
  <c r="AZ41" i="343"/>
  <c r="AZ37" i="343"/>
  <c r="AZ33" i="343"/>
  <c r="AZ29" i="343"/>
  <c r="AZ27" i="343"/>
  <c r="AZ23" i="343"/>
  <c r="AZ19" i="343"/>
  <c r="AZ15" i="343"/>
  <c r="AZ11" i="343"/>
  <c r="AZ28" i="343"/>
  <c r="AZ24" i="343"/>
  <c r="AZ20" i="343"/>
  <c r="AZ16" i="343"/>
  <c r="AZ31" i="343"/>
  <c r="AZ30" i="343"/>
  <c r="AZ25" i="343"/>
  <c r="AZ21" i="343"/>
  <c r="AZ17" i="343"/>
  <c r="AZ13" i="343"/>
  <c r="AZ26" i="343"/>
  <c r="AZ22" i="343"/>
  <c r="AZ18" i="343"/>
  <c r="AZ14" i="343"/>
  <c r="AZ10" i="343"/>
  <c r="AA9" i="343"/>
  <c r="AB9" i="343" s="1"/>
  <c r="AP9" i="343"/>
  <c r="AP10" i="343"/>
  <c r="AX10" i="343"/>
  <c r="AA11" i="343"/>
  <c r="AI11" i="343"/>
  <c r="AJ11" i="343" s="1"/>
  <c r="AQ11" i="343"/>
  <c r="AZ12" i="343"/>
  <c r="AA15" i="343"/>
  <c r="AB15" i="343" s="1"/>
  <c r="AQ15" i="343"/>
  <c r="AN12" i="343"/>
  <c r="AA98" i="343"/>
  <c r="AB98" i="343" s="1"/>
  <c r="AA99" i="343"/>
  <c r="AB99" i="343" s="1"/>
  <c r="AA95" i="343"/>
  <c r="AB95" i="343" s="1"/>
  <c r="AA100" i="343"/>
  <c r="AB100" i="343" s="1"/>
  <c r="AA96" i="343"/>
  <c r="AB96" i="343" s="1"/>
  <c r="AA92" i="343"/>
  <c r="AB92" i="343" s="1"/>
  <c r="AA97" i="343"/>
  <c r="AB97" i="343" s="1"/>
  <c r="AA93" i="343"/>
  <c r="AB93" i="343" s="1"/>
  <c r="AA91" i="343"/>
  <c r="AB91" i="343" s="1"/>
  <c r="AA88" i="343"/>
  <c r="AB88" i="343" s="1"/>
  <c r="AA94" i="343"/>
  <c r="AB94" i="343" s="1"/>
  <c r="AA89" i="343"/>
  <c r="AB89" i="343" s="1"/>
  <c r="AA85" i="343"/>
  <c r="AB85" i="343" s="1"/>
  <c r="AA90" i="343"/>
  <c r="AB90" i="343" s="1"/>
  <c r="AA86" i="343"/>
  <c r="AB86" i="343" s="1"/>
  <c r="AA83" i="343"/>
  <c r="AB83" i="343" s="1"/>
  <c r="AA87" i="343"/>
  <c r="AB87" i="343" s="1"/>
  <c r="AA80" i="343"/>
  <c r="AB80" i="343" s="1"/>
  <c r="AA81" i="343"/>
  <c r="AB81" i="343" s="1"/>
  <c r="AA77" i="343"/>
  <c r="AB77" i="343" s="1"/>
  <c r="AA78" i="343"/>
  <c r="AB78" i="343" s="1"/>
  <c r="AA74" i="343"/>
  <c r="AB74" i="343" s="1"/>
  <c r="AA70" i="343"/>
  <c r="AB70" i="343" s="1"/>
  <c r="AA82" i="343"/>
  <c r="AB82" i="343" s="1"/>
  <c r="AA79" i="343"/>
  <c r="AB79" i="343" s="1"/>
  <c r="AA75" i="343"/>
  <c r="AB75" i="343" s="1"/>
  <c r="AA71" i="343"/>
  <c r="AB71" i="343" s="1"/>
  <c r="AA72" i="343"/>
  <c r="AB72" i="343" s="1"/>
  <c r="AA68" i="343"/>
  <c r="AB68" i="343" s="1"/>
  <c r="AA84" i="343"/>
  <c r="AB84" i="343" s="1"/>
  <c r="AA76" i="343"/>
  <c r="AB76" i="343" s="1"/>
  <c r="AA73" i="343"/>
  <c r="AB73" i="343" s="1"/>
  <c r="AA69" i="343"/>
  <c r="AB69" i="343" s="1"/>
  <c r="AA66" i="343"/>
  <c r="AB66" i="343" s="1"/>
  <c r="AA63" i="343"/>
  <c r="AB63" i="343" s="1"/>
  <c r="AA59" i="343"/>
  <c r="AB59" i="343" s="1"/>
  <c r="AA55" i="343"/>
  <c r="AB55" i="343" s="1"/>
  <c r="AA64" i="343"/>
  <c r="AB64" i="343" s="1"/>
  <c r="AA60" i="343"/>
  <c r="AB60" i="343" s="1"/>
  <c r="AA56" i="343"/>
  <c r="AB56" i="343" s="1"/>
  <c r="AA52" i="343"/>
  <c r="AB52" i="343" s="1"/>
  <c r="AA67" i="343"/>
  <c r="AB67" i="343" s="1"/>
  <c r="AA65" i="343"/>
  <c r="AB65" i="343" s="1"/>
  <c r="AA61" i="343"/>
  <c r="AB61" i="343" s="1"/>
  <c r="AA57" i="343"/>
  <c r="AB57" i="343" s="1"/>
  <c r="AA53" i="343"/>
  <c r="AB53" i="343" s="1"/>
  <c r="AA49" i="343"/>
  <c r="AB49" i="343" s="1"/>
  <c r="AA62" i="343"/>
  <c r="AB62" i="343" s="1"/>
  <c r="AA58" i="343"/>
  <c r="AB58" i="343" s="1"/>
  <c r="AA54" i="343"/>
  <c r="AB54" i="343" s="1"/>
  <c r="AA50" i="343"/>
  <c r="AB50" i="343" s="1"/>
  <c r="AA45" i="343"/>
  <c r="AB45" i="343" s="1"/>
  <c r="AA41" i="343"/>
  <c r="AB41" i="343" s="1"/>
  <c r="AA37" i="343"/>
  <c r="AB37" i="343" s="1"/>
  <c r="AA33" i="343"/>
  <c r="AB33" i="343" s="1"/>
  <c r="AA46" i="343"/>
  <c r="AB46" i="343" s="1"/>
  <c r="AA42" i="343"/>
  <c r="AB42" i="343" s="1"/>
  <c r="AA38" i="343"/>
  <c r="AB38" i="343" s="1"/>
  <c r="AA51" i="343"/>
  <c r="AB51" i="343" s="1"/>
  <c r="AA47" i="343"/>
  <c r="AB47" i="343" s="1"/>
  <c r="AA43" i="343"/>
  <c r="AB43" i="343" s="1"/>
  <c r="AA39" i="343"/>
  <c r="AB39" i="343" s="1"/>
  <c r="AA35" i="343"/>
  <c r="AB35" i="343" s="1"/>
  <c r="AA31" i="343"/>
  <c r="AB31" i="343" s="1"/>
  <c r="AA48" i="343"/>
  <c r="AB48" i="343" s="1"/>
  <c r="AA44" i="343"/>
  <c r="AB44" i="343" s="1"/>
  <c r="AA40" i="343"/>
  <c r="AB40" i="343" s="1"/>
  <c r="AA36" i="343"/>
  <c r="AB36" i="343" s="1"/>
  <c r="AA32" i="343"/>
  <c r="AB32" i="343" s="1"/>
  <c r="AA29" i="343"/>
  <c r="AB29" i="343" s="1"/>
  <c r="AA26" i="343"/>
  <c r="AB26" i="343" s="1"/>
  <c r="AA22" i="343"/>
  <c r="AB22" i="343" s="1"/>
  <c r="AA18" i="343"/>
  <c r="AA14" i="343"/>
  <c r="AB14" i="343" s="1"/>
  <c r="AA34" i="343"/>
  <c r="AB34" i="343" s="1"/>
  <c r="AA27" i="343"/>
  <c r="AB27" i="343" s="1"/>
  <c r="AA23" i="343"/>
  <c r="AB23" i="343" s="1"/>
  <c r="AA19" i="343"/>
  <c r="AA28" i="343"/>
  <c r="AB28" i="343" s="1"/>
  <c r="AA24" i="343"/>
  <c r="AB24" i="343" s="1"/>
  <c r="AA20" i="343"/>
  <c r="AA16" i="343"/>
  <c r="AA12" i="343"/>
  <c r="AB12" i="343" s="1"/>
  <c r="AA30" i="343"/>
  <c r="AB30" i="343" s="1"/>
  <c r="AA25" i="343"/>
  <c r="AB25" i="343" s="1"/>
  <c r="AA21" i="343"/>
  <c r="AA17" i="343"/>
  <c r="AB17" i="343" s="1"/>
  <c r="AA13" i="343"/>
  <c r="AB13" i="343" s="1"/>
  <c r="AI101" i="343"/>
  <c r="AJ101" i="343" s="1"/>
  <c r="AI98" i="343"/>
  <c r="AJ98" i="343" s="1"/>
  <c r="AI99" i="343"/>
  <c r="AJ99" i="343" s="1"/>
  <c r="AI95" i="343"/>
  <c r="AJ95" i="343" s="1"/>
  <c r="AI100" i="343"/>
  <c r="AJ100" i="343" s="1"/>
  <c r="AI96" i="343"/>
  <c r="AJ96" i="343" s="1"/>
  <c r="AI92" i="343"/>
  <c r="AJ92" i="343" s="1"/>
  <c r="AI97" i="343"/>
  <c r="AJ97" i="343" s="1"/>
  <c r="AI93" i="343"/>
  <c r="AJ93" i="343" s="1"/>
  <c r="AI94" i="343"/>
  <c r="AJ94" i="343" s="1"/>
  <c r="AI91" i="343"/>
  <c r="AJ91" i="343" s="1"/>
  <c r="AI88" i="343"/>
  <c r="AJ88" i="343" s="1"/>
  <c r="AI89" i="343"/>
  <c r="AJ89" i="343" s="1"/>
  <c r="AI85" i="343"/>
  <c r="AJ85" i="343" s="1"/>
  <c r="AI83" i="343"/>
  <c r="AJ83" i="343" s="1"/>
  <c r="AI84" i="343"/>
  <c r="AJ84" i="343" s="1"/>
  <c r="AI80" i="343"/>
  <c r="AJ80" i="343" s="1"/>
  <c r="AI90" i="343"/>
  <c r="AJ90" i="343" s="1"/>
  <c r="AI86" i="343"/>
  <c r="AJ86" i="343" s="1"/>
  <c r="AI81" i="343"/>
  <c r="AJ81" i="343" s="1"/>
  <c r="AI77" i="343"/>
  <c r="AJ77" i="343" s="1"/>
  <c r="AI87" i="343"/>
  <c r="AJ87" i="343" s="1"/>
  <c r="AI74" i="343"/>
  <c r="AJ74" i="343" s="1"/>
  <c r="AI70" i="343"/>
  <c r="AJ70" i="343" s="1"/>
  <c r="AI79" i="343"/>
  <c r="AJ79" i="343" s="1"/>
  <c r="AI76" i="343"/>
  <c r="AJ76" i="343" s="1"/>
  <c r="AI75" i="343"/>
  <c r="AJ75" i="343" s="1"/>
  <c r="AI71" i="343"/>
  <c r="AJ71" i="343" s="1"/>
  <c r="AI72" i="343"/>
  <c r="AJ72" i="343" s="1"/>
  <c r="AI68" i="343"/>
  <c r="AJ68" i="343" s="1"/>
  <c r="AI82" i="343"/>
  <c r="AJ82" i="343" s="1"/>
  <c r="AI78" i="343"/>
  <c r="AJ78" i="343" s="1"/>
  <c r="AI73" i="343"/>
  <c r="AJ73" i="343" s="1"/>
  <c r="AI69" i="343"/>
  <c r="AJ69" i="343" s="1"/>
  <c r="AI67" i="343"/>
  <c r="AJ67" i="343" s="1"/>
  <c r="AI63" i="343"/>
  <c r="AJ63" i="343" s="1"/>
  <c r="AI59" i="343"/>
  <c r="AJ59" i="343" s="1"/>
  <c r="AI55" i="343"/>
  <c r="AJ55" i="343" s="1"/>
  <c r="AI51" i="343"/>
  <c r="AJ51" i="343" s="1"/>
  <c r="AI64" i="343"/>
  <c r="AJ64" i="343" s="1"/>
  <c r="AI60" i="343"/>
  <c r="AJ60" i="343" s="1"/>
  <c r="AI56" i="343"/>
  <c r="AJ56" i="343" s="1"/>
  <c r="AI52" i="343"/>
  <c r="AJ52" i="343" s="1"/>
  <c r="AI66" i="343"/>
  <c r="AJ66" i="343" s="1"/>
  <c r="AI65" i="343"/>
  <c r="AJ65" i="343" s="1"/>
  <c r="AI61" i="343"/>
  <c r="AJ61" i="343" s="1"/>
  <c r="AI57" i="343"/>
  <c r="AJ57" i="343" s="1"/>
  <c r="AI53" i="343"/>
  <c r="AJ53" i="343" s="1"/>
  <c r="AI49" i="343"/>
  <c r="AJ49" i="343" s="1"/>
  <c r="AI62" i="343"/>
  <c r="AJ62" i="343" s="1"/>
  <c r="AI58" i="343"/>
  <c r="AJ58" i="343" s="1"/>
  <c r="AI54" i="343"/>
  <c r="AJ54" i="343" s="1"/>
  <c r="AI50" i="343"/>
  <c r="AJ50" i="343" s="1"/>
  <c r="AI45" i="343"/>
  <c r="AJ45" i="343" s="1"/>
  <c r="AI41" i="343"/>
  <c r="AJ41" i="343" s="1"/>
  <c r="AI37" i="343"/>
  <c r="AJ37" i="343" s="1"/>
  <c r="AI33" i="343"/>
  <c r="AJ33" i="343" s="1"/>
  <c r="AI46" i="343"/>
  <c r="AJ46" i="343" s="1"/>
  <c r="AI42" i="343"/>
  <c r="AJ42" i="343" s="1"/>
  <c r="AI38" i="343"/>
  <c r="AJ38" i="343" s="1"/>
  <c r="AI34" i="343"/>
  <c r="AJ34" i="343" s="1"/>
  <c r="AI47" i="343"/>
  <c r="AJ47" i="343" s="1"/>
  <c r="AI43" i="343"/>
  <c r="AJ43" i="343" s="1"/>
  <c r="AI39" i="343"/>
  <c r="AJ39" i="343" s="1"/>
  <c r="AI35" i="343"/>
  <c r="AJ35" i="343" s="1"/>
  <c r="AI31" i="343"/>
  <c r="AJ31" i="343" s="1"/>
  <c r="AI48" i="343"/>
  <c r="AJ48" i="343" s="1"/>
  <c r="AI44" i="343"/>
  <c r="AJ44" i="343" s="1"/>
  <c r="AI40" i="343"/>
  <c r="AJ40" i="343" s="1"/>
  <c r="AI36" i="343"/>
  <c r="AJ36" i="343" s="1"/>
  <c r="AI32" i="343"/>
  <c r="AJ32" i="343" s="1"/>
  <c r="AI26" i="343"/>
  <c r="AJ26" i="343" s="1"/>
  <c r="AI22" i="343"/>
  <c r="AJ22" i="343" s="1"/>
  <c r="AI18" i="343"/>
  <c r="AJ18" i="343" s="1"/>
  <c r="AI14" i="343"/>
  <c r="AJ14" i="343" s="1"/>
  <c r="AI27" i="343"/>
  <c r="AJ27" i="343" s="1"/>
  <c r="AI23" i="343"/>
  <c r="AJ23" i="343" s="1"/>
  <c r="AI19" i="343"/>
  <c r="AJ19" i="343" s="1"/>
  <c r="AI29" i="343"/>
  <c r="AJ29" i="343" s="1"/>
  <c r="AI28" i="343"/>
  <c r="AJ28" i="343" s="1"/>
  <c r="AI24" i="343"/>
  <c r="AJ24" i="343" s="1"/>
  <c r="AI20" i="343"/>
  <c r="AJ20" i="343" s="1"/>
  <c r="AI16" i="343"/>
  <c r="AJ16" i="343" s="1"/>
  <c r="AI12" i="343"/>
  <c r="AJ12" i="343" s="1"/>
  <c r="AI30" i="343"/>
  <c r="AJ30" i="343" s="1"/>
  <c r="AI25" i="343"/>
  <c r="AJ25" i="343" s="1"/>
  <c r="AI21" i="343"/>
  <c r="AJ21" i="343" s="1"/>
  <c r="AI17" i="343"/>
  <c r="AJ17" i="343" s="1"/>
  <c r="AI13" i="343"/>
  <c r="AJ13" i="343" s="1"/>
  <c r="AI9" i="343"/>
  <c r="AJ9" i="343" s="1"/>
  <c r="AQ98" i="343"/>
  <c r="AQ99" i="343"/>
  <c r="AQ95" i="343"/>
  <c r="AQ100" i="343"/>
  <c r="AQ96" i="343"/>
  <c r="AQ92" i="343"/>
  <c r="AQ97" i="343"/>
  <c r="AQ93" i="343"/>
  <c r="AQ91" i="343"/>
  <c r="AQ88" i="343"/>
  <c r="AQ94" i="343"/>
  <c r="AQ89" i="343"/>
  <c r="AQ85" i="343"/>
  <c r="AQ90" i="343"/>
  <c r="AQ86" i="343"/>
  <c r="AQ87" i="343"/>
  <c r="AQ83" i="343"/>
  <c r="AQ80" i="343"/>
  <c r="AQ81" i="343"/>
  <c r="AQ77" i="343"/>
  <c r="AQ84" i="343"/>
  <c r="AQ74" i="343"/>
  <c r="AQ70" i="343"/>
  <c r="AQ82" i="343"/>
  <c r="AQ79" i="343"/>
  <c r="AQ75" i="343"/>
  <c r="AQ71" i="343"/>
  <c r="AQ72" i="343"/>
  <c r="AQ68" i="343"/>
  <c r="AQ78" i="343"/>
  <c r="AQ76" i="343"/>
  <c r="AQ73" i="343"/>
  <c r="AQ69" i="343"/>
  <c r="AQ66" i="343"/>
  <c r="AQ63" i="343"/>
  <c r="AQ59" i="343"/>
  <c r="AQ55" i="343"/>
  <c r="AQ51" i="343"/>
  <c r="AQ64" i="343"/>
  <c r="AQ60" i="343"/>
  <c r="AQ56" i="343"/>
  <c r="AQ52" i="343"/>
  <c r="AQ67" i="343"/>
  <c r="AQ65" i="343"/>
  <c r="AQ61" i="343"/>
  <c r="AQ57" i="343"/>
  <c r="AQ53" i="343"/>
  <c r="AQ49" i="343"/>
  <c r="AQ62" i="343"/>
  <c r="AQ58" i="343"/>
  <c r="AQ54" i="343"/>
  <c r="AQ50" i="343"/>
  <c r="AQ48" i="343"/>
  <c r="AQ45" i="343"/>
  <c r="AQ41" i="343"/>
  <c r="AQ37" i="343"/>
  <c r="AQ33" i="343"/>
  <c r="AQ46" i="343"/>
  <c r="AQ42" i="343"/>
  <c r="AQ38" i="343"/>
  <c r="AQ34" i="343"/>
  <c r="AQ47" i="343"/>
  <c r="AQ43" i="343"/>
  <c r="AQ39" i="343"/>
  <c r="AQ35" i="343"/>
  <c r="AQ31" i="343"/>
  <c r="AQ44" i="343"/>
  <c r="AQ40" i="343"/>
  <c r="AQ36" i="343"/>
  <c r="AQ32" i="343"/>
  <c r="AQ29" i="343"/>
  <c r="AQ26" i="343"/>
  <c r="AQ22" i="343"/>
  <c r="AQ18" i="343"/>
  <c r="AQ14" i="343"/>
  <c r="AQ27" i="343"/>
  <c r="AQ23" i="343"/>
  <c r="AQ19" i="343"/>
  <c r="AQ28" i="343"/>
  <c r="AQ24" i="343"/>
  <c r="AQ20" i="343"/>
  <c r="AQ16" i="343"/>
  <c r="AQ12" i="343"/>
  <c r="AQ30" i="343"/>
  <c r="AQ25" i="343"/>
  <c r="AQ21" i="343"/>
  <c r="AQ17" i="343"/>
  <c r="AQ13" i="343"/>
  <c r="AQ9" i="343"/>
  <c r="AW100" i="343"/>
  <c r="AW96" i="343"/>
  <c r="AW97" i="343"/>
  <c r="AW93" i="343"/>
  <c r="AW98" i="343"/>
  <c r="AW94" i="343"/>
  <c r="AW101" i="343"/>
  <c r="AW99" i="343"/>
  <c r="AW95" i="343"/>
  <c r="AW91" i="343"/>
  <c r="AW92" i="343"/>
  <c r="AW89" i="343"/>
  <c r="AW90" i="343"/>
  <c r="AW87" i="343"/>
  <c r="AW83" i="343"/>
  <c r="AW86" i="343"/>
  <c r="AW81" i="343"/>
  <c r="AW88" i="343"/>
  <c r="AW85" i="343"/>
  <c r="AW82" i="343"/>
  <c r="AW78" i="343"/>
  <c r="AW84" i="343"/>
  <c r="AW79" i="343"/>
  <c r="AW72" i="343"/>
  <c r="AW80" i="343"/>
  <c r="AW77" i="343"/>
  <c r="AW73" i="343"/>
  <c r="AW69" i="343"/>
  <c r="AW76" i="343"/>
  <c r="AW74" i="343"/>
  <c r="AW70" i="343"/>
  <c r="AW66" i="343"/>
  <c r="AW75" i="343"/>
  <c r="AW71" i="343"/>
  <c r="AW65" i="343"/>
  <c r="AW61" i="343"/>
  <c r="AW57" i="343"/>
  <c r="AW53" i="343"/>
  <c r="AW67" i="343"/>
  <c r="AW62" i="343"/>
  <c r="AW58" i="343"/>
  <c r="AW54" i="343"/>
  <c r="AW68" i="343"/>
  <c r="AW63" i="343"/>
  <c r="AW59" i="343"/>
  <c r="AW55" i="343"/>
  <c r="AW51" i="343"/>
  <c r="AW64" i="343"/>
  <c r="AW60" i="343"/>
  <c r="AW56" i="343"/>
  <c r="AW52" i="343"/>
  <c r="AW48" i="343"/>
  <c r="AW50" i="343"/>
  <c r="AW49" i="343"/>
  <c r="AW47" i="343"/>
  <c r="AW43" i="343"/>
  <c r="AW39" i="343"/>
  <c r="AW35" i="343"/>
  <c r="AW44" i="343"/>
  <c r="AW40" i="343"/>
  <c r="AW36" i="343"/>
  <c r="AW45" i="343"/>
  <c r="AW41" i="343"/>
  <c r="AW37" i="343"/>
  <c r="AW33" i="343"/>
  <c r="AW29" i="343"/>
  <c r="AW46" i="343"/>
  <c r="AW42" i="343"/>
  <c r="AW38" i="343"/>
  <c r="AW34" i="343"/>
  <c r="AW30" i="343"/>
  <c r="AW32" i="343"/>
  <c r="AW28" i="343"/>
  <c r="AW24" i="343"/>
  <c r="AW20" i="343"/>
  <c r="AW16" i="343"/>
  <c r="AW12" i="343"/>
  <c r="AW25" i="343"/>
  <c r="AW21" i="343"/>
  <c r="AW17" i="343"/>
  <c r="AW26" i="343"/>
  <c r="AW22" i="343"/>
  <c r="AW18" i="343"/>
  <c r="AW14" i="343"/>
  <c r="AW10" i="343"/>
  <c r="AW31" i="343"/>
  <c r="AW27" i="343"/>
  <c r="AW23" i="343"/>
  <c r="AW19" i="343"/>
  <c r="AW15" i="343"/>
  <c r="AW11" i="343"/>
  <c r="AR99" i="343"/>
  <c r="AR95" i="343"/>
  <c r="AR100" i="343"/>
  <c r="AR96" i="343"/>
  <c r="AR97" i="343"/>
  <c r="AR93" i="343"/>
  <c r="AR98" i="343"/>
  <c r="AR94" i="343"/>
  <c r="AR88" i="343"/>
  <c r="AR89" i="343"/>
  <c r="AR90" i="343"/>
  <c r="AR86" i="343"/>
  <c r="AR92" i="343"/>
  <c r="AR87" i="343"/>
  <c r="AR83" i="343"/>
  <c r="AR80" i="343"/>
  <c r="AR85" i="343"/>
  <c r="AR81" i="343"/>
  <c r="AR84" i="343"/>
  <c r="AR82" i="343"/>
  <c r="AR78" i="343"/>
  <c r="AR91" i="343"/>
  <c r="AR79" i="343"/>
  <c r="AR75" i="343"/>
  <c r="AR71" i="343"/>
  <c r="AR77" i="343"/>
  <c r="AR72" i="343"/>
  <c r="AR76" i="343"/>
  <c r="AR73" i="343"/>
  <c r="AR69" i="343"/>
  <c r="AR74" i="343"/>
  <c r="AR70" i="343"/>
  <c r="AR64" i="343"/>
  <c r="AR60" i="343"/>
  <c r="AR56" i="343"/>
  <c r="AR52" i="343"/>
  <c r="AR68" i="343"/>
  <c r="AR67" i="343"/>
  <c r="AR65" i="343"/>
  <c r="AR61" i="343"/>
  <c r="AR57" i="343"/>
  <c r="AR53" i="343"/>
  <c r="AR62" i="343"/>
  <c r="AR58" i="343"/>
  <c r="AR54" i="343"/>
  <c r="AR50" i="343"/>
  <c r="AR66" i="343"/>
  <c r="AR63" i="343"/>
  <c r="AR59" i="343"/>
  <c r="AR55" i="343"/>
  <c r="AR51" i="343"/>
  <c r="AR46" i="343"/>
  <c r="AR42" i="343"/>
  <c r="AR38" i="343"/>
  <c r="AR34" i="343"/>
  <c r="AR47" i="343"/>
  <c r="AR43" i="343"/>
  <c r="AR39" i="343"/>
  <c r="AR35" i="343"/>
  <c r="AR44" i="343"/>
  <c r="AR40" i="343"/>
  <c r="AR36" i="343"/>
  <c r="AR32" i="343"/>
  <c r="AR49" i="343"/>
  <c r="AR48" i="343"/>
  <c r="AR45" i="343"/>
  <c r="AR41" i="343"/>
  <c r="AR37" i="343"/>
  <c r="AR33" i="343"/>
  <c r="AR27" i="343"/>
  <c r="AR23" i="343"/>
  <c r="AR19" i="343"/>
  <c r="AR15" i="343"/>
  <c r="AR11" i="343"/>
  <c r="AR28" i="343"/>
  <c r="AR24" i="343"/>
  <c r="AR20" i="343"/>
  <c r="AR16" i="343"/>
  <c r="AR31" i="343"/>
  <c r="AR30" i="343"/>
  <c r="AR25" i="343"/>
  <c r="AR21" i="343"/>
  <c r="AR17" i="343"/>
  <c r="AR13" i="343"/>
  <c r="AR29" i="343"/>
  <c r="AR26" i="343"/>
  <c r="AR22" i="343"/>
  <c r="AR18" i="343"/>
  <c r="AR14" i="343"/>
  <c r="AR10" i="343"/>
  <c r="AX9" i="343"/>
  <c r="AR12" i="343"/>
  <c r="AI15" i="343"/>
  <c r="AJ15" i="343" s="1"/>
  <c r="V33" i="343"/>
  <c r="M33" i="343" s="1"/>
  <c r="BD66" i="343"/>
  <c r="V89" i="343"/>
  <c r="M89" i="343" s="1"/>
  <c r="V93" i="343"/>
  <c r="M93" i="343" s="1"/>
  <c r="BA62" i="358" l="1"/>
  <c r="J10" i="358"/>
  <c r="X10" i="358" s="1"/>
  <c r="Z10" i="358" s="1"/>
  <c r="AD10" i="351"/>
  <c r="AD11" i="351" s="1"/>
  <c r="BA39" i="357"/>
  <c r="BA59" i="357"/>
  <c r="BA69" i="357"/>
  <c r="BA40" i="346"/>
  <c r="BA37" i="346"/>
  <c r="BA89" i="346"/>
  <c r="AS21" i="348"/>
  <c r="AT21" i="348" s="1"/>
  <c r="BA32" i="350"/>
  <c r="BA34" i="350"/>
  <c r="BA54" i="350"/>
  <c r="BA64" i="350"/>
  <c r="BA82" i="350"/>
  <c r="BA83" i="350"/>
  <c r="AB13" i="350"/>
  <c r="AL13" i="350" s="1"/>
  <c r="O13" i="350" s="1"/>
  <c r="AB10" i="350"/>
  <c r="BA28" i="352"/>
  <c r="BA34" i="352"/>
  <c r="BA39" i="352"/>
  <c r="BA55" i="352"/>
  <c r="BA77" i="352"/>
  <c r="BA88" i="352"/>
  <c r="BA91" i="352"/>
  <c r="BA19" i="357"/>
  <c r="BA17" i="357"/>
  <c r="BA43" i="357"/>
  <c r="BA45" i="357"/>
  <c r="BA78" i="357"/>
  <c r="BA96" i="357"/>
  <c r="BA69" i="358"/>
  <c r="BA63" i="358"/>
  <c r="BA90" i="358"/>
  <c r="AB12" i="358"/>
  <c r="BA12" i="361"/>
  <c r="AS22" i="362"/>
  <c r="AT22" i="362" s="1"/>
  <c r="AB11" i="362"/>
  <c r="AB101" i="362" s="1"/>
  <c r="AS74" i="363"/>
  <c r="AT74" i="363" s="1"/>
  <c r="AS78" i="363"/>
  <c r="AT78" i="363" s="1"/>
  <c r="BA11" i="364"/>
  <c r="AF16" i="365"/>
  <c r="AD16" i="365"/>
  <c r="A12" i="349"/>
  <c r="J12" i="349" s="1"/>
  <c r="X12" i="349" s="1"/>
  <c r="Z12" i="349" s="1"/>
  <c r="BA38" i="363"/>
  <c r="AH16" i="365"/>
  <c r="AB13" i="365"/>
  <c r="AB14" i="365" s="1"/>
  <c r="AL14" i="365" s="1"/>
  <c r="O14" i="365" s="1"/>
  <c r="A13" i="349"/>
  <c r="J13" i="349" s="1"/>
  <c r="X13" i="349" s="1"/>
  <c r="Z13" i="349" s="1"/>
  <c r="AS25" i="344"/>
  <c r="AT25" i="344" s="1"/>
  <c r="BA39" i="346"/>
  <c r="BA45" i="346"/>
  <c r="BA67" i="346"/>
  <c r="AS77" i="347"/>
  <c r="AT77" i="347" s="1"/>
  <c r="BA28" i="348"/>
  <c r="AD12" i="348"/>
  <c r="AD14" i="348" s="1"/>
  <c r="AL14" i="348" s="1"/>
  <c r="O14" i="348" s="1"/>
  <c r="AB11" i="350"/>
  <c r="BA39" i="350"/>
  <c r="BA73" i="350"/>
  <c r="BA91" i="350"/>
  <c r="BA98" i="350"/>
  <c r="AB12" i="350"/>
  <c r="AB14" i="350" s="1"/>
  <c r="AL14" i="350" s="1"/>
  <c r="O14" i="350" s="1"/>
  <c r="BA33" i="352"/>
  <c r="BA17" i="352"/>
  <c r="BA22" i="352"/>
  <c r="BA42" i="352"/>
  <c r="BA47" i="352"/>
  <c r="BA80" i="352"/>
  <c r="BA99" i="352"/>
  <c r="BA9" i="352"/>
  <c r="AB16" i="352"/>
  <c r="AL16" i="352" s="1"/>
  <c r="O16" i="352" s="1"/>
  <c r="BA11" i="357"/>
  <c r="BA50" i="357"/>
  <c r="BA63" i="357"/>
  <c r="BA68" i="357"/>
  <c r="BA95" i="357"/>
  <c r="AS14" i="357"/>
  <c r="AT14" i="357" s="1"/>
  <c r="BA26" i="358"/>
  <c r="BA18" i="358"/>
  <c r="BA10" i="358"/>
  <c r="BA29" i="358"/>
  <c r="BA58" i="358"/>
  <c r="BA71" i="358"/>
  <c r="BA83" i="358"/>
  <c r="BA13" i="358"/>
  <c r="AS27" i="362"/>
  <c r="AT27" i="362" s="1"/>
  <c r="AS10" i="363"/>
  <c r="AT10" i="363" s="1"/>
  <c r="AS23" i="365"/>
  <c r="AT23" i="365" s="1"/>
  <c r="AS62" i="365"/>
  <c r="AT62" i="365" s="1"/>
  <c r="AS22" i="365"/>
  <c r="AT22" i="365" s="1"/>
  <c r="AM9" i="347"/>
  <c r="BA43" i="346"/>
  <c r="BA81" i="346"/>
  <c r="AB12" i="349"/>
  <c r="BA41" i="350"/>
  <c r="BA50" i="350"/>
  <c r="BA77" i="350"/>
  <c r="BA90" i="350"/>
  <c r="BA24" i="352"/>
  <c r="BA34" i="357"/>
  <c r="BA44" i="357"/>
  <c r="BA67" i="357"/>
  <c r="BA85" i="357"/>
  <c r="BA99" i="357"/>
  <c r="BA65" i="358"/>
  <c r="BA92" i="358"/>
  <c r="AB13" i="358"/>
  <c r="BA15" i="360"/>
  <c r="AB11" i="360"/>
  <c r="AB15" i="360" s="1"/>
  <c r="AS23" i="362"/>
  <c r="AT23" i="362" s="1"/>
  <c r="J10" i="359"/>
  <c r="X10" i="359" s="1"/>
  <c r="Z10" i="359" s="1"/>
  <c r="A11" i="359"/>
  <c r="J11" i="359" s="1"/>
  <c r="X11" i="359" s="1"/>
  <c r="Z11" i="359" s="1"/>
  <c r="A12" i="359"/>
  <c r="J12" i="359" s="1"/>
  <c r="X12" i="359" s="1"/>
  <c r="Z12" i="359" s="1"/>
  <c r="AD12" i="352"/>
  <c r="BA19" i="346"/>
  <c r="BA10" i="343"/>
  <c r="AS57" i="344"/>
  <c r="AT57" i="344" s="1"/>
  <c r="BA13" i="346"/>
  <c r="BA23" i="346"/>
  <c r="BA53" i="346"/>
  <c r="BA52" i="346"/>
  <c r="BA55" i="346"/>
  <c r="BA75" i="346"/>
  <c r="BA83" i="346"/>
  <c r="BA94" i="346"/>
  <c r="AB10" i="346"/>
  <c r="BA23" i="347"/>
  <c r="BA20" i="347"/>
  <c r="BA12" i="348"/>
  <c r="AS18" i="350"/>
  <c r="AT18" i="350" s="1"/>
  <c r="BA10" i="350"/>
  <c r="BA27" i="350"/>
  <c r="BA37" i="350"/>
  <c r="BA53" i="350"/>
  <c r="BA55" i="350"/>
  <c r="BA93" i="350"/>
  <c r="BA31" i="352"/>
  <c r="BA15" i="352"/>
  <c r="BA58" i="352"/>
  <c r="BA69" i="352"/>
  <c r="BA86" i="352"/>
  <c r="BA94" i="352"/>
  <c r="BA48" i="357"/>
  <c r="BA57" i="357"/>
  <c r="BA71" i="357"/>
  <c r="BA32" i="358"/>
  <c r="BA37" i="358"/>
  <c r="BA53" i="358"/>
  <c r="BA66" i="358"/>
  <c r="BA78" i="358"/>
  <c r="BA96" i="358"/>
  <c r="BA15" i="362"/>
  <c r="AB12" i="362"/>
  <c r="AS59" i="363"/>
  <c r="AT59" i="363" s="1"/>
  <c r="AS85" i="363"/>
  <c r="AT85" i="363" s="1"/>
  <c r="AB11" i="364"/>
  <c r="AB12" i="364" s="1"/>
  <c r="J10" i="364"/>
  <c r="X10" i="364" s="1"/>
  <c r="Z10" i="364" s="1"/>
  <c r="A11" i="364"/>
  <c r="A11" i="358"/>
  <c r="AS61" i="344"/>
  <c r="AT61" i="344" s="1"/>
  <c r="BA17" i="346"/>
  <c r="BA34" i="346"/>
  <c r="BA50" i="346"/>
  <c r="BA59" i="346"/>
  <c r="BA78" i="346"/>
  <c r="BA87" i="346"/>
  <c r="BA98" i="346"/>
  <c r="AS51" i="347"/>
  <c r="AT51" i="347" s="1"/>
  <c r="AB10" i="347"/>
  <c r="AL10" i="347" s="1"/>
  <c r="O10" i="347" s="1"/>
  <c r="AS10" i="350"/>
  <c r="AT10" i="350" s="1"/>
  <c r="BA40" i="350"/>
  <c r="BA45" i="350"/>
  <c r="BA72" i="350"/>
  <c r="BA85" i="350"/>
  <c r="BA9" i="351"/>
  <c r="BA29" i="352"/>
  <c r="BA18" i="352"/>
  <c r="BA45" i="352"/>
  <c r="BA53" i="352"/>
  <c r="BA62" i="352"/>
  <c r="BA73" i="352"/>
  <c r="BA87" i="352"/>
  <c r="BA98" i="352"/>
  <c r="BA26" i="357"/>
  <c r="BA18" i="357"/>
  <c r="BA42" i="357"/>
  <c r="BA52" i="357"/>
  <c r="BA62" i="357"/>
  <c r="BA97" i="357"/>
  <c r="BA36" i="358"/>
  <c r="BA57" i="358"/>
  <c r="BA70" i="358"/>
  <c r="BA82" i="358"/>
  <c r="BA30" i="358"/>
  <c r="AS22" i="363"/>
  <c r="AT22" i="363" s="1"/>
  <c r="BA34" i="363"/>
  <c r="BA36" i="363"/>
  <c r="BA33" i="363"/>
  <c r="BA66" i="363"/>
  <c r="J12" i="361"/>
  <c r="X12" i="361" s="1"/>
  <c r="Z12" i="361" s="1"/>
  <c r="A14" i="361"/>
  <c r="J11" i="348"/>
  <c r="X11" i="348" s="1"/>
  <c r="Z11" i="348" s="1"/>
  <c r="A13" i="345"/>
  <c r="BA66" i="346"/>
  <c r="BA15" i="347"/>
  <c r="BA23" i="348"/>
  <c r="AB14" i="349"/>
  <c r="AB101" i="349" s="1"/>
  <c r="BA49" i="350"/>
  <c r="BA63" i="350"/>
  <c r="BA76" i="350"/>
  <c r="BA57" i="352"/>
  <c r="BA93" i="352"/>
  <c r="BA33" i="357"/>
  <c r="AS13" i="357"/>
  <c r="AT13" i="357" s="1"/>
  <c r="BA40" i="358"/>
  <c r="BA45" i="358"/>
  <c r="BA74" i="358"/>
  <c r="BA87" i="358"/>
  <c r="BA95" i="358"/>
  <c r="AB13" i="360"/>
  <c r="AB14" i="360"/>
  <c r="AS29" i="362"/>
  <c r="AT29" i="362" s="1"/>
  <c r="AS9" i="365"/>
  <c r="AT9" i="365" s="1"/>
  <c r="J11" i="352"/>
  <c r="X11" i="352" s="1"/>
  <c r="Z11" i="352" s="1"/>
  <c r="AB11" i="345"/>
  <c r="BA18" i="346"/>
  <c r="BA97" i="346"/>
  <c r="BA12" i="347"/>
  <c r="AS51" i="344"/>
  <c r="AT51" i="344" s="1"/>
  <c r="BA38" i="344"/>
  <c r="BA22" i="344"/>
  <c r="AS9" i="344"/>
  <c r="AT9" i="344" s="1"/>
  <c r="AB10" i="345"/>
  <c r="BA25" i="346"/>
  <c r="BA22" i="346"/>
  <c r="BA42" i="346"/>
  <c r="BA58" i="346"/>
  <c r="BA65" i="346"/>
  <c r="BA70" i="346"/>
  <c r="BA90" i="346"/>
  <c r="BA19" i="348"/>
  <c r="AB11" i="349"/>
  <c r="BA38" i="350"/>
  <c r="BA48" i="350"/>
  <c r="BA56" i="350"/>
  <c r="BA69" i="350"/>
  <c r="BA92" i="350"/>
  <c r="BA27" i="352"/>
  <c r="BA37" i="352"/>
  <c r="BA61" i="352"/>
  <c r="BA64" i="352"/>
  <c r="BA75" i="352"/>
  <c r="BA90" i="352"/>
  <c r="BA20" i="357"/>
  <c r="BA60" i="357"/>
  <c r="BA81" i="357"/>
  <c r="BA91" i="357"/>
  <c r="BA31" i="358"/>
  <c r="BA48" i="358"/>
  <c r="BA77" i="358"/>
  <c r="BA99" i="358"/>
  <c r="AB10" i="362"/>
  <c r="AS16" i="363"/>
  <c r="AT16" i="363" s="1"/>
  <c r="AS30" i="363"/>
  <c r="AT30" i="363" s="1"/>
  <c r="AS53" i="363"/>
  <c r="AT53" i="363" s="1"/>
  <c r="AS18" i="364"/>
  <c r="AT18" i="364" s="1"/>
  <c r="BA12" i="364"/>
  <c r="A11" i="362"/>
  <c r="A12" i="363"/>
  <c r="J12" i="363" s="1"/>
  <c r="X12" i="363" s="1"/>
  <c r="Z12" i="363" s="1"/>
  <c r="A13" i="352"/>
  <c r="J13" i="352" s="1"/>
  <c r="X13" i="352" s="1"/>
  <c r="Z13" i="352" s="1"/>
  <c r="A15" i="350"/>
  <c r="J15" i="350" s="1"/>
  <c r="X15" i="350" s="1"/>
  <c r="Z15" i="350" s="1"/>
  <c r="A12" i="348"/>
  <c r="BA91" i="346"/>
  <c r="AS9" i="346"/>
  <c r="AT9" i="346" s="1"/>
  <c r="BA26" i="344"/>
  <c r="AB12" i="344"/>
  <c r="BA29" i="346"/>
  <c r="BA26" i="346"/>
  <c r="BA62" i="346"/>
  <c r="BA74" i="346"/>
  <c r="BA93" i="346"/>
  <c r="AM13" i="347"/>
  <c r="BA21" i="350"/>
  <c r="BA57" i="350"/>
  <c r="BA62" i="350"/>
  <c r="BA84" i="350"/>
  <c r="BA96" i="350"/>
  <c r="AB12" i="351"/>
  <c r="AB13" i="351" s="1"/>
  <c r="AL13" i="351" s="1"/>
  <c r="O13" i="351" s="1"/>
  <c r="BA25" i="352"/>
  <c r="BA30" i="352"/>
  <c r="BA14" i="352"/>
  <c r="BA40" i="352"/>
  <c r="BA65" i="352"/>
  <c r="BA68" i="352"/>
  <c r="BA79" i="352"/>
  <c r="BA89" i="352"/>
  <c r="AB14" i="352"/>
  <c r="AL14" i="352" s="1"/>
  <c r="O14" i="352" s="1"/>
  <c r="AB13" i="352"/>
  <c r="BA16" i="357"/>
  <c r="BA41" i="357"/>
  <c r="BA61" i="357"/>
  <c r="BA72" i="357"/>
  <c r="BA80" i="357"/>
  <c r="BA93" i="357"/>
  <c r="BA50" i="358"/>
  <c r="BA52" i="358"/>
  <c r="BA73" i="358"/>
  <c r="BA81" i="358"/>
  <c r="BA26" i="361"/>
  <c r="AS20" i="363"/>
  <c r="AT20" i="363" s="1"/>
  <c r="AS48" i="363"/>
  <c r="AT48" i="363" s="1"/>
  <c r="AS57" i="363"/>
  <c r="AT57" i="363" s="1"/>
  <c r="AS71" i="363"/>
  <c r="AT71" i="363" s="1"/>
  <c r="AS76" i="363"/>
  <c r="AT76" i="363" s="1"/>
  <c r="AS91" i="363"/>
  <c r="AT91" i="363" s="1"/>
  <c r="BA17" i="364"/>
  <c r="BA64" i="346"/>
  <c r="BA73" i="346"/>
  <c r="BA79" i="346"/>
  <c r="BA24" i="347"/>
  <c r="BA20" i="350"/>
  <c r="BA67" i="350"/>
  <c r="BA100" i="350"/>
  <c r="BA16" i="352"/>
  <c r="BA56" i="352"/>
  <c r="BA83" i="352"/>
  <c r="BA32" i="357"/>
  <c r="BA51" i="357"/>
  <c r="BA79" i="357"/>
  <c r="BA56" i="358"/>
  <c r="AB12" i="359"/>
  <c r="BA46" i="362"/>
  <c r="BA51" i="363"/>
  <c r="BA100" i="363"/>
  <c r="AB10" i="363"/>
  <c r="BA35" i="346"/>
  <c r="BA92" i="346"/>
  <c r="AB13" i="349"/>
  <c r="BA51" i="350"/>
  <c r="BA65" i="350"/>
  <c r="BA71" i="350"/>
  <c r="BA80" i="350"/>
  <c r="BA48" i="352"/>
  <c r="BA85" i="352"/>
  <c r="AB15" i="352"/>
  <c r="AD11" i="352"/>
  <c r="BA29" i="357"/>
  <c r="BA25" i="357"/>
  <c r="BA35" i="357"/>
  <c r="BA36" i="357"/>
  <c r="BA55" i="357"/>
  <c r="AD12" i="357"/>
  <c r="BA68" i="358"/>
  <c r="BA88" i="358"/>
  <c r="AB11" i="359"/>
  <c r="AB12" i="360"/>
  <c r="AJ16" i="365"/>
  <c r="J11" i="351"/>
  <c r="X11" i="351" s="1"/>
  <c r="Z11" i="351" s="1"/>
  <c r="A12" i="351"/>
  <c r="J12" i="351" s="1"/>
  <c r="X12" i="351" s="1"/>
  <c r="Z12" i="351" s="1"/>
  <c r="A13" i="351"/>
  <c r="J13" i="351" s="1"/>
  <c r="X13" i="351" s="1"/>
  <c r="Z13" i="351" s="1"/>
  <c r="A11" i="365"/>
  <c r="AS9" i="364"/>
  <c r="AT9" i="364" s="1"/>
  <c r="AS18" i="361"/>
  <c r="AT18" i="361" s="1"/>
  <c r="AS14" i="361"/>
  <c r="AT14" i="361" s="1"/>
  <c r="AD10" i="361"/>
  <c r="AD11" i="361" s="1"/>
  <c r="AL11" i="361" s="1"/>
  <c r="AF13" i="361"/>
  <c r="AF15" i="361" s="1"/>
  <c r="AL15" i="361" s="1"/>
  <c r="AB17" i="361"/>
  <c r="AS10" i="361"/>
  <c r="AT10" i="361" s="1"/>
  <c r="AL19" i="365"/>
  <c r="O19" i="365" s="1"/>
  <c r="AL62" i="365"/>
  <c r="O62" i="365" s="1"/>
  <c r="AL33" i="365"/>
  <c r="O33" i="365" s="1"/>
  <c r="AS41" i="365"/>
  <c r="AT41" i="365" s="1"/>
  <c r="AS60" i="365"/>
  <c r="AT60" i="365" s="1"/>
  <c r="AS17" i="365"/>
  <c r="AT17" i="365" s="1"/>
  <c r="AS11" i="365"/>
  <c r="AT11" i="365" s="1"/>
  <c r="AL37" i="365"/>
  <c r="O37" i="365" s="1"/>
  <c r="AS49" i="365"/>
  <c r="AT49" i="365" s="1"/>
  <c r="AS19" i="365"/>
  <c r="AT19" i="365" s="1"/>
  <c r="AS15" i="365"/>
  <c r="AT15" i="365" s="1"/>
  <c r="AS18" i="365"/>
  <c r="AT18" i="365" s="1"/>
  <c r="BA9" i="365"/>
  <c r="AL23" i="365"/>
  <c r="O23" i="365" s="1"/>
  <c r="AS14" i="365"/>
  <c r="AT14" i="365" s="1"/>
  <c r="AL11" i="365"/>
  <c r="O11" i="365" s="1"/>
  <c r="AS36" i="365"/>
  <c r="AT36" i="365" s="1"/>
  <c r="AL55" i="365"/>
  <c r="O55" i="365" s="1"/>
  <c r="AL53" i="365"/>
  <c r="O53" i="365" s="1"/>
  <c r="AS10" i="365"/>
  <c r="AT10" i="365" s="1"/>
  <c r="AL10" i="365"/>
  <c r="O10" i="365" s="1"/>
  <c r="AL60" i="365"/>
  <c r="O60" i="365" s="1"/>
  <c r="AL9" i="365"/>
  <c r="AL22" i="365"/>
  <c r="O22" i="365" s="1"/>
  <c r="AL88" i="365"/>
  <c r="O88" i="365" s="1"/>
  <c r="AL29" i="365"/>
  <c r="O29" i="365" s="1"/>
  <c r="AL45" i="365"/>
  <c r="O45" i="365" s="1"/>
  <c r="AL18" i="365"/>
  <c r="O18" i="365" s="1"/>
  <c r="AL58" i="365"/>
  <c r="O58" i="365" s="1"/>
  <c r="AL44" i="365"/>
  <c r="O44" i="365" s="1"/>
  <c r="AL66" i="365"/>
  <c r="O66" i="365" s="1"/>
  <c r="AL35" i="365"/>
  <c r="O35" i="365" s="1"/>
  <c r="AL51" i="365"/>
  <c r="O51" i="365" s="1"/>
  <c r="AL71" i="365"/>
  <c r="O71" i="365" s="1"/>
  <c r="AL65" i="365"/>
  <c r="O65" i="365" s="1"/>
  <c r="AL64" i="365"/>
  <c r="O64" i="365" s="1"/>
  <c r="AL86" i="365"/>
  <c r="O86" i="365" s="1"/>
  <c r="AL83" i="365"/>
  <c r="O83" i="365" s="1"/>
  <c r="AL90" i="365"/>
  <c r="O90" i="365" s="1"/>
  <c r="AL92" i="365"/>
  <c r="O92" i="365" s="1"/>
  <c r="AL99" i="365"/>
  <c r="O99" i="365" s="1"/>
  <c r="AL34" i="365"/>
  <c r="O34" i="365" s="1"/>
  <c r="AS25" i="365"/>
  <c r="AT25" i="365" s="1"/>
  <c r="AS48" i="365"/>
  <c r="AT48" i="365" s="1"/>
  <c r="AS27" i="365"/>
  <c r="AT27" i="365" s="1"/>
  <c r="AS35" i="365"/>
  <c r="AT35" i="365" s="1"/>
  <c r="AS47" i="365"/>
  <c r="AT47" i="365" s="1"/>
  <c r="AS59" i="365"/>
  <c r="AT59" i="365" s="1"/>
  <c r="AS38" i="365"/>
  <c r="AT38" i="365" s="1"/>
  <c r="AS54" i="365"/>
  <c r="AT54" i="365" s="1"/>
  <c r="AS73" i="365"/>
  <c r="AT73" i="365" s="1"/>
  <c r="AS66" i="365"/>
  <c r="AT66" i="365" s="1"/>
  <c r="AS74" i="365"/>
  <c r="AT74" i="365" s="1"/>
  <c r="AS76" i="365"/>
  <c r="AT76" i="365" s="1"/>
  <c r="AS67" i="365"/>
  <c r="AT67" i="365" s="1"/>
  <c r="AS96" i="365"/>
  <c r="AT96" i="365" s="1"/>
  <c r="AS86" i="365"/>
  <c r="AT86" i="365" s="1"/>
  <c r="AS92" i="365"/>
  <c r="AT92" i="365" s="1"/>
  <c r="AS95" i="365"/>
  <c r="AT95" i="365" s="1"/>
  <c r="AS97" i="365"/>
  <c r="AT97" i="365" s="1"/>
  <c r="BA21" i="365"/>
  <c r="BA22" i="365"/>
  <c r="BA37" i="365"/>
  <c r="BA14" i="365"/>
  <c r="BA28" i="365"/>
  <c r="BA45" i="365"/>
  <c r="BA58" i="365"/>
  <c r="BA61" i="365"/>
  <c r="BA15" i="365"/>
  <c r="BA44" i="365"/>
  <c r="BA65" i="365"/>
  <c r="BA51" i="365"/>
  <c r="BA38" i="365"/>
  <c r="BA62" i="365"/>
  <c r="BA78" i="365"/>
  <c r="BA64" i="365"/>
  <c r="BA83" i="365"/>
  <c r="BA72" i="365"/>
  <c r="BA67" i="365"/>
  <c r="BA80" i="365"/>
  <c r="BA88" i="365"/>
  <c r="BA91" i="365"/>
  <c r="BA94" i="365"/>
  <c r="AO24" i="365"/>
  <c r="AM24" i="365" s="1"/>
  <c r="AO47" i="365"/>
  <c r="AO27" i="365"/>
  <c r="AO16" i="365"/>
  <c r="AO29" i="365"/>
  <c r="AO22" i="365"/>
  <c r="AU22" i="365" s="1"/>
  <c r="W22" i="365" s="1"/>
  <c r="AV22" i="365"/>
  <c r="AO50" i="365"/>
  <c r="AM50" i="365" s="1"/>
  <c r="AO61" i="365"/>
  <c r="AV21" i="365"/>
  <c r="AO21" i="365"/>
  <c r="AU21" i="365" s="1"/>
  <c r="W21" i="365" s="1"/>
  <c r="AO38" i="365"/>
  <c r="AO45" i="365"/>
  <c r="AM45" i="365" s="1"/>
  <c r="AV28" i="365"/>
  <c r="AO28" i="365"/>
  <c r="AU28" i="365" s="1"/>
  <c r="W28" i="365" s="1"/>
  <c r="AO44" i="365"/>
  <c r="AM44" i="365" s="1"/>
  <c r="AO60" i="365"/>
  <c r="AO62" i="365"/>
  <c r="AU62" i="365" s="1"/>
  <c r="W62" i="365" s="1"/>
  <c r="AV62" i="365"/>
  <c r="AO76" i="365"/>
  <c r="AO83" i="365"/>
  <c r="AO69" i="365"/>
  <c r="AO84" i="365"/>
  <c r="AO91" i="365"/>
  <c r="AM91" i="365" s="1"/>
  <c r="AO94" i="365"/>
  <c r="AM94" i="365" s="1"/>
  <c r="AO92" i="365"/>
  <c r="AO99" i="365"/>
  <c r="AL48" i="365"/>
  <c r="O48" i="365" s="1"/>
  <c r="AL69" i="365"/>
  <c r="O69" i="365" s="1"/>
  <c r="AL39" i="365"/>
  <c r="O39" i="365" s="1"/>
  <c r="AL82" i="365"/>
  <c r="O82" i="365" s="1"/>
  <c r="AL70" i="365"/>
  <c r="O70" i="365" s="1"/>
  <c r="AL78" i="365"/>
  <c r="O78" i="365" s="1"/>
  <c r="AL91" i="365"/>
  <c r="O91" i="365" s="1"/>
  <c r="AL68" i="365"/>
  <c r="O68" i="365" s="1"/>
  <c r="AL87" i="365"/>
  <c r="O87" i="365" s="1"/>
  <c r="AL97" i="365"/>
  <c r="O97" i="365" s="1"/>
  <c r="AL96" i="365"/>
  <c r="O96" i="365" s="1"/>
  <c r="AL94" i="365"/>
  <c r="O94" i="365" s="1"/>
  <c r="AL56" i="365"/>
  <c r="O56" i="365" s="1"/>
  <c r="AL38" i="365"/>
  <c r="O38" i="365" s="1"/>
  <c r="AS87" i="365"/>
  <c r="AT87" i="365" s="1"/>
  <c r="AS53" i="365"/>
  <c r="AT53" i="365" s="1"/>
  <c r="AS29" i="365"/>
  <c r="AT29" i="365" s="1"/>
  <c r="AS37" i="365"/>
  <c r="AT37" i="365" s="1"/>
  <c r="AS52" i="365"/>
  <c r="AT52" i="365" s="1"/>
  <c r="AS51" i="365"/>
  <c r="AT51" i="365" s="1"/>
  <c r="AS61" i="365"/>
  <c r="AT61" i="365" s="1"/>
  <c r="AS42" i="365"/>
  <c r="AT42" i="365" s="1"/>
  <c r="AS58" i="365"/>
  <c r="AT58" i="365" s="1"/>
  <c r="AS56" i="365"/>
  <c r="AT56" i="365" s="1"/>
  <c r="AS68" i="365"/>
  <c r="AT68" i="365" s="1"/>
  <c r="AS78" i="365"/>
  <c r="AT78" i="365" s="1"/>
  <c r="AS79" i="365"/>
  <c r="AT79" i="365" s="1"/>
  <c r="AS71" i="365"/>
  <c r="AT71" i="365" s="1"/>
  <c r="AS85" i="365"/>
  <c r="AT85" i="365" s="1"/>
  <c r="AS90" i="365"/>
  <c r="AT90" i="365" s="1"/>
  <c r="AS88" i="365"/>
  <c r="AT88" i="365" s="1"/>
  <c r="AS99" i="365"/>
  <c r="AT99" i="365" s="1"/>
  <c r="AS12" i="365"/>
  <c r="AT12" i="365" s="1"/>
  <c r="AL36" i="365"/>
  <c r="O36" i="365" s="1"/>
  <c r="AL26" i="365"/>
  <c r="O26" i="365" s="1"/>
  <c r="BA27" i="365"/>
  <c r="BA25" i="365"/>
  <c r="BA59" i="365"/>
  <c r="BA16" i="365"/>
  <c r="BA32" i="365"/>
  <c r="BA48" i="365"/>
  <c r="BA20" i="365"/>
  <c r="BA66" i="365"/>
  <c r="BA19" i="365"/>
  <c r="BA49" i="365"/>
  <c r="BA39" i="365"/>
  <c r="BA68" i="365"/>
  <c r="BA42" i="365"/>
  <c r="BA69" i="365"/>
  <c r="BA81" i="365"/>
  <c r="BA63" i="365"/>
  <c r="BA85" i="365"/>
  <c r="BA76" i="365"/>
  <c r="BA71" i="365"/>
  <c r="BA84" i="365"/>
  <c r="BA93" i="365"/>
  <c r="BA95" i="365"/>
  <c r="BA98" i="365"/>
  <c r="AO10" i="365"/>
  <c r="AV10" i="365"/>
  <c r="AO14" i="365"/>
  <c r="AO46" i="365"/>
  <c r="AM46" i="365" s="1"/>
  <c r="AO11" i="365"/>
  <c r="AO31" i="365"/>
  <c r="AM31" i="365" s="1"/>
  <c r="AO20" i="365"/>
  <c r="AO33" i="365"/>
  <c r="AM33" i="365" s="1"/>
  <c r="AO26" i="365"/>
  <c r="AU26" i="365" s="1"/>
  <c r="W26" i="365" s="1"/>
  <c r="AV26" i="365"/>
  <c r="AO51" i="365"/>
  <c r="AV9" i="365"/>
  <c r="AO9" i="365"/>
  <c r="AO25" i="365"/>
  <c r="AO57" i="365"/>
  <c r="AM57" i="365" s="1"/>
  <c r="AO49" i="365"/>
  <c r="AV32" i="365"/>
  <c r="AO32" i="365"/>
  <c r="AU32" i="365" s="1"/>
  <c r="W32" i="365" s="1"/>
  <c r="AO48" i="365"/>
  <c r="AO71" i="365"/>
  <c r="AO85" i="365"/>
  <c r="AO81" i="365"/>
  <c r="AO70" i="365"/>
  <c r="AM70" i="365" s="1"/>
  <c r="AO73" i="365"/>
  <c r="AU73" i="365" s="1"/>
  <c r="W73" i="365" s="1"/>
  <c r="AO82" i="365"/>
  <c r="AO86" i="365"/>
  <c r="AO98" i="365"/>
  <c r="AO96" i="365"/>
  <c r="AL54" i="365"/>
  <c r="O54" i="365" s="1"/>
  <c r="AL50" i="365"/>
  <c r="O50" i="365" s="1"/>
  <c r="AL42" i="365"/>
  <c r="O42" i="365" s="1"/>
  <c r="AL24" i="365"/>
  <c r="O24" i="365" s="1"/>
  <c r="AL20" i="365"/>
  <c r="O20" i="365" s="1"/>
  <c r="AL16" i="365"/>
  <c r="O16" i="365" s="1"/>
  <c r="AL12" i="365"/>
  <c r="O12" i="365" s="1"/>
  <c r="AL74" i="365"/>
  <c r="O74" i="365" s="1"/>
  <c r="AL52" i="365"/>
  <c r="O52" i="365" s="1"/>
  <c r="AL27" i="365"/>
  <c r="O27" i="365" s="1"/>
  <c r="AL43" i="365"/>
  <c r="O43" i="365" s="1"/>
  <c r="AL59" i="365"/>
  <c r="O59" i="365" s="1"/>
  <c r="AL57" i="365"/>
  <c r="O57" i="365" s="1"/>
  <c r="AL75" i="365"/>
  <c r="O75" i="365" s="1"/>
  <c r="AL80" i="365"/>
  <c r="O80" i="365" s="1"/>
  <c r="AL73" i="365"/>
  <c r="O73" i="365" s="1"/>
  <c r="AL72" i="365"/>
  <c r="O72" i="365" s="1"/>
  <c r="AL81" i="365"/>
  <c r="O81" i="365" s="1"/>
  <c r="AL89" i="365"/>
  <c r="O89" i="365" s="1"/>
  <c r="AL100" i="365"/>
  <c r="O100" i="365" s="1"/>
  <c r="AL98" i="365"/>
  <c r="O98" i="365" s="1"/>
  <c r="AL46" i="365"/>
  <c r="O46" i="365" s="1"/>
  <c r="AL49" i="365"/>
  <c r="O49" i="365" s="1"/>
  <c r="AS40" i="365"/>
  <c r="AT40" i="365" s="1"/>
  <c r="AS20" i="365"/>
  <c r="AT20" i="365" s="1"/>
  <c r="AS31" i="365"/>
  <c r="AT31" i="365" s="1"/>
  <c r="AS65" i="365"/>
  <c r="AT65" i="365" s="1"/>
  <c r="AS39" i="365"/>
  <c r="AT39" i="365" s="1"/>
  <c r="AS55" i="365"/>
  <c r="AT55" i="365" s="1"/>
  <c r="AS30" i="365"/>
  <c r="AT30" i="365" s="1"/>
  <c r="AS46" i="365"/>
  <c r="AT46" i="365" s="1"/>
  <c r="AS63" i="365"/>
  <c r="AT63" i="365" s="1"/>
  <c r="AS77" i="365"/>
  <c r="AT77" i="365" s="1"/>
  <c r="AS81" i="365"/>
  <c r="AT81" i="365" s="1"/>
  <c r="AS75" i="365"/>
  <c r="AT75" i="365" s="1"/>
  <c r="AS80" i="365"/>
  <c r="AT80" i="365" s="1"/>
  <c r="AS100" i="365"/>
  <c r="AT100" i="365" s="1"/>
  <c r="AS93" i="365"/>
  <c r="AT93" i="365" s="1"/>
  <c r="AS94" i="365"/>
  <c r="AT94" i="365" s="1"/>
  <c r="AS16" i="365"/>
  <c r="AT16" i="365" s="1"/>
  <c r="AL32" i="365"/>
  <c r="O32" i="365" s="1"/>
  <c r="BA13" i="365"/>
  <c r="BA31" i="365"/>
  <c r="BA29" i="365"/>
  <c r="BA10" i="365"/>
  <c r="BA18" i="365"/>
  <c r="BA36" i="365"/>
  <c r="BA53" i="365"/>
  <c r="BA24" i="365"/>
  <c r="BA23" i="365"/>
  <c r="BA52" i="365"/>
  <c r="BA43" i="365"/>
  <c r="BA30" i="365"/>
  <c r="BA46" i="365"/>
  <c r="BA70" i="365"/>
  <c r="BA56" i="365"/>
  <c r="BA74" i="365"/>
  <c r="BA77" i="365"/>
  <c r="BA86" i="365"/>
  <c r="BA75" i="365"/>
  <c r="BA89" i="365"/>
  <c r="BA96" i="365"/>
  <c r="BA99" i="365"/>
  <c r="BA97" i="365"/>
  <c r="AO18" i="365"/>
  <c r="AO15" i="365"/>
  <c r="AO35" i="365"/>
  <c r="AO68" i="365"/>
  <c r="AO37" i="365"/>
  <c r="AO42" i="365"/>
  <c r="AO54" i="365"/>
  <c r="AV13" i="365"/>
  <c r="AO13" i="365"/>
  <c r="AU13" i="365" s="1"/>
  <c r="W13" i="365" s="1"/>
  <c r="AO30" i="365"/>
  <c r="AO63" i="365"/>
  <c r="AO53" i="365"/>
  <c r="AO36" i="365"/>
  <c r="AO52" i="365"/>
  <c r="AO66" i="365"/>
  <c r="AO65" i="365"/>
  <c r="AO75" i="365"/>
  <c r="AO74" i="365"/>
  <c r="AO77" i="365"/>
  <c r="AO88" i="365"/>
  <c r="AO90" i="365"/>
  <c r="AO93" i="365"/>
  <c r="AO100" i="365"/>
  <c r="AL40" i="365"/>
  <c r="O40" i="365" s="1"/>
  <c r="AL63" i="365"/>
  <c r="O63" i="365" s="1"/>
  <c r="AL31" i="365"/>
  <c r="O31" i="365" s="1"/>
  <c r="AL47" i="365"/>
  <c r="O47" i="365" s="1"/>
  <c r="AL67" i="365"/>
  <c r="O67" i="365" s="1"/>
  <c r="AL61" i="365"/>
  <c r="O61" i="365" s="1"/>
  <c r="AL79" i="365"/>
  <c r="O79" i="365" s="1"/>
  <c r="AL84" i="365"/>
  <c r="O84" i="365" s="1"/>
  <c r="AL77" i="365"/>
  <c r="O77" i="365" s="1"/>
  <c r="AL76" i="365"/>
  <c r="O76" i="365" s="1"/>
  <c r="AL85" i="365"/>
  <c r="O85" i="365" s="1"/>
  <c r="AL93" i="365"/>
  <c r="O93" i="365" s="1"/>
  <c r="AL95" i="365"/>
  <c r="O95" i="365" s="1"/>
  <c r="AL25" i="365"/>
  <c r="O25" i="365" s="1"/>
  <c r="AL21" i="365"/>
  <c r="O21" i="365" s="1"/>
  <c r="AL30" i="365"/>
  <c r="O30" i="365" s="1"/>
  <c r="AL41" i="365"/>
  <c r="O41" i="365" s="1"/>
  <c r="AS45" i="365"/>
  <c r="AT45" i="365" s="1"/>
  <c r="AS24" i="365"/>
  <c r="AT24" i="365" s="1"/>
  <c r="AS33" i="365"/>
  <c r="AT33" i="365" s="1"/>
  <c r="AS44" i="365"/>
  <c r="AT44" i="365" s="1"/>
  <c r="AS43" i="365"/>
  <c r="AT43" i="365" s="1"/>
  <c r="AS57" i="365"/>
  <c r="AT57" i="365" s="1"/>
  <c r="AS34" i="365"/>
  <c r="AT34" i="365" s="1"/>
  <c r="AS50" i="365"/>
  <c r="AT50" i="365" s="1"/>
  <c r="AS70" i="365"/>
  <c r="AT70" i="365" s="1"/>
  <c r="AS64" i="365"/>
  <c r="AT64" i="365" s="1"/>
  <c r="AS69" i="365"/>
  <c r="AT69" i="365" s="1"/>
  <c r="AS72" i="365"/>
  <c r="AT72" i="365" s="1"/>
  <c r="AS83" i="365"/>
  <c r="AT83" i="365" s="1"/>
  <c r="AS82" i="365"/>
  <c r="AT82" i="365" s="1"/>
  <c r="AS84" i="365"/>
  <c r="AT84" i="365" s="1"/>
  <c r="AS89" i="365"/>
  <c r="AT89" i="365" s="1"/>
  <c r="AS91" i="365"/>
  <c r="AT91" i="365" s="1"/>
  <c r="AS98" i="365"/>
  <c r="AT98" i="365" s="1"/>
  <c r="AL28" i="365"/>
  <c r="O28" i="365" s="1"/>
  <c r="BA17" i="365"/>
  <c r="BA35" i="365"/>
  <c r="BA33" i="365"/>
  <c r="BA12" i="365"/>
  <c r="BA26" i="365"/>
  <c r="BA40" i="365"/>
  <c r="BA55" i="365"/>
  <c r="BA54" i="365"/>
  <c r="BA11" i="365"/>
  <c r="BA41" i="365"/>
  <c r="BA57" i="365"/>
  <c r="BA47" i="365"/>
  <c r="BA34" i="365"/>
  <c r="BA50" i="365"/>
  <c r="BA73" i="365"/>
  <c r="BA60" i="365"/>
  <c r="BA79" i="365"/>
  <c r="BA82" i="365"/>
  <c r="BA87" i="365"/>
  <c r="BA90" i="365"/>
  <c r="BA92" i="365"/>
  <c r="BA100" i="365"/>
  <c r="AO23" i="365"/>
  <c r="AU23" i="365" s="1"/>
  <c r="W23" i="365" s="1"/>
  <c r="AV23" i="365"/>
  <c r="AO39" i="365"/>
  <c r="AO19" i="365"/>
  <c r="AO12" i="365"/>
  <c r="AO72" i="365"/>
  <c r="AM72" i="365" s="1"/>
  <c r="AO59" i="365"/>
  <c r="AO43" i="365"/>
  <c r="AO55" i="365"/>
  <c r="AO17" i="365"/>
  <c r="AO34" i="365"/>
  <c r="AO41" i="365"/>
  <c r="AO64" i="365"/>
  <c r="AO40" i="365"/>
  <c r="AO56" i="365"/>
  <c r="AO58" i="365"/>
  <c r="AO67" i="365"/>
  <c r="AU67" i="365" s="1"/>
  <c r="W67" i="365" s="1"/>
  <c r="AO79" i="365"/>
  <c r="AO78" i="365"/>
  <c r="AO80" i="365"/>
  <c r="AO87" i="365"/>
  <c r="AO89" i="365"/>
  <c r="AO97" i="365"/>
  <c r="AV95" i="365"/>
  <c r="AO95" i="365"/>
  <c r="AU95" i="365" s="1"/>
  <c r="W95" i="365" s="1"/>
  <c r="BA13" i="364"/>
  <c r="AS10" i="364"/>
  <c r="BA9" i="364"/>
  <c r="AS21" i="364"/>
  <c r="AT21" i="364" s="1"/>
  <c r="AL15" i="364"/>
  <c r="O15" i="364" s="1"/>
  <c r="AL17" i="364"/>
  <c r="O17" i="364" s="1"/>
  <c r="AS11" i="364"/>
  <c r="AT11" i="364" s="1"/>
  <c r="AU11" i="364" s="1"/>
  <c r="W11" i="364" s="1"/>
  <c r="AL42" i="364"/>
  <c r="O42" i="364" s="1"/>
  <c r="AL10" i="364"/>
  <c r="O10" i="364" s="1"/>
  <c r="AV9" i="364"/>
  <c r="AO9" i="364"/>
  <c r="AU9" i="364" s="1"/>
  <c r="W9" i="364" s="1"/>
  <c r="AL28" i="364"/>
  <c r="O28" i="364" s="1"/>
  <c r="AL23" i="364"/>
  <c r="O23" i="364" s="1"/>
  <c r="AL39" i="364"/>
  <c r="O39" i="364" s="1"/>
  <c r="AL30" i="364"/>
  <c r="O30" i="364" s="1"/>
  <c r="AL25" i="364"/>
  <c r="O25" i="364" s="1"/>
  <c r="AL41" i="364"/>
  <c r="O41" i="364" s="1"/>
  <c r="AL53" i="364"/>
  <c r="O53" i="364" s="1"/>
  <c r="AL60" i="364"/>
  <c r="O60" i="364" s="1"/>
  <c r="AL44" i="364"/>
  <c r="O44" i="364" s="1"/>
  <c r="AL54" i="364"/>
  <c r="O54" i="364" s="1"/>
  <c r="AL73" i="364"/>
  <c r="O73" i="364" s="1"/>
  <c r="AL69" i="364"/>
  <c r="O69" i="364" s="1"/>
  <c r="AL67" i="364"/>
  <c r="O67" i="364" s="1"/>
  <c r="AL78" i="364"/>
  <c r="O78" i="364" s="1"/>
  <c r="AL76" i="364"/>
  <c r="O76" i="364" s="1"/>
  <c r="AL75" i="364"/>
  <c r="O75" i="364" s="1"/>
  <c r="AL84" i="364"/>
  <c r="O84" i="364" s="1"/>
  <c r="AL81" i="364"/>
  <c r="O81" i="364" s="1"/>
  <c r="AL99" i="364"/>
  <c r="O99" i="364" s="1"/>
  <c r="AL92" i="364"/>
  <c r="O92" i="364" s="1"/>
  <c r="AO20" i="364"/>
  <c r="AO14" i="364"/>
  <c r="AM14" i="364" s="1"/>
  <c r="AS15" i="364"/>
  <c r="AT15" i="364" s="1"/>
  <c r="AS31" i="364"/>
  <c r="AT31" i="364" s="1"/>
  <c r="AS30" i="364"/>
  <c r="AT30" i="364" s="1"/>
  <c r="AS25" i="364"/>
  <c r="AT25" i="364" s="1"/>
  <c r="AS41" i="364"/>
  <c r="AT41" i="364" s="1"/>
  <c r="AS32" i="364"/>
  <c r="AT32" i="364" s="1"/>
  <c r="AS46" i="364"/>
  <c r="AT46" i="364" s="1"/>
  <c r="AS45" i="364"/>
  <c r="AT45" i="364" s="1"/>
  <c r="AS56" i="364"/>
  <c r="AT56" i="364" s="1"/>
  <c r="AS47" i="364"/>
  <c r="AT47" i="364" s="1"/>
  <c r="AS61" i="364"/>
  <c r="AT61" i="364" s="1"/>
  <c r="AS67" i="364"/>
  <c r="AT67" i="364" s="1"/>
  <c r="AS58" i="364"/>
  <c r="AT58" i="364" s="1"/>
  <c r="AS69" i="364"/>
  <c r="AT69" i="364" s="1"/>
  <c r="AS80" i="364"/>
  <c r="AT80" i="364" s="1"/>
  <c r="AS82" i="364"/>
  <c r="AT82" i="364" s="1"/>
  <c r="AS78" i="364"/>
  <c r="AT78" i="364" s="1"/>
  <c r="AS89" i="364"/>
  <c r="AT89" i="364" s="1"/>
  <c r="AS93" i="364"/>
  <c r="AT93" i="364" s="1"/>
  <c r="AS96" i="364"/>
  <c r="AT96" i="364" s="1"/>
  <c r="AS95" i="364"/>
  <c r="AT95" i="364" s="1"/>
  <c r="AL18" i="364"/>
  <c r="O18" i="364" s="1"/>
  <c r="AS16" i="364"/>
  <c r="AT16" i="364" s="1"/>
  <c r="BA14" i="364"/>
  <c r="AL11" i="364"/>
  <c r="O11" i="364" s="1"/>
  <c r="BA23" i="364"/>
  <c r="BA38" i="364"/>
  <c r="BA34" i="364"/>
  <c r="BA29" i="364"/>
  <c r="BA20" i="364"/>
  <c r="BA36" i="364"/>
  <c r="BA55" i="364"/>
  <c r="BA48" i="364"/>
  <c r="BA39" i="364"/>
  <c r="BA53" i="364"/>
  <c r="BA72" i="364"/>
  <c r="BA54" i="364"/>
  <c r="BA67" i="364"/>
  <c r="BA77" i="364"/>
  <c r="BA75" i="364"/>
  <c r="BA74" i="364"/>
  <c r="BA88" i="364"/>
  <c r="BA94" i="364"/>
  <c r="BA90" i="364"/>
  <c r="BA97" i="364"/>
  <c r="AO21" i="364"/>
  <c r="AO37" i="364"/>
  <c r="AO32" i="364"/>
  <c r="AM32" i="364" s="1"/>
  <c r="AO27" i="364"/>
  <c r="AO22" i="364"/>
  <c r="AM22" i="364" s="1"/>
  <c r="AO38" i="364"/>
  <c r="AO48" i="364"/>
  <c r="AM48" i="364" s="1"/>
  <c r="AO51" i="364"/>
  <c r="AO50" i="364"/>
  <c r="AM50" i="364" s="1"/>
  <c r="AO53" i="364"/>
  <c r="AM53" i="364" s="1"/>
  <c r="AO63" i="364"/>
  <c r="AM63" i="364" s="1"/>
  <c r="AO70" i="364"/>
  <c r="AM70" i="364" s="1"/>
  <c r="AO60" i="364"/>
  <c r="AM60" i="364" s="1"/>
  <c r="AO71" i="364"/>
  <c r="AO78" i="364"/>
  <c r="AO68" i="364"/>
  <c r="AO81" i="364"/>
  <c r="AO96" i="364"/>
  <c r="AO86" i="364"/>
  <c r="AM86" i="364" s="1"/>
  <c r="AO89" i="364"/>
  <c r="AO99" i="364"/>
  <c r="AL16" i="364"/>
  <c r="O16" i="364" s="1"/>
  <c r="AL32" i="364"/>
  <c r="O32" i="364" s="1"/>
  <c r="AL27" i="364"/>
  <c r="O27" i="364" s="1"/>
  <c r="AL34" i="364"/>
  <c r="O34" i="364" s="1"/>
  <c r="AL29" i="364"/>
  <c r="O29" i="364" s="1"/>
  <c r="AL43" i="364"/>
  <c r="O43" i="364" s="1"/>
  <c r="AL61" i="364"/>
  <c r="O61" i="364" s="1"/>
  <c r="AL49" i="364"/>
  <c r="O49" i="364" s="1"/>
  <c r="AL48" i="364"/>
  <c r="O48" i="364" s="1"/>
  <c r="AL58" i="364"/>
  <c r="O58" i="364" s="1"/>
  <c r="AL65" i="364"/>
  <c r="O65" i="364" s="1"/>
  <c r="AL55" i="364"/>
  <c r="O55" i="364" s="1"/>
  <c r="AL68" i="364"/>
  <c r="O68" i="364" s="1"/>
  <c r="AL83" i="364"/>
  <c r="O83" i="364" s="1"/>
  <c r="AL80" i="364"/>
  <c r="O80" i="364" s="1"/>
  <c r="AL79" i="364"/>
  <c r="O79" i="364" s="1"/>
  <c r="AL88" i="364"/>
  <c r="O88" i="364" s="1"/>
  <c r="AL85" i="364"/>
  <c r="O85" i="364" s="1"/>
  <c r="AL98" i="364"/>
  <c r="O98" i="364" s="1"/>
  <c r="AL96" i="364"/>
  <c r="O96" i="364" s="1"/>
  <c r="AO19" i="364"/>
  <c r="AM19" i="364" s="1"/>
  <c r="BA16" i="364"/>
  <c r="AS12" i="364"/>
  <c r="AT12" i="364" s="1"/>
  <c r="AS19" i="364"/>
  <c r="AT19" i="364" s="1"/>
  <c r="AS35" i="364"/>
  <c r="AT35" i="364" s="1"/>
  <c r="AS34" i="364"/>
  <c r="AT34" i="364" s="1"/>
  <c r="AS29" i="364"/>
  <c r="AT29" i="364" s="1"/>
  <c r="AS20" i="364"/>
  <c r="AT20" i="364" s="1"/>
  <c r="AS36" i="364"/>
  <c r="AT36" i="364" s="1"/>
  <c r="AS50" i="364"/>
  <c r="AT50" i="364" s="1"/>
  <c r="AS49" i="364"/>
  <c r="AT49" i="364" s="1"/>
  <c r="AS59" i="364"/>
  <c r="AT59" i="364" s="1"/>
  <c r="AS51" i="364"/>
  <c r="AT51" i="364" s="1"/>
  <c r="AS65" i="364"/>
  <c r="AT65" i="364" s="1"/>
  <c r="AS63" i="364"/>
  <c r="AT63" i="364" s="1"/>
  <c r="AS62" i="364"/>
  <c r="AT62" i="364" s="1"/>
  <c r="AS73" i="364"/>
  <c r="AT73" i="364" s="1"/>
  <c r="AS81" i="364"/>
  <c r="AT81" i="364" s="1"/>
  <c r="AS85" i="364"/>
  <c r="AT85" i="364" s="1"/>
  <c r="AS86" i="364"/>
  <c r="AT86" i="364" s="1"/>
  <c r="AS97" i="364"/>
  <c r="AT97" i="364" s="1"/>
  <c r="AS90" i="364"/>
  <c r="AT90" i="364" s="1"/>
  <c r="AS100" i="364"/>
  <c r="AT100" i="364" s="1"/>
  <c r="AS99" i="364"/>
  <c r="AT99" i="364" s="1"/>
  <c r="AL14" i="364"/>
  <c r="O14" i="364" s="1"/>
  <c r="AS14" i="364"/>
  <c r="AT14" i="364" s="1"/>
  <c r="BA10" i="364"/>
  <c r="BA27" i="364"/>
  <c r="BA22" i="364"/>
  <c r="BA40" i="364"/>
  <c r="BA33" i="364"/>
  <c r="BA24" i="364"/>
  <c r="BA42" i="364"/>
  <c r="BA60" i="364"/>
  <c r="BA52" i="364"/>
  <c r="BA43" i="364"/>
  <c r="BA57" i="364"/>
  <c r="BA64" i="364"/>
  <c r="BA58" i="364"/>
  <c r="BA71" i="364"/>
  <c r="BA82" i="364"/>
  <c r="BA79" i="364"/>
  <c r="BA78" i="364"/>
  <c r="BA83" i="364"/>
  <c r="BA96" i="364"/>
  <c r="BA100" i="364"/>
  <c r="BA98" i="364"/>
  <c r="AO25" i="364"/>
  <c r="AU25" i="364" s="1"/>
  <c r="W25" i="364" s="1"/>
  <c r="AO42" i="364"/>
  <c r="AM42" i="364" s="1"/>
  <c r="AO36" i="364"/>
  <c r="AO31" i="364"/>
  <c r="AO26" i="364"/>
  <c r="AM26" i="364" s="1"/>
  <c r="AO39" i="364"/>
  <c r="AO52" i="364"/>
  <c r="AM52" i="364" s="1"/>
  <c r="AO57" i="364"/>
  <c r="AV41" i="364"/>
  <c r="AO41" i="364"/>
  <c r="AO54" i="364"/>
  <c r="AO74" i="364"/>
  <c r="AM74" i="364" s="1"/>
  <c r="AO61" i="364"/>
  <c r="AO64" i="364"/>
  <c r="AM64" i="364" s="1"/>
  <c r="AO75" i="364"/>
  <c r="AO87" i="364"/>
  <c r="AO72" i="364"/>
  <c r="AO83" i="364"/>
  <c r="AM83" i="364" s="1"/>
  <c r="AO90" i="364"/>
  <c r="AO91" i="364"/>
  <c r="AM91" i="364" s="1"/>
  <c r="AO94" i="364"/>
  <c r="AM94" i="364" s="1"/>
  <c r="AM10" i="364"/>
  <c r="AL19" i="364"/>
  <c r="O19" i="364" s="1"/>
  <c r="AL20" i="364"/>
  <c r="O20" i="364" s="1"/>
  <c r="AL36" i="364"/>
  <c r="O36" i="364" s="1"/>
  <c r="AL31" i="364"/>
  <c r="O31" i="364" s="1"/>
  <c r="AL22" i="364"/>
  <c r="O22" i="364" s="1"/>
  <c r="AL38" i="364"/>
  <c r="O38" i="364" s="1"/>
  <c r="AL33" i="364"/>
  <c r="O33" i="364" s="1"/>
  <c r="AL47" i="364"/>
  <c r="O47" i="364" s="1"/>
  <c r="AL46" i="364"/>
  <c r="O46" i="364" s="1"/>
  <c r="AL57" i="364"/>
  <c r="O57" i="364" s="1"/>
  <c r="AL52" i="364"/>
  <c r="O52" i="364" s="1"/>
  <c r="AL62" i="364"/>
  <c r="O62" i="364" s="1"/>
  <c r="AL72" i="364"/>
  <c r="O72" i="364" s="1"/>
  <c r="AL59" i="364"/>
  <c r="O59" i="364" s="1"/>
  <c r="AL70" i="364"/>
  <c r="O70" i="364" s="1"/>
  <c r="AL86" i="364"/>
  <c r="O86" i="364" s="1"/>
  <c r="AL87" i="364"/>
  <c r="O87" i="364" s="1"/>
  <c r="AL82" i="364"/>
  <c r="O82" i="364" s="1"/>
  <c r="AL94" i="364"/>
  <c r="O94" i="364" s="1"/>
  <c r="AL90" i="364"/>
  <c r="O90" i="364" s="1"/>
  <c r="AL97" i="364"/>
  <c r="O97" i="364" s="1"/>
  <c r="AL100" i="364"/>
  <c r="O100" i="364" s="1"/>
  <c r="AO16" i="364"/>
  <c r="AS23" i="364"/>
  <c r="AT23" i="364" s="1"/>
  <c r="AS22" i="364"/>
  <c r="AT22" i="364" s="1"/>
  <c r="AS38" i="364"/>
  <c r="AT38" i="364" s="1"/>
  <c r="AS33" i="364"/>
  <c r="AT33" i="364" s="1"/>
  <c r="AS24" i="364"/>
  <c r="AT24" i="364" s="1"/>
  <c r="AS44" i="364"/>
  <c r="AT44" i="364" s="1"/>
  <c r="AS55" i="364"/>
  <c r="AT55" i="364" s="1"/>
  <c r="AS48" i="364"/>
  <c r="AT48" i="364" s="1"/>
  <c r="AS39" i="364"/>
  <c r="AT39" i="364" s="1"/>
  <c r="AS53" i="364"/>
  <c r="AT53" i="364" s="1"/>
  <c r="AS72" i="364"/>
  <c r="AT72" i="364" s="1"/>
  <c r="AS68" i="364"/>
  <c r="AT68" i="364" s="1"/>
  <c r="AS66" i="364"/>
  <c r="AT66" i="364" s="1"/>
  <c r="AS77" i="364"/>
  <c r="AT77" i="364" s="1"/>
  <c r="AS75" i="364"/>
  <c r="AT75" i="364" s="1"/>
  <c r="AS70" i="364"/>
  <c r="AT70" i="364" s="1"/>
  <c r="AS83" i="364"/>
  <c r="AT83" i="364" s="1"/>
  <c r="AS84" i="364"/>
  <c r="AT84" i="364" s="1"/>
  <c r="AS92" i="364"/>
  <c r="AT92" i="364" s="1"/>
  <c r="AS91" i="364"/>
  <c r="AT91" i="364" s="1"/>
  <c r="AO15" i="364"/>
  <c r="AM15" i="364" s="1"/>
  <c r="AS13" i="364"/>
  <c r="AT13" i="364" s="1"/>
  <c r="AM11" i="364"/>
  <c r="BA15" i="364"/>
  <c r="BA31" i="364"/>
  <c r="BA26" i="364"/>
  <c r="BA44" i="364"/>
  <c r="BA37" i="364"/>
  <c r="BA28" i="364"/>
  <c r="BA46" i="364"/>
  <c r="BA45" i="364"/>
  <c r="BA56" i="364"/>
  <c r="BA47" i="364"/>
  <c r="BA61" i="364"/>
  <c r="BA63" i="364"/>
  <c r="BA62" i="364"/>
  <c r="BA69" i="364"/>
  <c r="BA76" i="364"/>
  <c r="BA85" i="364"/>
  <c r="BA81" i="364"/>
  <c r="BA87" i="364"/>
  <c r="BA89" i="364"/>
  <c r="BA91" i="364"/>
  <c r="BA95" i="364"/>
  <c r="AO29" i="364"/>
  <c r="AO24" i="364"/>
  <c r="AO43" i="364"/>
  <c r="AM43" i="364" s="1"/>
  <c r="AO35" i="364"/>
  <c r="AO30" i="364"/>
  <c r="AO40" i="364"/>
  <c r="AO62" i="364"/>
  <c r="AO58" i="364"/>
  <c r="AV45" i="364"/>
  <c r="AO45" i="364"/>
  <c r="AU45" i="364" s="1"/>
  <c r="W45" i="364" s="1"/>
  <c r="AO55" i="364"/>
  <c r="AO66" i="364"/>
  <c r="AO65" i="364"/>
  <c r="AV67" i="364"/>
  <c r="AO67" i="364"/>
  <c r="AU67" i="364" s="1"/>
  <c r="W67" i="364" s="1"/>
  <c r="AO79" i="364"/>
  <c r="AO88" i="364"/>
  <c r="AM88" i="364" s="1"/>
  <c r="AO76" i="364"/>
  <c r="AM76" i="364" s="1"/>
  <c r="AO85" i="364"/>
  <c r="AO95" i="364"/>
  <c r="AO100" i="364"/>
  <c r="AU100" i="364" s="1"/>
  <c r="W100" i="364" s="1"/>
  <c r="AO93" i="364"/>
  <c r="AO13" i="364"/>
  <c r="AM13" i="364" s="1"/>
  <c r="AL24" i="364"/>
  <c r="O24" i="364" s="1"/>
  <c r="AL45" i="364"/>
  <c r="O45" i="364" s="1"/>
  <c r="AL35" i="364"/>
  <c r="O35" i="364" s="1"/>
  <c r="AL26" i="364"/>
  <c r="O26" i="364" s="1"/>
  <c r="AL21" i="364"/>
  <c r="O21" i="364" s="1"/>
  <c r="AL37" i="364"/>
  <c r="O37" i="364" s="1"/>
  <c r="AL51" i="364"/>
  <c r="O51" i="364" s="1"/>
  <c r="AL50" i="364"/>
  <c r="O50" i="364" s="1"/>
  <c r="AL40" i="364"/>
  <c r="O40" i="364" s="1"/>
  <c r="AL56" i="364"/>
  <c r="O56" i="364" s="1"/>
  <c r="AL66" i="364"/>
  <c r="O66" i="364" s="1"/>
  <c r="AL64" i="364"/>
  <c r="O64" i="364" s="1"/>
  <c r="AL63" i="364"/>
  <c r="O63" i="364" s="1"/>
  <c r="AL74" i="364"/>
  <c r="O74" i="364" s="1"/>
  <c r="AL77" i="364"/>
  <c r="O77" i="364" s="1"/>
  <c r="AL71" i="364"/>
  <c r="O71" i="364" s="1"/>
  <c r="AL89" i="364"/>
  <c r="O89" i="364" s="1"/>
  <c r="AL93" i="364"/>
  <c r="O93" i="364" s="1"/>
  <c r="AL91" i="364"/>
  <c r="O91" i="364" s="1"/>
  <c r="AL95" i="364"/>
  <c r="O95" i="364" s="1"/>
  <c r="AL9" i="364"/>
  <c r="AS27" i="364"/>
  <c r="AT27" i="364" s="1"/>
  <c r="AS26" i="364"/>
  <c r="AT26" i="364" s="1"/>
  <c r="AS40" i="364"/>
  <c r="AT40" i="364" s="1"/>
  <c r="AS37" i="364"/>
  <c r="AT37" i="364" s="1"/>
  <c r="AS28" i="364"/>
  <c r="AT28" i="364" s="1"/>
  <c r="AS42" i="364"/>
  <c r="AT42" i="364" s="1"/>
  <c r="AS60" i="364"/>
  <c r="AT60" i="364" s="1"/>
  <c r="AS52" i="364"/>
  <c r="AT52" i="364" s="1"/>
  <c r="AS43" i="364"/>
  <c r="AT43" i="364" s="1"/>
  <c r="AS57" i="364"/>
  <c r="AT57" i="364" s="1"/>
  <c r="AS64" i="364"/>
  <c r="AT64" i="364" s="1"/>
  <c r="AS54" i="364"/>
  <c r="AT54" i="364" s="1"/>
  <c r="AS71" i="364"/>
  <c r="AT71" i="364" s="1"/>
  <c r="AS76" i="364"/>
  <c r="AT76" i="364" s="1"/>
  <c r="AS79" i="364"/>
  <c r="AT79" i="364" s="1"/>
  <c r="AS74" i="364"/>
  <c r="AT74" i="364" s="1"/>
  <c r="AS87" i="364"/>
  <c r="AT87" i="364" s="1"/>
  <c r="AS88" i="364"/>
  <c r="AT88" i="364" s="1"/>
  <c r="AS94" i="364"/>
  <c r="AT94" i="364" s="1"/>
  <c r="AS98" i="364"/>
  <c r="AT98" i="364" s="1"/>
  <c r="AO12" i="364"/>
  <c r="AV12" i="364"/>
  <c r="BA19" i="364"/>
  <c r="BA35" i="364"/>
  <c r="BA30" i="364"/>
  <c r="BA25" i="364"/>
  <c r="BA41" i="364"/>
  <c r="BA32" i="364"/>
  <c r="BA50" i="364"/>
  <c r="BA49" i="364"/>
  <c r="BA59" i="364"/>
  <c r="BA51" i="364"/>
  <c r="BA65" i="364"/>
  <c r="BA68" i="364"/>
  <c r="BA66" i="364"/>
  <c r="BA73" i="364"/>
  <c r="BA80" i="364"/>
  <c r="BA70" i="364"/>
  <c r="BA86" i="364"/>
  <c r="BA92" i="364"/>
  <c r="BA84" i="364"/>
  <c r="BA93" i="364"/>
  <c r="BA99" i="364"/>
  <c r="AV17" i="364"/>
  <c r="AO17" i="364"/>
  <c r="AU17" i="364" s="1"/>
  <c r="W17" i="364" s="1"/>
  <c r="AO33" i="364"/>
  <c r="AO28" i="364"/>
  <c r="AM28" i="364" s="1"/>
  <c r="AO23" i="364"/>
  <c r="AV18" i="364"/>
  <c r="AO18" i="364"/>
  <c r="AU18" i="364" s="1"/>
  <c r="W18" i="364" s="1"/>
  <c r="AO34" i="364"/>
  <c r="AO44" i="364"/>
  <c r="AO47" i="364"/>
  <c r="AO46" i="364"/>
  <c r="AO49" i="364"/>
  <c r="AO59" i="364"/>
  <c r="AO69" i="364"/>
  <c r="AV56" i="364"/>
  <c r="AO56" i="364"/>
  <c r="AO73" i="364"/>
  <c r="AV73" i="364"/>
  <c r="AO84" i="364"/>
  <c r="AO77" i="364"/>
  <c r="AO80" i="364"/>
  <c r="AO92" i="364"/>
  <c r="AU92" i="364" s="1"/>
  <c r="W92" i="364" s="1"/>
  <c r="AV82" i="364"/>
  <c r="AO82" i="364"/>
  <c r="AU82" i="364" s="1"/>
  <c r="W82" i="364" s="1"/>
  <c r="AO98" i="364"/>
  <c r="AU98" i="364" s="1"/>
  <c r="W98" i="364" s="1"/>
  <c r="AO97" i="364"/>
  <c r="BA15" i="363"/>
  <c r="BA13" i="363"/>
  <c r="AS49" i="363"/>
  <c r="AT49" i="363" s="1"/>
  <c r="AS62" i="363"/>
  <c r="AT62" i="363" s="1"/>
  <c r="AS84" i="363"/>
  <c r="AT84" i="363" s="1"/>
  <c r="AS40" i="363"/>
  <c r="AT40" i="363" s="1"/>
  <c r="AS35" i="363"/>
  <c r="AT35" i="363" s="1"/>
  <c r="AS67" i="363"/>
  <c r="AT67" i="363" s="1"/>
  <c r="AS70" i="363"/>
  <c r="AT70" i="363" s="1"/>
  <c r="AS92" i="363"/>
  <c r="AT92" i="363" s="1"/>
  <c r="AS54" i="363"/>
  <c r="AT54" i="363" s="1"/>
  <c r="AS60" i="363"/>
  <c r="AT60" i="363" s="1"/>
  <c r="AS99" i="363"/>
  <c r="AT99" i="363" s="1"/>
  <c r="BA12" i="363"/>
  <c r="AS17" i="363"/>
  <c r="AT17" i="363" s="1"/>
  <c r="AS19" i="363"/>
  <c r="AT19" i="363" s="1"/>
  <c r="AS81" i="363"/>
  <c r="AT81" i="363" s="1"/>
  <c r="AS87" i="363"/>
  <c r="AT87" i="363" s="1"/>
  <c r="AS11" i="363"/>
  <c r="AT11" i="363" s="1"/>
  <c r="AS25" i="363"/>
  <c r="AT25" i="363" s="1"/>
  <c r="AS27" i="363"/>
  <c r="AT27" i="363" s="1"/>
  <c r="AS65" i="363"/>
  <c r="AT65" i="363" s="1"/>
  <c r="AS80" i="363"/>
  <c r="AT80" i="363" s="1"/>
  <c r="AS26" i="363"/>
  <c r="AT26" i="363" s="1"/>
  <c r="AS46" i="363"/>
  <c r="AT46" i="363" s="1"/>
  <c r="AS77" i="363"/>
  <c r="AT77" i="363" s="1"/>
  <c r="AS29" i="363"/>
  <c r="AT29" i="363" s="1"/>
  <c r="AS32" i="363"/>
  <c r="AT32" i="363" s="1"/>
  <c r="AS14" i="363"/>
  <c r="AT14" i="363" s="1"/>
  <c r="AS42" i="363"/>
  <c r="AT42" i="363" s="1"/>
  <c r="AS33" i="363"/>
  <c r="AT33" i="363" s="1"/>
  <c r="AS50" i="363"/>
  <c r="AT50" i="363" s="1"/>
  <c r="AS56" i="363"/>
  <c r="AT56" i="363" s="1"/>
  <c r="AS55" i="363"/>
  <c r="AT55" i="363" s="1"/>
  <c r="AS64" i="363"/>
  <c r="AT64" i="363" s="1"/>
  <c r="AS83" i="363"/>
  <c r="AT83" i="363" s="1"/>
  <c r="AS93" i="363"/>
  <c r="AT93" i="363" s="1"/>
  <c r="AS95" i="363"/>
  <c r="AT95" i="363" s="1"/>
  <c r="AS47" i="363"/>
  <c r="AT47" i="363" s="1"/>
  <c r="AS96" i="363"/>
  <c r="AT96" i="363" s="1"/>
  <c r="AS63" i="363"/>
  <c r="AT63" i="363" s="1"/>
  <c r="AM13" i="363"/>
  <c r="AU10" i="363"/>
  <c r="W10" i="363" s="1"/>
  <c r="AL9" i="363"/>
  <c r="O9" i="363" s="1"/>
  <c r="AL22" i="363"/>
  <c r="O22" i="363" s="1"/>
  <c r="AL25" i="363"/>
  <c r="O25" i="363" s="1"/>
  <c r="AL43" i="363"/>
  <c r="O43" i="363" s="1"/>
  <c r="AL60" i="363"/>
  <c r="O60" i="363" s="1"/>
  <c r="AL67" i="363"/>
  <c r="O67" i="363" s="1"/>
  <c r="AL90" i="363"/>
  <c r="O90" i="363" s="1"/>
  <c r="AL97" i="363"/>
  <c r="O97" i="363" s="1"/>
  <c r="AL99" i="363"/>
  <c r="O99" i="363" s="1"/>
  <c r="BA10" i="363"/>
  <c r="BA26" i="363"/>
  <c r="BA31" i="363"/>
  <c r="BA49" i="363"/>
  <c r="BA65" i="363"/>
  <c r="BA73" i="363"/>
  <c r="BA77" i="363"/>
  <c r="BA87" i="363"/>
  <c r="BA88" i="363"/>
  <c r="BA86" i="363"/>
  <c r="AO15" i="363"/>
  <c r="AU15" i="363" s="1"/>
  <c r="W15" i="363" s="1"/>
  <c r="AV15" i="363"/>
  <c r="AO14" i="363"/>
  <c r="AO32" i="363"/>
  <c r="AO25" i="363"/>
  <c r="AV20" i="363"/>
  <c r="AO20" i="363"/>
  <c r="AU20" i="363" s="1"/>
  <c r="W20" i="363" s="1"/>
  <c r="AO34" i="363"/>
  <c r="AU34" i="363" s="1"/>
  <c r="W34" i="363" s="1"/>
  <c r="AV34" i="363"/>
  <c r="AO37" i="363"/>
  <c r="AM37" i="363" s="1"/>
  <c r="AO46" i="363"/>
  <c r="AO35" i="363"/>
  <c r="AO48" i="363"/>
  <c r="AO62" i="363"/>
  <c r="AO59" i="363"/>
  <c r="AU59" i="363" s="1"/>
  <c r="W59" i="363" s="1"/>
  <c r="AV59" i="363"/>
  <c r="AV57" i="363"/>
  <c r="AO57" i="363"/>
  <c r="AO69" i="363"/>
  <c r="AM69" i="363" s="1"/>
  <c r="AO72" i="363"/>
  <c r="AO76" i="363"/>
  <c r="AU76" i="363" s="1"/>
  <c r="W76" i="363" s="1"/>
  <c r="AO77" i="363"/>
  <c r="AO82" i="363"/>
  <c r="AM82" i="363" s="1"/>
  <c r="AO80" i="363"/>
  <c r="AO90" i="363"/>
  <c r="AM90" i="363" s="1"/>
  <c r="AO94" i="363"/>
  <c r="AU94" i="363" s="1"/>
  <c r="W94" i="363" s="1"/>
  <c r="AV94" i="363"/>
  <c r="AO96" i="363"/>
  <c r="AL35" i="363"/>
  <c r="O35" i="363" s="1"/>
  <c r="AL27" i="363"/>
  <c r="O27" i="363" s="1"/>
  <c r="AL49" i="363"/>
  <c r="O49" i="363" s="1"/>
  <c r="AL40" i="363"/>
  <c r="O40" i="363" s="1"/>
  <c r="AL42" i="363"/>
  <c r="O42" i="363" s="1"/>
  <c r="AL55" i="363"/>
  <c r="O55" i="363" s="1"/>
  <c r="AL54" i="363"/>
  <c r="O54" i="363" s="1"/>
  <c r="AL61" i="363"/>
  <c r="O61" i="363" s="1"/>
  <c r="AL70" i="363"/>
  <c r="O70" i="363" s="1"/>
  <c r="AL73" i="363"/>
  <c r="O73" i="363" s="1"/>
  <c r="AL84" i="363"/>
  <c r="O84" i="363" s="1"/>
  <c r="AL80" i="363"/>
  <c r="O80" i="363" s="1"/>
  <c r="AL95" i="363"/>
  <c r="O95" i="363" s="1"/>
  <c r="BA11" i="363"/>
  <c r="AV9" i="363"/>
  <c r="AO9" i="363"/>
  <c r="AU9" i="363" s="1"/>
  <c r="W9" i="363" s="1"/>
  <c r="AS21" i="363"/>
  <c r="AT21" i="363" s="1"/>
  <c r="AS23" i="363"/>
  <c r="AT23" i="363" s="1"/>
  <c r="AS18" i="363"/>
  <c r="AT18" i="363" s="1"/>
  <c r="AS39" i="363"/>
  <c r="AT39" i="363" s="1"/>
  <c r="AS37" i="363"/>
  <c r="AT37" i="363" s="1"/>
  <c r="AS68" i="363"/>
  <c r="AT68" i="363" s="1"/>
  <c r="BA17" i="363"/>
  <c r="BA16" i="363"/>
  <c r="BA19" i="363"/>
  <c r="BA14" i="363"/>
  <c r="BA28" i="363"/>
  <c r="BA40" i="363"/>
  <c r="BA35" i="363"/>
  <c r="BA42" i="363"/>
  <c r="BA37" i="363"/>
  <c r="BA50" i="363"/>
  <c r="BA53" i="363"/>
  <c r="BA56" i="363"/>
  <c r="BA55" i="363"/>
  <c r="BA67" i="363"/>
  <c r="BA70" i="363"/>
  <c r="BA64" i="363"/>
  <c r="BA81" i="363"/>
  <c r="BA79" i="363"/>
  <c r="BA85" i="363"/>
  <c r="BA92" i="363"/>
  <c r="BA90" i="363"/>
  <c r="BA95" i="363"/>
  <c r="BA97" i="363"/>
  <c r="AO19" i="363"/>
  <c r="AO18" i="363"/>
  <c r="AO36" i="363"/>
  <c r="AM36" i="363" s="1"/>
  <c r="AO29" i="363"/>
  <c r="AU29" i="363" s="1"/>
  <c r="W29" i="363" s="1"/>
  <c r="AV29" i="363"/>
  <c r="AO24" i="363"/>
  <c r="AM24" i="363" s="1"/>
  <c r="AO38" i="363"/>
  <c r="AM38" i="363" s="1"/>
  <c r="AO41" i="363"/>
  <c r="AM41" i="363" s="1"/>
  <c r="AO50" i="363"/>
  <c r="AO39" i="363"/>
  <c r="AO52" i="363"/>
  <c r="AO47" i="363"/>
  <c r="AO58" i="363"/>
  <c r="AO61" i="363"/>
  <c r="AM61" i="363" s="1"/>
  <c r="AO73" i="363"/>
  <c r="AO67" i="363"/>
  <c r="AO66" i="363"/>
  <c r="AM66" i="363" s="1"/>
  <c r="AO79" i="363"/>
  <c r="AO85" i="363"/>
  <c r="AU85" i="363" s="1"/>
  <c r="W85" i="363" s="1"/>
  <c r="AV85" i="363"/>
  <c r="AO87" i="363"/>
  <c r="AO92" i="363"/>
  <c r="AO98" i="363"/>
  <c r="AO100" i="363"/>
  <c r="AM100" i="363" s="1"/>
  <c r="AL10" i="363"/>
  <c r="O10" i="363" s="1"/>
  <c r="AL26" i="363"/>
  <c r="O26" i="363" s="1"/>
  <c r="AL20" i="363"/>
  <c r="O20" i="363" s="1"/>
  <c r="AL33" i="363"/>
  <c r="O33" i="363" s="1"/>
  <c r="AL53" i="363"/>
  <c r="O53" i="363" s="1"/>
  <c r="AL44" i="363"/>
  <c r="O44" i="363" s="1"/>
  <c r="AL30" i="363"/>
  <c r="O30" i="363" s="1"/>
  <c r="AL46" i="363"/>
  <c r="O46" i="363" s="1"/>
  <c r="AL59" i="363"/>
  <c r="O59" i="363" s="1"/>
  <c r="AL58" i="363"/>
  <c r="O58" i="363" s="1"/>
  <c r="AL48" i="363"/>
  <c r="O48" i="363" s="1"/>
  <c r="AL64" i="363"/>
  <c r="O64" i="363" s="1"/>
  <c r="AL71" i="363"/>
  <c r="O71" i="363" s="1"/>
  <c r="AL74" i="363"/>
  <c r="O74" i="363" s="1"/>
  <c r="AL76" i="363"/>
  <c r="O76" i="363" s="1"/>
  <c r="AL77" i="363"/>
  <c r="O77" i="363" s="1"/>
  <c r="AL79" i="363"/>
  <c r="O79" i="363" s="1"/>
  <c r="AL94" i="363"/>
  <c r="O94" i="363" s="1"/>
  <c r="AL87" i="363"/>
  <c r="O87" i="363" s="1"/>
  <c r="AL92" i="363"/>
  <c r="O92" i="363" s="1"/>
  <c r="AL98" i="363"/>
  <c r="O98" i="363" s="1"/>
  <c r="AM10" i="363"/>
  <c r="AS24" i="363"/>
  <c r="AT24" i="363" s="1"/>
  <c r="AS45" i="363"/>
  <c r="AT45" i="363" s="1"/>
  <c r="AS43" i="363"/>
  <c r="AT43" i="363" s="1"/>
  <c r="AS52" i="363"/>
  <c r="AT52" i="363" s="1"/>
  <c r="AS41" i="363"/>
  <c r="AT41" i="363" s="1"/>
  <c r="AS58" i="363"/>
  <c r="AT58" i="363" s="1"/>
  <c r="AS61" i="363"/>
  <c r="AT61" i="363" s="1"/>
  <c r="AS75" i="363"/>
  <c r="AT75" i="363" s="1"/>
  <c r="AS69" i="363"/>
  <c r="AT69" i="363" s="1"/>
  <c r="AS72" i="363"/>
  <c r="AT72" i="363" s="1"/>
  <c r="AS82" i="363"/>
  <c r="AT82" i="363" s="1"/>
  <c r="AS89" i="363"/>
  <c r="AT89" i="363" s="1"/>
  <c r="AS86" i="363"/>
  <c r="AT86" i="363" s="1"/>
  <c r="AS98" i="363"/>
  <c r="AT98" i="363" s="1"/>
  <c r="BA21" i="363"/>
  <c r="BA20" i="363"/>
  <c r="BA23" i="363"/>
  <c r="BA18" i="363"/>
  <c r="BA30" i="363"/>
  <c r="BA48" i="363"/>
  <c r="BA39" i="363"/>
  <c r="BA45" i="363"/>
  <c r="BA41" i="363"/>
  <c r="BA54" i="363"/>
  <c r="BA57" i="363"/>
  <c r="BA60" i="363"/>
  <c r="BA59" i="363"/>
  <c r="BA71" i="363"/>
  <c r="BA74" i="363"/>
  <c r="BA68" i="363"/>
  <c r="BA76" i="363"/>
  <c r="BA83" i="363"/>
  <c r="BA89" i="363"/>
  <c r="BA93" i="363"/>
  <c r="BA94" i="363"/>
  <c r="BA99" i="363"/>
  <c r="AO23" i="363"/>
  <c r="AO22" i="363"/>
  <c r="AU22" i="363" s="1"/>
  <c r="W22" i="363" s="1"/>
  <c r="AV22" i="363"/>
  <c r="AO17" i="363"/>
  <c r="AV17" i="363"/>
  <c r="AV12" i="363"/>
  <c r="AO12" i="363"/>
  <c r="AU12" i="363" s="1"/>
  <c r="W12" i="363" s="1"/>
  <c r="AO28" i="363"/>
  <c r="AM28" i="363" s="1"/>
  <c r="AO42" i="363"/>
  <c r="AO40" i="363"/>
  <c r="AO54" i="363"/>
  <c r="AO43" i="363"/>
  <c r="AO56" i="363"/>
  <c r="AO51" i="363"/>
  <c r="AO49" i="363"/>
  <c r="AO63" i="363"/>
  <c r="AO64" i="363"/>
  <c r="AO71" i="363"/>
  <c r="AV71" i="363"/>
  <c r="AO70" i="363"/>
  <c r="AO83" i="363"/>
  <c r="AO81" i="363"/>
  <c r="AO91" i="363"/>
  <c r="AU91" i="363" s="1"/>
  <c r="W91" i="363" s="1"/>
  <c r="AV91" i="363"/>
  <c r="AO84" i="363"/>
  <c r="AU84" i="363" s="1"/>
  <c r="W84" i="363" s="1"/>
  <c r="AO93" i="363"/>
  <c r="AO95" i="363"/>
  <c r="AL29" i="363"/>
  <c r="O29" i="363" s="1"/>
  <c r="AL24" i="363"/>
  <c r="O24" i="363" s="1"/>
  <c r="AL19" i="363"/>
  <c r="O19" i="363" s="1"/>
  <c r="AL37" i="363"/>
  <c r="O37" i="363" s="1"/>
  <c r="AL32" i="363"/>
  <c r="O32" i="363" s="1"/>
  <c r="AL45" i="363"/>
  <c r="O45" i="363" s="1"/>
  <c r="AL34" i="363"/>
  <c r="O34" i="363" s="1"/>
  <c r="AL47" i="363"/>
  <c r="O47" i="363" s="1"/>
  <c r="AL63" i="363"/>
  <c r="O63" i="363" s="1"/>
  <c r="AL62" i="363"/>
  <c r="O62" i="363" s="1"/>
  <c r="AL52" i="363"/>
  <c r="O52" i="363" s="1"/>
  <c r="AL68" i="363"/>
  <c r="O68" i="363" s="1"/>
  <c r="AL75" i="363"/>
  <c r="O75" i="363" s="1"/>
  <c r="AL65" i="363"/>
  <c r="O65" i="363" s="1"/>
  <c r="AL78" i="363"/>
  <c r="O78" i="363" s="1"/>
  <c r="AL81" i="363"/>
  <c r="O81" i="363" s="1"/>
  <c r="AL83" i="363"/>
  <c r="O83" i="363" s="1"/>
  <c r="AL85" i="363"/>
  <c r="O85" i="363" s="1"/>
  <c r="AL91" i="363"/>
  <c r="O91" i="363" s="1"/>
  <c r="AL96" i="363"/>
  <c r="O96" i="363" s="1"/>
  <c r="AS13" i="363"/>
  <c r="AS28" i="363"/>
  <c r="AT28" i="363" s="1"/>
  <c r="AS36" i="363"/>
  <c r="AT36" i="363" s="1"/>
  <c r="AS31" i="363"/>
  <c r="AT31" i="363" s="1"/>
  <c r="AS38" i="363"/>
  <c r="AT38" i="363" s="1"/>
  <c r="AS51" i="363"/>
  <c r="AT51" i="363" s="1"/>
  <c r="AS66" i="363"/>
  <c r="AT66" i="363" s="1"/>
  <c r="AS73" i="363"/>
  <c r="AT73" i="363" s="1"/>
  <c r="AS79" i="363"/>
  <c r="AT79" i="363" s="1"/>
  <c r="AS88" i="363"/>
  <c r="AT88" i="363" s="1"/>
  <c r="AS90" i="363"/>
  <c r="AT90" i="363" s="1"/>
  <c r="AS100" i="363"/>
  <c r="AT100" i="363" s="1"/>
  <c r="AS97" i="363"/>
  <c r="AT97" i="363" s="1"/>
  <c r="BA25" i="363"/>
  <c r="BA24" i="363"/>
  <c r="BA27" i="363"/>
  <c r="BA22" i="363"/>
  <c r="BA32" i="363"/>
  <c r="BA52" i="363"/>
  <c r="BA43" i="363"/>
  <c r="BA29" i="363"/>
  <c r="BA44" i="363"/>
  <c r="BA58" i="363"/>
  <c r="BA61" i="363"/>
  <c r="BA47" i="363"/>
  <c r="BA62" i="363"/>
  <c r="BA75" i="363"/>
  <c r="BA69" i="363"/>
  <c r="BA72" i="363"/>
  <c r="BA80" i="363"/>
  <c r="BA78" i="363"/>
  <c r="BA84" i="363"/>
  <c r="BA91" i="363"/>
  <c r="BA96" i="363"/>
  <c r="AO11" i="363"/>
  <c r="AO27" i="363"/>
  <c r="AO26" i="363"/>
  <c r="AO21" i="363"/>
  <c r="AM21" i="363" s="1"/>
  <c r="AO16" i="363"/>
  <c r="AU16" i="363" s="1"/>
  <c r="W16" i="363" s="1"/>
  <c r="AV30" i="363"/>
  <c r="AO30" i="363"/>
  <c r="AU30" i="363" s="1"/>
  <c r="W30" i="363" s="1"/>
  <c r="AO33" i="363"/>
  <c r="AV44" i="363"/>
  <c r="AO44" i="363"/>
  <c r="AU44" i="363" s="1"/>
  <c r="W44" i="363" s="1"/>
  <c r="AO31" i="363"/>
  <c r="AO45" i="363"/>
  <c r="AO60" i="363"/>
  <c r="AO55" i="363"/>
  <c r="AV53" i="363"/>
  <c r="AO53" i="363"/>
  <c r="AU53" i="363" s="1"/>
  <c r="W53" i="363" s="1"/>
  <c r="AO65" i="363"/>
  <c r="AO68" i="363"/>
  <c r="AO75" i="363"/>
  <c r="AM75" i="363" s="1"/>
  <c r="AO74" i="363"/>
  <c r="AV78" i="363"/>
  <c r="AO78" i="363"/>
  <c r="AU78" i="363" s="1"/>
  <c r="W78" i="363" s="1"/>
  <c r="AO89" i="363"/>
  <c r="AO86" i="363"/>
  <c r="AO88" i="363"/>
  <c r="AO97" i="363"/>
  <c r="AO99" i="363"/>
  <c r="AL18" i="363"/>
  <c r="O18" i="363" s="1"/>
  <c r="AL31" i="363"/>
  <c r="O31" i="363" s="1"/>
  <c r="AL21" i="363"/>
  <c r="O21" i="363" s="1"/>
  <c r="AL28" i="363"/>
  <c r="O28" i="363" s="1"/>
  <c r="AL23" i="363"/>
  <c r="O23" i="363" s="1"/>
  <c r="AL41" i="363"/>
  <c r="O41" i="363" s="1"/>
  <c r="AL36" i="363"/>
  <c r="O36" i="363" s="1"/>
  <c r="AL39" i="363"/>
  <c r="O39" i="363" s="1"/>
  <c r="AL38" i="363"/>
  <c r="O38" i="363" s="1"/>
  <c r="AL51" i="363"/>
  <c r="O51" i="363" s="1"/>
  <c r="AL50" i="363"/>
  <c r="O50" i="363" s="1"/>
  <c r="AL57" i="363"/>
  <c r="O57" i="363" s="1"/>
  <c r="AL56" i="363"/>
  <c r="O56" i="363" s="1"/>
  <c r="AL72" i="363"/>
  <c r="O72" i="363" s="1"/>
  <c r="AL66" i="363"/>
  <c r="O66" i="363" s="1"/>
  <c r="AL69" i="363"/>
  <c r="O69" i="363" s="1"/>
  <c r="AL82" i="363"/>
  <c r="O82" i="363" s="1"/>
  <c r="AL88" i="363"/>
  <c r="O88" i="363" s="1"/>
  <c r="AL86" i="363"/>
  <c r="O86" i="363" s="1"/>
  <c r="AL89" i="363"/>
  <c r="O89" i="363" s="1"/>
  <c r="AL93" i="363"/>
  <c r="O93" i="363" s="1"/>
  <c r="AL100" i="363"/>
  <c r="O100" i="363" s="1"/>
  <c r="AV10" i="363"/>
  <c r="AS14" i="362"/>
  <c r="AT14" i="362" s="1"/>
  <c r="AS11" i="362"/>
  <c r="AT11" i="362" s="1"/>
  <c r="AL11" i="362"/>
  <c r="O11" i="362" s="1"/>
  <c r="AS39" i="362"/>
  <c r="AT39" i="362" s="1"/>
  <c r="AL13" i="362"/>
  <c r="O13" i="362" s="1"/>
  <c r="AL9" i="362"/>
  <c r="AL19" i="362"/>
  <c r="O19" i="362" s="1"/>
  <c r="AS37" i="362"/>
  <c r="AT37" i="362" s="1"/>
  <c r="AL24" i="362"/>
  <c r="O24" i="362" s="1"/>
  <c r="AS15" i="362"/>
  <c r="AT15" i="362" s="1"/>
  <c r="AS10" i="362"/>
  <c r="AT10" i="362" s="1"/>
  <c r="AL27" i="362"/>
  <c r="O27" i="362" s="1"/>
  <c r="AS26" i="362"/>
  <c r="AT26" i="362" s="1"/>
  <c r="AL51" i="362"/>
  <c r="O51" i="362" s="1"/>
  <c r="AL23" i="362"/>
  <c r="O23" i="362" s="1"/>
  <c r="AL37" i="362"/>
  <c r="O37" i="362" s="1"/>
  <c r="AL15" i="362"/>
  <c r="O15" i="362" s="1"/>
  <c r="AL58" i="362"/>
  <c r="O58" i="362" s="1"/>
  <c r="AL25" i="362"/>
  <c r="O25" i="362" s="1"/>
  <c r="AL29" i="362"/>
  <c r="O29" i="362" s="1"/>
  <c r="AO21" i="362"/>
  <c r="AM21" i="362" s="1"/>
  <c r="AL35" i="362"/>
  <c r="O35" i="362" s="1"/>
  <c r="AL40" i="362"/>
  <c r="O40" i="362" s="1"/>
  <c r="AL46" i="362"/>
  <c r="O46" i="362" s="1"/>
  <c r="AL49" i="362"/>
  <c r="O49" i="362" s="1"/>
  <c r="AL48" i="362"/>
  <c r="O48" i="362" s="1"/>
  <c r="AL60" i="362"/>
  <c r="O60" i="362" s="1"/>
  <c r="AL68" i="362"/>
  <c r="O68" i="362" s="1"/>
  <c r="AL72" i="362"/>
  <c r="O72" i="362" s="1"/>
  <c r="AL75" i="362"/>
  <c r="O75" i="362" s="1"/>
  <c r="AL94" i="362"/>
  <c r="O94" i="362" s="1"/>
  <c r="AL81" i="362"/>
  <c r="O81" i="362" s="1"/>
  <c r="AL84" i="362"/>
  <c r="O84" i="362" s="1"/>
  <c r="AL91" i="362"/>
  <c r="O91" i="362" s="1"/>
  <c r="AL97" i="362"/>
  <c r="O97" i="362" s="1"/>
  <c r="AL99" i="362"/>
  <c r="O99" i="362" s="1"/>
  <c r="BA32" i="362"/>
  <c r="AS28" i="362"/>
  <c r="AT28" i="362" s="1"/>
  <c r="AO22" i="362"/>
  <c r="AU22" i="362" s="1"/>
  <c r="W22" i="362" s="1"/>
  <c r="AV22" i="362"/>
  <c r="AS16" i="362"/>
  <c r="AT16" i="362" s="1"/>
  <c r="AS12" i="362"/>
  <c r="AT12" i="362" s="1"/>
  <c r="AS57" i="362"/>
  <c r="AT57" i="362" s="1"/>
  <c r="AS38" i="362"/>
  <c r="AT38" i="362" s="1"/>
  <c r="AS33" i="362"/>
  <c r="AT33" i="362" s="1"/>
  <c r="AS50" i="362"/>
  <c r="AT50" i="362" s="1"/>
  <c r="AS49" i="362"/>
  <c r="AT49" i="362" s="1"/>
  <c r="AS48" i="362"/>
  <c r="AT48" i="362" s="1"/>
  <c r="AS73" i="362"/>
  <c r="AT73" i="362" s="1"/>
  <c r="AS58" i="362"/>
  <c r="AT58" i="362" s="1"/>
  <c r="AS63" i="362"/>
  <c r="AT63" i="362" s="1"/>
  <c r="AS61" i="362"/>
  <c r="AT61" i="362" s="1"/>
  <c r="AS74" i="362"/>
  <c r="AT74" i="362" s="1"/>
  <c r="AS72" i="362"/>
  <c r="AT72" i="362" s="1"/>
  <c r="AS84" i="362"/>
  <c r="AT84" i="362" s="1"/>
  <c r="AS85" i="362"/>
  <c r="AT85" i="362" s="1"/>
  <c r="AS92" i="362"/>
  <c r="AT92" i="362" s="1"/>
  <c r="AS96" i="362"/>
  <c r="AT96" i="362" s="1"/>
  <c r="AS98" i="362"/>
  <c r="AT98" i="362" s="1"/>
  <c r="BA25" i="362"/>
  <c r="AS21" i="362"/>
  <c r="AT21" i="362" s="1"/>
  <c r="AL18" i="362"/>
  <c r="O18" i="362" s="1"/>
  <c r="AO15" i="362"/>
  <c r="BA9" i="362"/>
  <c r="BA50" i="362"/>
  <c r="BA38" i="362"/>
  <c r="BA41" i="362"/>
  <c r="BA58" i="362"/>
  <c r="BA48" i="362"/>
  <c r="BA81" i="362"/>
  <c r="BA64" i="362"/>
  <c r="BA67" i="362"/>
  <c r="BA85" i="362"/>
  <c r="BA70" i="362"/>
  <c r="BA77" i="362"/>
  <c r="BA76" i="362"/>
  <c r="BA82" i="362"/>
  <c r="BA94" i="362"/>
  <c r="BA96" i="362"/>
  <c r="AO48" i="362"/>
  <c r="AO36" i="362"/>
  <c r="AM36" i="362" s="1"/>
  <c r="AO46" i="362"/>
  <c r="AM46" i="362" s="1"/>
  <c r="AV43" i="362"/>
  <c r="AO43" i="362"/>
  <c r="AU43" i="362" s="1"/>
  <c r="W43" i="362" s="1"/>
  <c r="AO60" i="362"/>
  <c r="AM60" i="362" s="1"/>
  <c r="AO45" i="362"/>
  <c r="AM45" i="362" s="1"/>
  <c r="AO61" i="362"/>
  <c r="AO75" i="362"/>
  <c r="AM75" i="362" s="1"/>
  <c r="AO64" i="362"/>
  <c r="AM64" i="362" s="1"/>
  <c r="AO69" i="362"/>
  <c r="AO76" i="362"/>
  <c r="AM76" i="362" s="1"/>
  <c r="AO70" i="362"/>
  <c r="AM70" i="362" s="1"/>
  <c r="AO95" i="362"/>
  <c r="AM95" i="362" s="1"/>
  <c r="AO85" i="362"/>
  <c r="AO94" i="362"/>
  <c r="AM94" i="362" s="1"/>
  <c r="AO96" i="362"/>
  <c r="AL32" i="362"/>
  <c r="O32" i="362" s="1"/>
  <c r="AL20" i="362"/>
  <c r="O20" i="362" s="1"/>
  <c r="AO17" i="362"/>
  <c r="AL36" i="362"/>
  <c r="O36" i="362" s="1"/>
  <c r="AL55" i="362"/>
  <c r="O55" i="362" s="1"/>
  <c r="AL39" i="362"/>
  <c r="O39" i="362" s="1"/>
  <c r="AL44" i="362"/>
  <c r="O44" i="362" s="1"/>
  <c r="AL50" i="362"/>
  <c r="O50" i="362" s="1"/>
  <c r="AL53" i="362"/>
  <c r="O53" i="362" s="1"/>
  <c r="AL52" i="362"/>
  <c r="O52" i="362" s="1"/>
  <c r="AL64" i="362"/>
  <c r="O64" i="362" s="1"/>
  <c r="AL80" i="362"/>
  <c r="O80" i="362" s="1"/>
  <c r="AL76" i="362"/>
  <c r="O76" i="362" s="1"/>
  <c r="AL79" i="362"/>
  <c r="O79" i="362" s="1"/>
  <c r="AL69" i="362"/>
  <c r="O69" i="362" s="1"/>
  <c r="AL85" i="362"/>
  <c r="O85" i="362" s="1"/>
  <c r="AL83" i="362"/>
  <c r="O83" i="362" s="1"/>
  <c r="AL95" i="362"/>
  <c r="O95" i="362" s="1"/>
  <c r="AL92" i="362"/>
  <c r="O92" i="362" s="1"/>
  <c r="AL98" i="362"/>
  <c r="O98" i="362" s="1"/>
  <c r="AL43" i="362"/>
  <c r="O43" i="362" s="1"/>
  <c r="AO38" i="362"/>
  <c r="AS32" i="362"/>
  <c r="AT32" i="362" s="1"/>
  <c r="AO29" i="362"/>
  <c r="BA24" i="362"/>
  <c r="AL21" i="362"/>
  <c r="O21" i="362" s="1"/>
  <c r="AO18" i="362"/>
  <c r="AU18" i="362" s="1"/>
  <c r="W18" i="362" s="1"/>
  <c r="AV18" i="362"/>
  <c r="AO10" i="362"/>
  <c r="AS69" i="362"/>
  <c r="AT69" i="362" s="1"/>
  <c r="AS40" i="362"/>
  <c r="AT40" i="362" s="1"/>
  <c r="AS54" i="362"/>
  <c r="AT54" i="362" s="1"/>
  <c r="AS53" i="362"/>
  <c r="AT53" i="362" s="1"/>
  <c r="AS52" i="362"/>
  <c r="AT52" i="362" s="1"/>
  <c r="AS47" i="362"/>
  <c r="AT47" i="362" s="1"/>
  <c r="AS60" i="362"/>
  <c r="AT60" i="362" s="1"/>
  <c r="AS68" i="362"/>
  <c r="AT68" i="362" s="1"/>
  <c r="AS65" i="362"/>
  <c r="AT65" i="362" s="1"/>
  <c r="AS78" i="362"/>
  <c r="AT78" i="362" s="1"/>
  <c r="AS76" i="362"/>
  <c r="AT76" i="362" s="1"/>
  <c r="AS86" i="362"/>
  <c r="AT86" i="362" s="1"/>
  <c r="AS87" i="362"/>
  <c r="AT87" i="362" s="1"/>
  <c r="AS94" i="362"/>
  <c r="AT94" i="362" s="1"/>
  <c r="AS100" i="362"/>
  <c r="AT100" i="362" s="1"/>
  <c r="AS97" i="362"/>
  <c r="AT97" i="362" s="1"/>
  <c r="AS25" i="362"/>
  <c r="AT25" i="362" s="1"/>
  <c r="AL22" i="362"/>
  <c r="O22" i="362" s="1"/>
  <c r="AO19" i="362"/>
  <c r="AU19" i="362" s="1"/>
  <c r="W19" i="362" s="1"/>
  <c r="AV19" i="362"/>
  <c r="BA13" i="362"/>
  <c r="AS9" i="362"/>
  <c r="AT9" i="362" s="1"/>
  <c r="BA36" i="362"/>
  <c r="BA35" i="362"/>
  <c r="BA54" i="362"/>
  <c r="BA44" i="362"/>
  <c r="BA45" i="362"/>
  <c r="BA60" i="362"/>
  <c r="BA52" i="362"/>
  <c r="BA47" i="362"/>
  <c r="BA73" i="362"/>
  <c r="BA71" i="362"/>
  <c r="BA61" i="362"/>
  <c r="BA74" i="362"/>
  <c r="BA84" i="362"/>
  <c r="BA86" i="362"/>
  <c r="BA87" i="362"/>
  <c r="BA88" i="362"/>
  <c r="BA100" i="362"/>
  <c r="BA98" i="362"/>
  <c r="AO37" i="362"/>
  <c r="AU37" i="362" s="1"/>
  <c r="W37" i="362" s="1"/>
  <c r="AV37" i="362"/>
  <c r="AO52" i="362"/>
  <c r="AV31" i="362"/>
  <c r="AO31" i="362"/>
  <c r="AU31" i="362" s="1"/>
  <c r="W31" i="362" s="1"/>
  <c r="AO59" i="362"/>
  <c r="AM59" i="362" s="1"/>
  <c r="AO47" i="362"/>
  <c r="AO50" i="362"/>
  <c r="AM50" i="362" s="1"/>
  <c r="AO49" i="362"/>
  <c r="AO65" i="362"/>
  <c r="AO83" i="362"/>
  <c r="AO67" i="362"/>
  <c r="AM67" i="362" s="1"/>
  <c r="AO73" i="362"/>
  <c r="AV73" i="362"/>
  <c r="AO81" i="362"/>
  <c r="AM81" i="362" s="1"/>
  <c r="AO74" i="362"/>
  <c r="AO91" i="362"/>
  <c r="AM91" i="362" s="1"/>
  <c r="AO89" i="362"/>
  <c r="AM89" i="362" s="1"/>
  <c r="AO98" i="362"/>
  <c r="AO100" i="362"/>
  <c r="AM100" i="362" s="1"/>
  <c r="AO30" i="362"/>
  <c r="AL16" i="362"/>
  <c r="O16" i="362" s="1"/>
  <c r="AO13" i="362"/>
  <c r="AL41" i="362"/>
  <c r="O41" i="362" s="1"/>
  <c r="AL61" i="362"/>
  <c r="O61" i="362" s="1"/>
  <c r="AL34" i="362"/>
  <c r="O34" i="362" s="1"/>
  <c r="AL45" i="362"/>
  <c r="O45" i="362" s="1"/>
  <c r="AL54" i="362"/>
  <c r="O54" i="362" s="1"/>
  <c r="AL59" i="362"/>
  <c r="O59" i="362" s="1"/>
  <c r="AL56" i="362"/>
  <c r="O56" i="362" s="1"/>
  <c r="AL70" i="362"/>
  <c r="O70" i="362" s="1"/>
  <c r="AL62" i="362"/>
  <c r="O62" i="362" s="1"/>
  <c r="AL67" i="362"/>
  <c r="O67" i="362" s="1"/>
  <c r="AL82" i="362"/>
  <c r="O82" i="362" s="1"/>
  <c r="AL73" i="362"/>
  <c r="O73" i="362" s="1"/>
  <c r="AL87" i="362"/>
  <c r="O87" i="362" s="1"/>
  <c r="AL86" i="362"/>
  <c r="O86" i="362" s="1"/>
  <c r="AL89" i="362"/>
  <c r="O89" i="362" s="1"/>
  <c r="AL96" i="362"/>
  <c r="O96" i="362" s="1"/>
  <c r="AS24" i="362"/>
  <c r="AT24" i="362" s="1"/>
  <c r="BA20" i="362"/>
  <c r="AL17" i="362"/>
  <c r="O17" i="362" s="1"/>
  <c r="AO14" i="362"/>
  <c r="AU14" i="362" s="1"/>
  <c r="W14" i="362" s="1"/>
  <c r="AS30" i="362"/>
  <c r="AT30" i="362" s="1"/>
  <c r="AS42" i="362"/>
  <c r="AT42" i="362" s="1"/>
  <c r="AS41" i="362"/>
  <c r="AT41" i="362" s="1"/>
  <c r="AS62" i="362"/>
  <c r="AT62" i="362" s="1"/>
  <c r="AS56" i="362"/>
  <c r="AT56" i="362" s="1"/>
  <c r="AS51" i="362"/>
  <c r="AT51" i="362" s="1"/>
  <c r="AS79" i="362"/>
  <c r="AT79" i="362" s="1"/>
  <c r="AS71" i="362"/>
  <c r="AT71" i="362" s="1"/>
  <c r="AS66" i="362"/>
  <c r="AT66" i="362" s="1"/>
  <c r="AS77" i="362"/>
  <c r="AT77" i="362" s="1"/>
  <c r="AS80" i="362"/>
  <c r="AT80" i="362" s="1"/>
  <c r="AS89" i="362"/>
  <c r="AT89" i="362" s="1"/>
  <c r="AS91" i="362"/>
  <c r="AT91" i="362" s="1"/>
  <c r="AS88" i="362"/>
  <c r="AT88" i="362" s="1"/>
  <c r="AS95" i="362"/>
  <c r="AT95" i="362" s="1"/>
  <c r="BA31" i="362"/>
  <c r="AO27" i="362"/>
  <c r="AU27" i="362" s="1"/>
  <c r="W27" i="362" s="1"/>
  <c r="AO23" i="362"/>
  <c r="AU23" i="362" s="1"/>
  <c r="W23" i="362" s="1"/>
  <c r="AV23" i="362"/>
  <c r="BA17" i="362"/>
  <c r="AS13" i="362"/>
  <c r="AT13" i="362" s="1"/>
  <c r="AL10" i="362"/>
  <c r="O10" i="362" s="1"/>
  <c r="AO42" i="362"/>
  <c r="AM42" i="362" s="1"/>
  <c r="AO28" i="362"/>
  <c r="AO24" i="362"/>
  <c r="AM24" i="362" s="1"/>
  <c r="AO20" i="362"/>
  <c r="AM20" i="362" s="1"/>
  <c r="AO16" i="362"/>
  <c r="AV16" i="362"/>
  <c r="AO12" i="362"/>
  <c r="BA39" i="362"/>
  <c r="BA30" i="362"/>
  <c r="BA33" i="362"/>
  <c r="BA49" i="362"/>
  <c r="BA62" i="362"/>
  <c r="BA56" i="362"/>
  <c r="BA51" i="362"/>
  <c r="BA59" i="362"/>
  <c r="BA75" i="362"/>
  <c r="BA65" i="362"/>
  <c r="BA78" i="362"/>
  <c r="BA68" i="362"/>
  <c r="BA83" i="362"/>
  <c r="BA91" i="362"/>
  <c r="BA92" i="362"/>
  <c r="BA95" i="362"/>
  <c r="BA97" i="362"/>
  <c r="AO40" i="362"/>
  <c r="AO56" i="362"/>
  <c r="AO35" i="362"/>
  <c r="AM35" i="362" s="1"/>
  <c r="AO62" i="362"/>
  <c r="AO51" i="362"/>
  <c r="AM51" i="362" s="1"/>
  <c r="AO54" i="362"/>
  <c r="AV54" i="362"/>
  <c r="AO53" i="362"/>
  <c r="AO66" i="362"/>
  <c r="AO86" i="362"/>
  <c r="AO77" i="362"/>
  <c r="AM77" i="362" s="1"/>
  <c r="AO68" i="362"/>
  <c r="AO79" i="362"/>
  <c r="AO78" i="362"/>
  <c r="AO80" i="362"/>
  <c r="AO90" i="362"/>
  <c r="AM90" i="362" s="1"/>
  <c r="AO93" i="362"/>
  <c r="AM93" i="362" s="1"/>
  <c r="AO99" i="362"/>
  <c r="AM99" i="362" s="1"/>
  <c r="AL28" i="362"/>
  <c r="O28" i="362" s="1"/>
  <c r="AO25" i="362"/>
  <c r="AL12" i="362"/>
  <c r="O12" i="362" s="1"/>
  <c r="AO9" i="362"/>
  <c r="AL47" i="362"/>
  <c r="O47" i="362" s="1"/>
  <c r="AL31" i="362"/>
  <c r="O31" i="362" s="1"/>
  <c r="AL38" i="362"/>
  <c r="O38" i="362" s="1"/>
  <c r="AL42" i="362"/>
  <c r="O42" i="362" s="1"/>
  <c r="AL57" i="362"/>
  <c r="O57" i="362" s="1"/>
  <c r="AL63" i="362"/>
  <c r="O63" i="362" s="1"/>
  <c r="AL65" i="362"/>
  <c r="O65" i="362" s="1"/>
  <c r="AL74" i="362"/>
  <c r="O74" i="362" s="1"/>
  <c r="AL66" i="362"/>
  <c r="O66" i="362" s="1"/>
  <c r="AL71" i="362"/>
  <c r="O71" i="362" s="1"/>
  <c r="AL78" i="362"/>
  <c r="O78" i="362" s="1"/>
  <c r="AL77" i="362"/>
  <c r="O77" i="362" s="1"/>
  <c r="AL90" i="362"/>
  <c r="O90" i="362" s="1"/>
  <c r="AL88" i="362"/>
  <c r="O88" i="362" s="1"/>
  <c r="AL93" i="362"/>
  <c r="O93" i="362" s="1"/>
  <c r="AL100" i="362"/>
  <c r="O100" i="362" s="1"/>
  <c r="AS46" i="362"/>
  <c r="AT46" i="362" s="1"/>
  <c r="AS36" i="362"/>
  <c r="AT36" i="362" s="1"/>
  <c r="AL30" i="362"/>
  <c r="O30" i="362" s="1"/>
  <c r="BA28" i="362"/>
  <c r="AO26" i="362"/>
  <c r="AS20" i="362"/>
  <c r="AT20" i="362" s="1"/>
  <c r="BA16" i="362"/>
  <c r="BA12" i="362"/>
  <c r="AS35" i="362"/>
  <c r="AT35" i="362" s="1"/>
  <c r="AS34" i="362"/>
  <c r="AT34" i="362" s="1"/>
  <c r="AS44" i="362"/>
  <c r="AT44" i="362" s="1"/>
  <c r="AS45" i="362"/>
  <c r="AT45" i="362" s="1"/>
  <c r="AS64" i="362"/>
  <c r="AT64" i="362" s="1"/>
  <c r="AS67" i="362"/>
  <c r="AT67" i="362" s="1"/>
  <c r="AS55" i="362"/>
  <c r="AT55" i="362" s="1"/>
  <c r="AS59" i="362"/>
  <c r="AT59" i="362" s="1"/>
  <c r="AS75" i="362"/>
  <c r="AT75" i="362" s="1"/>
  <c r="AS70" i="362"/>
  <c r="AT70" i="362" s="1"/>
  <c r="AS81" i="362"/>
  <c r="AT81" i="362" s="1"/>
  <c r="AS83" i="362"/>
  <c r="AT83" i="362" s="1"/>
  <c r="AS82" i="362"/>
  <c r="AT82" i="362" s="1"/>
  <c r="AS90" i="362"/>
  <c r="AT90" i="362" s="1"/>
  <c r="AS93" i="362"/>
  <c r="AT93" i="362" s="1"/>
  <c r="AS99" i="362"/>
  <c r="AT99" i="362" s="1"/>
  <c r="AO34" i="362"/>
  <c r="AL33" i="362"/>
  <c r="O33" i="362" s="1"/>
  <c r="BA29" i="362"/>
  <c r="AL26" i="362"/>
  <c r="O26" i="362" s="1"/>
  <c r="BA21" i="362"/>
  <c r="AS17" i="362"/>
  <c r="AT17" i="362" s="1"/>
  <c r="AL14" i="362"/>
  <c r="O14" i="362" s="1"/>
  <c r="AO11" i="362"/>
  <c r="BA40" i="362"/>
  <c r="AO33" i="362"/>
  <c r="BA26" i="362"/>
  <c r="BA22" i="362"/>
  <c r="BA18" i="362"/>
  <c r="BA14" i="362"/>
  <c r="BA10" i="362"/>
  <c r="BA43" i="362"/>
  <c r="BA34" i="362"/>
  <c r="BA37" i="362"/>
  <c r="BA53" i="362"/>
  <c r="BA69" i="362"/>
  <c r="BA57" i="362"/>
  <c r="BA55" i="362"/>
  <c r="BA63" i="362"/>
  <c r="BA79" i="362"/>
  <c r="BA66" i="362"/>
  <c r="BA80" i="362"/>
  <c r="BA72" i="362"/>
  <c r="BA89" i="362"/>
  <c r="BA90" i="362"/>
  <c r="BA93" i="362"/>
  <c r="BA99" i="362"/>
  <c r="AO44" i="362"/>
  <c r="AM44" i="362" s="1"/>
  <c r="AO32" i="362"/>
  <c r="AO41" i="362"/>
  <c r="AV39" i="362"/>
  <c r="AO39" i="362"/>
  <c r="AU39" i="362" s="1"/>
  <c r="W39" i="362" s="1"/>
  <c r="AO55" i="362"/>
  <c r="AM55" i="362" s="1"/>
  <c r="AO58" i="362"/>
  <c r="AO57" i="362"/>
  <c r="AU57" i="362" s="1"/>
  <c r="W57" i="362" s="1"/>
  <c r="AO71" i="362"/>
  <c r="AM71" i="362" s="1"/>
  <c r="AO88" i="362"/>
  <c r="AO63" i="362"/>
  <c r="AO72" i="362"/>
  <c r="AO84" i="362"/>
  <c r="AO82" i="362"/>
  <c r="AO87" i="362"/>
  <c r="AM87" i="362" s="1"/>
  <c r="AV92" i="362"/>
  <c r="AO92" i="362"/>
  <c r="AU92" i="362" s="1"/>
  <c r="W92" i="362" s="1"/>
  <c r="AO97" i="362"/>
  <c r="AS9" i="361"/>
  <c r="AT9" i="361" s="1"/>
  <c r="AS17" i="361"/>
  <c r="AT17" i="361" s="1"/>
  <c r="AS13" i="361"/>
  <c r="AT13" i="361" s="1"/>
  <c r="AS11" i="361"/>
  <c r="AT11" i="361" s="1"/>
  <c r="AL26" i="361"/>
  <c r="O26" i="361" s="1"/>
  <c r="AS21" i="361"/>
  <c r="AT21" i="361" s="1"/>
  <c r="AS26" i="361"/>
  <c r="AT26" i="361" s="1"/>
  <c r="AS15" i="361"/>
  <c r="AT15" i="361" s="1"/>
  <c r="AM22" i="361"/>
  <c r="AL22" i="361"/>
  <c r="O22" i="361" s="1"/>
  <c r="AL10" i="361"/>
  <c r="BA18" i="361"/>
  <c r="AO16" i="361"/>
  <c r="BA14" i="361"/>
  <c r="AO12" i="361"/>
  <c r="BA42" i="361"/>
  <c r="BA37" i="361"/>
  <c r="BA36" i="361"/>
  <c r="BA23" i="361"/>
  <c r="BA39" i="361"/>
  <c r="BA54" i="361"/>
  <c r="BA58" i="361"/>
  <c r="BA66" i="361"/>
  <c r="BA55" i="361"/>
  <c r="BA67" i="361"/>
  <c r="BA78" i="361"/>
  <c r="BA64" i="361"/>
  <c r="BA75" i="361"/>
  <c r="BA85" i="361"/>
  <c r="BA93" i="361"/>
  <c r="BA84" i="361"/>
  <c r="BA90" i="361"/>
  <c r="BA100" i="361"/>
  <c r="BA98" i="361"/>
  <c r="AO36" i="361"/>
  <c r="AO27" i="361"/>
  <c r="AO34" i="361"/>
  <c r="AO47" i="361"/>
  <c r="AO33" i="361"/>
  <c r="AO48" i="361"/>
  <c r="AM48" i="361" s="1"/>
  <c r="AO55" i="361"/>
  <c r="AO45" i="361"/>
  <c r="AM45" i="361" s="1"/>
  <c r="AO63" i="361"/>
  <c r="AM63" i="361" s="1"/>
  <c r="AO65" i="361"/>
  <c r="AM65" i="361" s="1"/>
  <c r="AO78" i="361"/>
  <c r="AM78" i="361" s="1"/>
  <c r="AO76" i="361"/>
  <c r="AM76" i="361" s="1"/>
  <c r="AO66" i="361"/>
  <c r="AM66" i="361" s="1"/>
  <c r="AO80" i="361"/>
  <c r="AM80" i="361" s="1"/>
  <c r="AO81" i="361"/>
  <c r="AM81" i="361" s="1"/>
  <c r="AO89" i="361"/>
  <c r="AM89" i="361" s="1"/>
  <c r="AO99" i="361"/>
  <c r="AO94" i="361"/>
  <c r="AM94" i="361" s="1"/>
  <c r="AO100" i="361"/>
  <c r="AO17" i="361"/>
  <c r="AO9" i="361"/>
  <c r="AL35" i="361"/>
  <c r="O35" i="361" s="1"/>
  <c r="AL34" i="361"/>
  <c r="O34" i="361" s="1"/>
  <c r="AL33" i="361"/>
  <c r="O33" i="361" s="1"/>
  <c r="AL20" i="361"/>
  <c r="O20" i="361" s="1"/>
  <c r="AL36" i="361"/>
  <c r="O36" i="361" s="1"/>
  <c r="AL47" i="361"/>
  <c r="O47" i="361" s="1"/>
  <c r="AL63" i="361"/>
  <c r="O63" i="361" s="1"/>
  <c r="AL57" i="361"/>
  <c r="O57" i="361" s="1"/>
  <c r="AL52" i="361"/>
  <c r="O52" i="361" s="1"/>
  <c r="AL64" i="361"/>
  <c r="O64" i="361" s="1"/>
  <c r="AL67" i="361"/>
  <c r="O67" i="361" s="1"/>
  <c r="AL82" i="361"/>
  <c r="O82" i="361" s="1"/>
  <c r="AL73" i="361"/>
  <c r="O73" i="361" s="1"/>
  <c r="AL74" i="361"/>
  <c r="O74" i="361" s="1"/>
  <c r="AL84" i="361"/>
  <c r="O84" i="361" s="1"/>
  <c r="AL86" i="361"/>
  <c r="O86" i="361" s="1"/>
  <c r="AL91" i="361"/>
  <c r="O91" i="361" s="1"/>
  <c r="AL97" i="361"/>
  <c r="O97" i="361" s="1"/>
  <c r="AL99" i="361"/>
  <c r="O99" i="361" s="1"/>
  <c r="AO20" i="361"/>
  <c r="AM20" i="361" s="1"/>
  <c r="BA16" i="361"/>
  <c r="AB101" i="361"/>
  <c r="AL9" i="361"/>
  <c r="AS30" i="361"/>
  <c r="AT30" i="361" s="1"/>
  <c r="AS48" i="361"/>
  <c r="AT48" i="361" s="1"/>
  <c r="AS41" i="361"/>
  <c r="AT41" i="361" s="1"/>
  <c r="AS40" i="361"/>
  <c r="AT40" i="361" s="1"/>
  <c r="AS27" i="361"/>
  <c r="AT27" i="361" s="1"/>
  <c r="AS45" i="361"/>
  <c r="AT45" i="361" s="1"/>
  <c r="AS62" i="361"/>
  <c r="AT62" i="361" s="1"/>
  <c r="AS52" i="361"/>
  <c r="AT52" i="361" s="1"/>
  <c r="AS47" i="361"/>
  <c r="AT47" i="361" s="1"/>
  <c r="AS61" i="361"/>
  <c r="AT61" i="361" s="1"/>
  <c r="AS71" i="361"/>
  <c r="AT71" i="361" s="1"/>
  <c r="AS69" i="361"/>
  <c r="AT69" i="361" s="1"/>
  <c r="AS68" i="361"/>
  <c r="AT68" i="361" s="1"/>
  <c r="AS75" i="361"/>
  <c r="AT75" i="361" s="1"/>
  <c r="AS79" i="361"/>
  <c r="AT79" i="361" s="1"/>
  <c r="AS80" i="361"/>
  <c r="AT80" i="361" s="1"/>
  <c r="AS89" i="361"/>
  <c r="AT89" i="361" s="1"/>
  <c r="AS94" i="361"/>
  <c r="AT94" i="361" s="1"/>
  <c r="AS95" i="361"/>
  <c r="AT95" i="361" s="1"/>
  <c r="AL29" i="361"/>
  <c r="O29" i="361" s="1"/>
  <c r="AS20" i="361"/>
  <c r="AT20" i="361" s="1"/>
  <c r="BA10" i="361"/>
  <c r="BA30" i="361"/>
  <c r="BA48" i="361"/>
  <c r="BA41" i="361"/>
  <c r="BA40" i="361"/>
  <c r="BA27" i="361"/>
  <c r="BA45" i="361"/>
  <c r="BA62" i="361"/>
  <c r="BA65" i="361"/>
  <c r="BA43" i="361"/>
  <c r="BA61" i="361"/>
  <c r="BA71" i="361"/>
  <c r="BA81" i="361"/>
  <c r="BA68" i="361"/>
  <c r="BA73" i="361"/>
  <c r="BA79" i="361"/>
  <c r="BA91" i="361"/>
  <c r="BA87" i="361"/>
  <c r="BA94" i="361"/>
  <c r="BA95" i="361"/>
  <c r="AO24" i="361"/>
  <c r="AM24" i="361" s="1"/>
  <c r="AO40" i="361"/>
  <c r="AV40" i="361"/>
  <c r="AO31" i="361"/>
  <c r="AM31" i="361" s="1"/>
  <c r="AO38" i="361"/>
  <c r="AO21" i="361"/>
  <c r="AO37" i="361"/>
  <c r="AO52" i="361"/>
  <c r="AO59" i="361"/>
  <c r="AO49" i="361"/>
  <c r="AO64" i="361"/>
  <c r="AO69" i="361"/>
  <c r="AO68" i="361"/>
  <c r="AO83" i="361"/>
  <c r="AM83" i="361" s="1"/>
  <c r="AO70" i="361"/>
  <c r="AO75" i="361"/>
  <c r="AM75" i="361" s="1"/>
  <c r="AO85" i="361"/>
  <c r="AM85" i="361" s="1"/>
  <c r="AO90" i="361"/>
  <c r="AM90" i="361" s="1"/>
  <c r="AO95" i="361"/>
  <c r="AM95" i="361" s="1"/>
  <c r="AO98" i="361"/>
  <c r="AM98" i="361" s="1"/>
  <c r="AS25" i="361"/>
  <c r="AT25" i="361" s="1"/>
  <c r="AL23" i="361"/>
  <c r="O23" i="361" s="1"/>
  <c r="AL39" i="361"/>
  <c r="O39" i="361" s="1"/>
  <c r="AL38" i="361"/>
  <c r="O38" i="361" s="1"/>
  <c r="AL37" i="361"/>
  <c r="O37" i="361" s="1"/>
  <c r="AL24" i="361"/>
  <c r="O24" i="361" s="1"/>
  <c r="AL40" i="361"/>
  <c r="O40" i="361" s="1"/>
  <c r="AL51" i="361"/>
  <c r="O51" i="361" s="1"/>
  <c r="AL54" i="361"/>
  <c r="O54" i="361" s="1"/>
  <c r="AL59" i="361"/>
  <c r="O59" i="361" s="1"/>
  <c r="AL56" i="361"/>
  <c r="O56" i="361" s="1"/>
  <c r="AL68" i="361"/>
  <c r="O68" i="361" s="1"/>
  <c r="AL71" i="361"/>
  <c r="O71" i="361" s="1"/>
  <c r="AL61" i="361"/>
  <c r="O61" i="361" s="1"/>
  <c r="AL76" i="361"/>
  <c r="O76" i="361" s="1"/>
  <c r="AL78" i="361"/>
  <c r="O78" i="361" s="1"/>
  <c r="AL89" i="361"/>
  <c r="O89" i="361" s="1"/>
  <c r="AL90" i="361"/>
  <c r="O90" i="361" s="1"/>
  <c r="AL95" i="361"/>
  <c r="O95" i="361" s="1"/>
  <c r="AL92" i="361"/>
  <c r="O92" i="361" s="1"/>
  <c r="AS16" i="361"/>
  <c r="AT16" i="361" s="1"/>
  <c r="AS12" i="361"/>
  <c r="AT12" i="361" s="1"/>
  <c r="AS34" i="361"/>
  <c r="AT34" i="361" s="1"/>
  <c r="AS29" i="361"/>
  <c r="AT29" i="361" s="1"/>
  <c r="AS49" i="361"/>
  <c r="AT49" i="361" s="1"/>
  <c r="AS44" i="361"/>
  <c r="AT44" i="361" s="1"/>
  <c r="AS31" i="361"/>
  <c r="AT31" i="361" s="1"/>
  <c r="AS46" i="361"/>
  <c r="AT46" i="361" s="1"/>
  <c r="AS53" i="361"/>
  <c r="AT53" i="361" s="1"/>
  <c r="AS56" i="361"/>
  <c r="AT56" i="361" s="1"/>
  <c r="AS51" i="361"/>
  <c r="AT51" i="361" s="1"/>
  <c r="AS59" i="361"/>
  <c r="AT59" i="361" s="1"/>
  <c r="AS70" i="361"/>
  <c r="AT70" i="361" s="1"/>
  <c r="AS73" i="361"/>
  <c r="AT73" i="361" s="1"/>
  <c r="AS72" i="361"/>
  <c r="AT72" i="361" s="1"/>
  <c r="AS77" i="361"/>
  <c r="AT77" i="361" s="1"/>
  <c r="AS83" i="361"/>
  <c r="AT83" i="361" s="1"/>
  <c r="AS84" i="361"/>
  <c r="AT84" i="361" s="1"/>
  <c r="AS86" i="361"/>
  <c r="AT86" i="361" s="1"/>
  <c r="AS97" i="361"/>
  <c r="AT97" i="361" s="1"/>
  <c r="AS99" i="361"/>
  <c r="AT99" i="361" s="1"/>
  <c r="AO26" i="361"/>
  <c r="AV26" i="361"/>
  <c r="AO15" i="361"/>
  <c r="AL25" i="361"/>
  <c r="O25" i="361" s="1"/>
  <c r="BA34" i="361"/>
  <c r="BA49" i="361"/>
  <c r="BA44" i="361"/>
  <c r="BA31" i="361"/>
  <c r="BA46" i="361"/>
  <c r="BA53" i="361"/>
  <c r="BA52" i="361"/>
  <c r="BA47" i="361"/>
  <c r="BA59" i="361"/>
  <c r="BA70" i="361"/>
  <c r="BA69" i="361"/>
  <c r="BA72" i="361"/>
  <c r="BA77" i="361"/>
  <c r="BA83" i="361"/>
  <c r="BA92" i="361"/>
  <c r="BA89" i="361"/>
  <c r="BA97" i="361"/>
  <c r="BA99" i="361"/>
  <c r="AO28" i="361"/>
  <c r="AM28" i="361" s="1"/>
  <c r="AO43" i="361"/>
  <c r="AO35" i="361"/>
  <c r="AM35" i="361" s="1"/>
  <c r="AO42" i="361"/>
  <c r="AM42" i="361" s="1"/>
  <c r="AO25" i="361"/>
  <c r="AM25" i="361" s="1"/>
  <c r="AO41" i="361"/>
  <c r="AO56" i="361"/>
  <c r="AO60" i="361"/>
  <c r="AM60" i="361" s="1"/>
  <c r="AO53" i="361"/>
  <c r="AO67" i="361"/>
  <c r="AM67" i="361" s="1"/>
  <c r="AO73" i="361"/>
  <c r="AO72" i="361"/>
  <c r="AM72" i="361" s="1"/>
  <c r="AO58" i="361"/>
  <c r="AM58" i="361" s="1"/>
  <c r="AO84" i="361"/>
  <c r="AO79" i="361"/>
  <c r="AO92" i="361"/>
  <c r="AM92" i="361" s="1"/>
  <c r="AO87" i="361"/>
  <c r="AM87" i="361" s="1"/>
  <c r="AO96" i="361"/>
  <c r="AO93" i="361"/>
  <c r="BA15" i="361"/>
  <c r="AL27" i="361"/>
  <c r="O27" i="361" s="1"/>
  <c r="AL45" i="361"/>
  <c r="O45" i="361" s="1"/>
  <c r="AL42" i="361"/>
  <c r="O42" i="361" s="1"/>
  <c r="AL41" i="361"/>
  <c r="O41" i="361" s="1"/>
  <c r="AL28" i="361"/>
  <c r="O28" i="361" s="1"/>
  <c r="AL43" i="361"/>
  <c r="O43" i="361" s="1"/>
  <c r="AL55" i="361"/>
  <c r="O55" i="361" s="1"/>
  <c r="AL62" i="361"/>
  <c r="O62" i="361" s="1"/>
  <c r="AL44" i="361"/>
  <c r="O44" i="361" s="1"/>
  <c r="AL66" i="361"/>
  <c r="O66" i="361" s="1"/>
  <c r="AL72" i="361"/>
  <c r="O72" i="361" s="1"/>
  <c r="AL70" i="361"/>
  <c r="O70" i="361" s="1"/>
  <c r="AL65" i="361"/>
  <c r="O65" i="361" s="1"/>
  <c r="AL79" i="361"/>
  <c r="O79" i="361" s="1"/>
  <c r="AL83" i="361"/>
  <c r="O83" i="361" s="1"/>
  <c r="AL81" i="361"/>
  <c r="O81" i="361" s="1"/>
  <c r="AL94" i="361"/>
  <c r="O94" i="361" s="1"/>
  <c r="AL98" i="361"/>
  <c r="O98" i="361" s="1"/>
  <c r="AL96" i="361"/>
  <c r="O96" i="361" s="1"/>
  <c r="BA24" i="361"/>
  <c r="AL21" i="361"/>
  <c r="O21" i="361" s="1"/>
  <c r="AO18" i="361"/>
  <c r="AU18" i="361" s="1"/>
  <c r="W18" i="361" s="1"/>
  <c r="AV18" i="361"/>
  <c r="AO14" i="361"/>
  <c r="AU14" i="361" s="1"/>
  <c r="W14" i="361" s="1"/>
  <c r="AV14" i="361"/>
  <c r="AS22" i="361"/>
  <c r="AS38" i="361"/>
  <c r="AT38" i="361" s="1"/>
  <c r="AS33" i="361"/>
  <c r="AT33" i="361" s="1"/>
  <c r="AS32" i="361"/>
  <c r="AT32" i="361" s="1"/>
  <c r="AS19" i="361"/>
  <c r="AT19" i="361" s="1"/>
  <c r="AS35" i="361"/>
  <c r="AT35" i="361" s="1"/>
  <c r="AS50" i="361"/>
  <c r="AT50" i="361" s="1"/>
  <c r="AS57" i="361"/>
  <c r="AT57" i="361" s="1"/>
  <c r="AS66" i="361"/>
  <c r="AT66" i="361" s="1"/>
  <c r="AS55" i="361"/>
  <c r="AT55" i="361" s="1"/>
  <c r="AS63" i="361"/>
  <c r="AT63" i="361" s="1"/>
  <c r="AS74" i="361"/>
  <c r="AT74" i="361" s="1"/>
  <c r="AS60" i="361"/>
  <c r="AT60" i="361" s="1"/>
  <c r="AS76" i="361"/>
  <c r="AT76" i="361" s="1"/>
  <c r="AS82" i="361"/>
  <c r="AT82" i="361" s="1"/>
  <c r="AS88" i="361"/>
  <c r="AT88" i="361" s="1"/>
  <c r="AS87" i="361"/>
  <c r="AT87" i="361" s="1"/>
  <c r="AS90" i="361"/>
  <c r="AT90" i="361" s="1"/>
  <c r="AS96" i="361"/>
  <c r="AT96" i="361" s="1"/>
  <c r="AS98" i="361"/>
  <c r="AT98" i="361" s="1"/>
  <c r="AO30" i="361"/>
  <c r="AO19" i="361"/>
  <c r="AM19" i="361" s="1"/>
  <c r="AO11" i="361"/>
  <c r="AO23" i="361"/>
  <c r="BA22" i="361"/>
  <c r="BA38" i="361"/>
  <c r="BA33" i="361"/>
  <c r="BA32" i="361"/>
  <c r="BA19" i="361"/>
  <c r="BA35" i="361"/>
  <c r="BA50" i="361"/>
  <c r="BA57" i="361"/>
  <c r="BA56" i="361"/>
  <c r="BA51" i="361"/>
  <c r="BA63" i="361"/>
  <c r="BA74" i="361"/>
  <c r="BA60" i="361"/>
  <c r="BA76" i="361"/>
  <c r="BA82" i="361"/>
  <c r="BA88" i="361"/>
  <c r="BA80" i="361"/>
  <c r="BA86" i="361"/>
  <c r="BA96" i="361"/>
  <c r="AO32" i="361"/>
  <c r="AO50" i="361"/>
  <c r="AO39" i="361"/>
  <c r="AM39" i="361" s="1"/>
  <c r="AO46" i="361"/>
  <c r="AO29" i="361"/>
  <c r="AO44" i="361"/>
  <c r="AO51" i="361"/>
  <c r="AO54" i="361"/>
  <c r="AM54" i="361" s="1"/>
  <c r="AO57" i="361"/>
  <c r="AV61" i="361"/>
  <c r="AO61" i="361"/>
  <c r="AO74" i="361"/>
  <c r="AO71" i="361"/>
  <c r="AO62" i="361"/>
  <c r="AO77" i="361"/>
  <c r="AO86" i="361"/>
  <c r="AO82" i="361"/>
  <c r="AO91" i="361"/>
  <c r="AM91" i="361" s="1"/>
  <c r="AO88" i="361"/>
  <c r="AM88" i="361" s="1"/>
  <c r="AO97" i="361"/>
  <c r="AS28" i="361"/>
  <c r="AT28" i="361" s="1"/>
  <c r="AO13" i="361"/>
  <c r="BA11" i="361"/>
  <c r="AL31" i="361"/>
  <c r="O31" i="361" s="1"/>
  <c r="AL30" i="361"/>
  <c r="O30" i="361" s="1"/>
  <c r="AL50" i="361"/>
  <c r="O50" i="361" s="1"/>
  <c r="AL49" i="361"/>
  <c r="O49" i="361" s="1"/>
  <c r="AL32" i="361"/>
  <c r="O32" i="361" s="1"/>
  <c r="AL46" i="361"/>
  <c r="O46" i="361" s="1"/>
  <c r="AL58" i="361"/>
  <c r="O58" i="361" s="1"/>
  <c r="AL53" i="361"/>
  <c r="O53" i="361" s="1"/>
  <c r="AL48" i="361"/>
  <c r="O48" i="361" s="1"/>
  <c r="AL60" i="361"/>
  <c r="O60" i="361" s="1"/>
  <c r="AL77" i="361"/>
  <c r="O77" i="361" s="1"/>
  <c r="AL75" i="361"/>
  <c r="O75" i="361" s="1"/>
  <c r="AL69" i="361"/>
  <c r="O69" i="361" s="1"/>
  <c r="AL88" i="361"/>
  <c r="O88" i="361" s="1"/>
  <c r="AL80" i="361"/>
  <c r="O80" i="361" s="1"/>
  <c r="AL85" i="361"/>
  <c r="O85" i="361" s="1"/>
  <c r="AL87" i="361"/>
  <c r="O87" i="361" s="1"/>
  <c r="AL93" i="361"/>
  <c r="O93" i="361" s="1"/>
  <c r="AL100" i="361"/>
  <c r="O100" i="361" s="1"/>
  <c r="AS24" i="361"/>
  <c r="AT24" i="361" s="1"/>
  <c r="BA20" i="361"/>
  <c r="AL17" i="361"/>
  <c r="AL13" i="361"/>
  <c r="AO10" i="361"/>
  <c r="AS42" i="361"/>
  <c r="AT42" i="361" s="1"/>
  <c r="AS37" i="361"/>
  <c r="AT37" i="361" s="1"/>
  <c r="AS36" i="361"/>
  <c r="AT36" i="361" s="1"/>
  <c r="AS23" i="361"/>
  <c r="AT23" i="361" s="1"/>
  <c r="AS39" i="361"/>
  <c r="AT39" i="361" s="1"/>
  <c r="AS54" i="361"/>
  <c r="AT54" i="361" s="1"/>
  <c r="AS65" i="361"/>
  <c r="AT65" i="361" s="1"/>
  <c r="AS43" i="361"/>
  <c r="AT43" i="361" s="1"/>
  <c r="AS58" i="361"/>
  <c r="AT58" i="361" s="1"/>
  <c r="AS67" i="361"/>
  <c r="AT67" i="361" s="1"/>
  <c r="AS78" i="361"/>
  <c r="AT78" i="361" s="1"/>
  <c r="AS64" i="361"/>
  <c r="AT64" i="361" s="1"/>
  <c r="AS81" i="361"/>
  <c r="AT81" i="361" s="1"/>
  <c r="AS85" i="361"/>
  <c r="AT85" i="361" s="1"/>
  <c r="AS91" i="361"/>
  <c r="AT91" i="361" s="1"/>
  <c r="AS93" i="361"/>
  <c r="AT93" i="361" s="1"/>
  <c r="AS92" i="361"/>
  <c r="AT92" i="361" s="1"/>
  <c r="AS100" i="361"/>
  <c r="AT100" i="361" s="1"/>
  <c r="A12" i="360"/>
  <c r="J12" i="360" s="1"/>
  <c r="X12" i="360" s="1"/>
  <c r="Z12" i="360" s="1"/>
  <c r="AS9" i="360"/>
  <c r="AT9" i="360" s="1"/>
  <c r="AS20" i="360"/>
  <c r="AT20" i="360" s="1"/>
  <c r="AL13" i="360"/>
  <c r="O13" i="360" s="1"/>
  <c r="AS10" i="360"/>
  <c r="AT10" i="360" s="1"/>
  <c r="AL10" i="360"/>
  <c r="O10" i="360" s="1"/>
  <c r="AS13" i="360"/>
  <c r="AT13" i="360" s="1"/>
  <c r="AL9" i="360"/>
  <c r="AS15" i="360"/>
  <c r="AT15" i="360" s="1"/>
  <c r="AS11" i="360"/>
  <c r="AT11" i="360" s="1"/>
  <c r="AS19" i="360"/>
  <c r="AT19" i="360" s="1"/>
  <c r="AS23" i="360"/>
  <c r="AT23" i="360" s="1"/>
  <c r="AO18" i="360"/>
  <c r="AL17" i="360"/>
  <c r="O17" i="360" s="1"/>
  <c r="AO12" i="360"/>
  <c r="AM12" i="360" s="1"/>
  <c r="AL11" i="360"/>
  <c r="O11" i="360" s="1"/>
  <c r="BA18" i="360"/>
  <c r="BA36" i="360"/>
  <c r="BA27" i="360"/>
  <c r="BA26" i="360"/>
  <c r="BA42" i="360"/>
  <c r="BA45" i="360"/>
  <c r="BA48" i="360"/>
  <c r="BA35" i="360"/>
  <c r="BA53" i="360"/>
  <c r="BA59" i="360"/>
  <c r="BA67" i="360"/>
  <c r="BA65" i="360"/>
  <c r="BA64" i="360"/>
  <c r="BA71" i="360"/>
  <c r="BA79" i="360"/>
  <c r="BA81" i="360"/>
  <c r="BA90" i="360"/>
  <c r="BA83" i="360"/>
  <c r="BA93" i="360"/>
  <c r="BA95" i="360"/>
  <c r="BA98" i="360"/>
  <c r="AO20" i="360"/>
  <c r="AU20" i="360" s="1"/>
  <c r="W20" i="360" s="1"/>
  <c r="AO15" i="360"/>
  <c r="AO30" i="360"/>
  <c r="AM30" i="360" s="1"/>
  <c r="AO31" i="360"/>
  <c r="AM31" i="360" s="1"/>
  <c r="AO32" i="360"/>
  <c r="AO48" i="360"/>
  <c r="AO51" i="360"/>
  <c r="AM51" i="360" s="1"/>
  <c r="AO50" i="360"/>
  <c r="AO45" i="360"/>
  <c r="AM45" i="360" s="1"/>
  <c r="AO57" i="360"/>
  <c r="AO60" i="360"/>
  <c r="AM60" i="360" s="1"/>
  <c r="AO67" i="360"/>
  <c r="AO66" i="360"/>
  <c r="AO69" i="360"/>
  <c r="AO72" i="360"/>
  <c r="AM72" i="360" s="1"/>
  <c r="AO75" i="360"/>
  <c r="AO90" i="360"/>
  <c r="AM90" i="360" s="1"/>
  <c r="AO81" i="360"/>
  <c r="AO91" i="360"/>
  <c r="AM91" i="360" s="1"/>
  <c r="AO97" i="360"/>
  <c r="AO99" i="360"/>
  <c r="AM99" i="360" s="1"/>
  <c r="AL21" i="360"/>
  <c r="O21" i="360" s="1"/>
  <c r="AL26" i="360"/>
  <c r="O26" i="360" s="1"/>
  <c r="AL18" i="360"/>
  <c r="O18" i="360" s="1"/>
  <c r="AL29" i="360"/>
  <c r="O29" i="360" s="1"/>
  <c r="AL27" i="360"/>
  <c r="O27" i="360" s="1"/>
  <c r="AL43" i="360"/>
  <c r="O43" i="360" s="1"/>
  <c r="AL42" i="360"/>
  <c r="O42" i="360" s="1"/>
  <c r="AL41" i="360"/>
  <c r="O41" i="360" s="1"/>
  <c r="AL36" i="360"/>
  <c r="O36" i="360" s="1"/>
  <c r="AL51" i="360"/>
  <c r="O51" i="360" s="1"/>
  <c r="AL60" i="360"/>
  <c r="O60" i="360" s="1"/>
  <c r="AL63" i="360"/>
  <c r="O63" i="360" s="1"/>
  <c r="AL68" i="360"/>
  <c r="O68" i="360" s="1"/>
  <c r="AL69" i="360"/>
  <c r="O69" i="360" s="1"/>
  <c r="AL76" i="360"/>
  <c r="O76" i="360" s="1"/>
  <c r="AL77" i="360"/>
  <c r="O77" i="360" s="1"/>
  <c r="AL82" i="360"/>
  <c r="O82" i="360" s="1"/>
  <c r="AL85" i="360"/>
  <c r="O85" i="360" s="1"/>
  <c r="AL88" i="360"/>
  <c r="O88" i="360" s="1"/>
  <c r="AL98" i="360"/>
  <c r="O98" i="360" s="1"/>
  <c r="AL100" i="360"/>
  <c r="O100" i="360" s="1"/>
  <c r="AS24" i="360"/>
  <c r="AT24" i="360" s="1"/>
  <c r="BA12" i="360"/>
  <c r="AS22" i="360"/>
  <c r="AS25" i="360"/>
  <c r="AT25" i="360" s="1"/>
  <c r="AS33" i="360"/>
  <c r="AT33" i="360" s="1"/>
  <c r="AS30" i="360"/>
  <c r="AT30" i="360" s="1"/>
  <c r="AS46" i="360"/>
  <c r="AT46" i="360" s="1"/>
  <c r="AS37" i="360"/>
  <c r="AT37" i="360" s="1"/>
  <c r="AS53" i="360"/>
  <c r="AT53" i="360" s="1"/>
  <c r="AS35" i="360"/>
  <c r="AT35" i="360" s="1"/>
  <c r="AS56" i="360"/>
  <c r="AT56" i="360" s="1"/>
  <c r="AS63" i="360"/>
  <c r="AT63" i="360" s="1"/>
  <c r="AS62" i="360"/>
  <c r="AT62" i="360" s="1"/>
  <c r="AS65" i="360"/>
  <c r="AT65" i="360" s="1"/>
  <c r="AS68" i="360"/>
  <c r="AT68" i="360" s="1"/>
  <c r="AS71" i="360"/>
  <c r="AT71" i="360" s="1"/>
  <c r="AS73" i="360"/>
  <c r="AT73" i="360" s="1"/>
  <c r="AS80" i="360"/>
  <c r="AT80" i="360" s="1"/>
  <c r="AS88" i="360"/>
  <c r="AT88" i="360" s="1"/>
  <c r="AS85" i="360"/>
  <c r="AT85" i="360" s="1"/>
  <c r="AS92" i="360"/>
  <c r="AT92" i="360" s="1"/>
  <c r="AS99" i="360"/>
  <c r="AT99" i="360" s="1"/>
  <c r="BA23" i="360"/>
  <c r="AO11" i="360"/>
  <c r="BA10" i="360"/>
  <c r="BA22" i="360"/>
  <c r="BA17" i="360"/>
  <c r="BA29" i="360"/>
  <c r="BA30" i="360"/>
  <c r="BA46" i="360"/>
  <c r="BA49" i="360"/>
  <c r="BA50" i="360"/>
  <c r="BA39" i="360"/>
  <c r="BA56" i="360"/>
  <c r="BA63" i="360"/>
  <c r="BA69" i="360"/>
  <c r="BA66" i="360"/>
  <c r="BA68" i="360"/>
  <c r="BA75" i="360"/>
  <c r="BA73" i="360"/>
  <c r="BA84" i="360"/>
  <c r="BA80" i="360"/>
  <c r="BA85" i="360"/>
  <c r="BA92" i="360"/>
  <c r="BA99" i="360"/>
  <c r="AO24" i="360"/>
  <c r="AO19" i="360"/>
  <c r="AO34" i="360"/>
  <c r="AO35" i="360"/>
  <c r="AM35" i="360" s="1"/>
  <c r="AO36" i="360"/>
  <c r="AO39" i="360"/>
  <c r="AM39" i="360" s="1"/>
  <c r="AO55" i="360"/>
  <c r="AM55" i="360" s="1"/>
  <c r="AO52" i="360"/>
  <c r="AO49" i="360"/>
  <c r="AO61" i="360"/>
  <c r="AO64" i="360"/>
  <c r="AO58" i="360"/>
  <c r="AM58" i="360" s="1"/>
  <c r="AO70" i="360"/>
  <c r="AM70" i="360" s="1"/>
  <c r="AO73" i="360"/>
  <c r="AO76" i="360"/>
  <c r="AO79" i="360"/>
  <c r="AO82" i="360"/>
  <c r="AM82" i="360" s="1"/>
  <c r="AO85" i="360"/>
  <c r="AO95" i="360"/>
  <c r="AM95" i="360" s="1"/>
  <c r="AO92" i="360"/>
  <c r="AO13" i="360"/>
  <c r="AL30" i="360"/>
  <c r="O30" i="360" s="1"/>
  <c r="AL22" i="360"/>
  <c r="O22" i="360" s="1"/>
  <c r="AL33" i="360"/>
  <c r="O33" i="360" s="1"/>
  <c r="AL31" i="360"/>
  <c r="O31" i="360" s="1"/>
  <c r="AL47" i="360"/>
  <c r="O47" i="360" s="1"/>
  <c r="AL46" i="360"/>
  <c r="O46" i="360" s="1"/>
  <c r="AL45" i="360"/>
  <c r="O45" i="360" s="1"/>
  <c r="AL40" i="360"/>
  <c r="O40" i="360" s="1"/>
  <c r="AL55" i="360"/>
  <c r="O55" i="360" s="1"/>
  <c r="AL64" i="360"/>
  <c r="O64" i="360" s="1"/>
  <c r="AL66" i="360"/>
  <c r="O66" i="360" s="1"/>
  <c r="AL61" i="360"/>
  <c r="O61" i="360" s="1"/>
  <c r="AL73" i="360"/>
  <c r="O73" i="360" s="1"/>
  <c r="AL79" i="360"/>
  <c r="O79" i="360" s="1"/>
  <c r="AL74" i="360"/>
  <c r="O74" i="360" s="1"/>
  <c r="AL87" i="360"/>
  <c r="O87" i="360" s="1"/>
  <c r="AL89" i="360"/>
  <c r="O89" i="360" s="1"/>
  <c r="AL86" i="360"/>
  <c r="O86" i="360" s="1"/>
  <c r="AL93" i="360"/>
  <c r="O93" i="360" s="1"/>
  <c r="AL95" i="360"/>
  <c r="O95" i="360" s="1"/>
  <c r="BA16" i="360"/>
  <c r="AS12" i="360"/>
  <c r="AT12" i="360" s="1"/>
  <c r="AS36" i="360"/>
  <c r="AT36" i="360" s="1"/>
  <c r="AS27" i="360"/>
  <c r="AT27" i="360" s="1"/>
  <c r="AS28" i="360"/>
  <c r="AT28" i="360" s="1"/>
  <c r="AS34" i="360"/>
  <c r="AT34" i="360" s="1"/>
  <c r="AS50" i="360"/>
  <c r="AT50" i="360" s="1"/>
  <c r="AS41" i="360"/>
  <c r="AT41" i="360" s="1"/>
  <c r="AS40" i="360"/>
  <c r="AT40" i="360" s="1"/>
  <c r="AS39" i="360"/>
  <c r="AT39" i="360" s="1"/>
  <c r="AS51" i="360"/>
  <c r="AT51" i="360" s="1"/>
  <c r="AS66" i="360"/>
  <c r="AT66" i="360" s="1"/>
  <c r="AS69" i="360"/>
  <c r="AT69" i="360" s="1"/>
  <c r="AS60" i="360"/>
  <c r="AT60" i="360" s="1"/>
  <c r="AS72" i="360"/>
  <c r="AT72" i="360" s="1"/>
  <c r="AS75" i="360"/>
  <c r="AT75" i="360" s="1"/>
  <c r="AS78" i="360"/>
  <c r="AT78" i="360" s="1"/>
  <c r="AS84" i="360"/>
  <c r="AT84" i="360" s="1"/>
  <c r="AS90" i="360"/>
  <c r="AT90" i="360" s="1"/>
  <c r="AS89" i="360"/>
  <c r="AT89" i="360" s="1"/>
  <c r="AS96" i="360"/>
  <c r="AT96" i="360" s="1"/>
  <c r="AS94" i="360"/>
  <c r="AT94" i="360" s="1"/>
  <c r="BA20" i="360"/>
  <c r="AO17" i="360"/>
  <c r="AM17" i="360" s="1"/>
  <c r="BA28" i="360"/>
  <c r="BA31" i="360"/>
  <c r="BA34" i="360"/>
  <c r="BA37" i="360"/>
  <c r="BA40" i="360"/>
  <c r="BA52" i="360"/>
  <c r="BA43" i="360"/>
  <c r="BA51" i="360"/>
  <c r="BA58" i="360"/>
  <c r="BA57" i="360"/>
  <c r="BA70" i="360"/>
  <c r="BA72" i="360"/>
  <c r="BA78" i="360"/>
  <c r="BA82" i="360"/>
  <c r="BA86" i="360"/>
  <c r="BA87" i="360"/>
  <c r="BA89" i="360"/>
  <c r="BA96" i="360"/>
  <c r="AO29" i="360"/>
  <c r="AM29" i="360" s="1"/>
  <c r="AO23" i="360"/>
  <c r="AO25" i="360"/>
  <c r="AO38" i="360"/>
  <c r="AM38" i="360" s="1"/>
  <c r="AO40" i="360"/>
  <c r="AO43" i="360"/>
  <c r="AM43" i="360" s="1"/>
  <c r="AO42" i="360"/>
  <c r="AO37" i="360"/>
  <c r="AO54" i="360"/>
  <c r="AM54" i="360" s="1"/>
  <c r="AO65" i="360"/>
  <c r="AO59" i="360"/>
  <c r="AO62" i="360"/>
  <c r="AO74" i="360"/>
  <c r="AO78" i="360"/>
  <c r="AO84" i="360"/>
  <c r="AO83" i="360"/>
  <c r="AO88" i="360"/>
  <c r="AO89" i="360"/>
  <c r="AO94" i="360"/>
  <c r="AV94" i="360"/>
  <c r="AO96" i="360"/>
  <c r="AL19" i="360"/>
  <c r="O19" i="360" s="1"/>
  <c r="AL34" i="360"/>
  <c r="O34" i="360" s="1"/>
  <c r="AL37" i="360"/>
  <c r="O37" i="360" s="1"/>
  <c r="AL28" i="360"/>
  <c r="O28" i="360" s="1"/>
  <c r="AL35" i="360"/>
  <c r="O35" i="360" s="1"/>
  <c r="AL57" i="360"/>
  <c r="O57" i="360" s="1"/>
  <c r="AL50" i="360"/>
  <c r="O50" i="360" s="1"/>
  <c r="AL49" i="360"/>
  <c r="O49" i="360" s="1"/>
  <c r="AL44" i="360"/>
  <c r="O44" i="360" s="1"/>
  <c r="AL52" i="360"/>
  <c r="O52" i="360" s="1"/>
  <c r="AL67" i="360"/>
  <c r="O67" i="360" s="1"/>
  <c r="AL58" i="360"/>
  <c r="O58" i="360" s="1"/>
  <c r="AL65" i="360"/>
  <c r="O65" i="360" s="1"/>
  <c r="AL80" i="360"/>
  <c r="O80" i="360" s="1"/>
  <c r="AL71" i="360"/>
  <c r="O71" i="360" s="1"/>
  <c r="AL83" i="360"/>
  <c r="O83" i="360" s="1"/>
  <c r="AL91" i="360"/>
  <c r="O91" i="360" s="1"/>
  <c r="AL92" i="360"/>
  <c r="O92" i="360" s="1"/>
  <c r="AL90" i="360"/>
  <c r="O90" i="360" s="1"/>
  <c r="AL97" i="360"/>
  <c r="O97" i="360" s="1"/>
  <c r="AL99" i="360"/>
  <c r="O99" i="360" s="1"/>
  <c r="AS16" i="360"/>
  <c r="AT16" i="360" s="1"/>
  <c r="BA13" i="360"/>
  <c r="AS14" i="360"/>
  <c r="AT14" i="360" s="1"/>
  <c r="AS17" i="360"/>
  <c r="AT17" i="360" s="1"/>
  <c r="AS29" i="360"/>
  <c r="AT29" i="360" s="1"/>
  <c r="AS32" i="360"/>
  <c r="AT32" i="360" s="1"/>
  <c r="AS38" i="360"/>
  <c r="AT38" i="360" s="1"/>
  <c r="AS52" i="360"/>
  <c r="AT52" i="360" s="1"/>
  <c r="AS45" i="360"/>
  <c r="AT45" i="360" s="1"/>
  <c r="AS44" i="360"/>
  <c r="AT44" i="360" s="1"/>
  <c r="AS43" i="360"/>
  <c r="AT43" i="360" s="1"/>
  <c r="AS55" i="360"/>
  <c r="AT55" i="360" s="1"/>
  <c r="AS70" i="360"/>
  <c r="AT70" i="360" s="1"/>
  <c r="AS57" i="360"/>
  <c r="AT57" i="360" s="1"/>
  <c r="AS64" i="360"/>
  <c r="AT64" i="360" s="1"/>
  <c r="AS76" i="360"/>
  <c r="AT76" i="360" s="1"/>
  <c r="AS82" i="360"/>
  <c r="AT82" i="360" s="1"/>
  <c r="AS77" i="360"/>
  <c r="AT77" i="360" s="1"/>
  <c r="AS83" i="360"/>
  <c r="AT83" i="360" s="1"/>
  <c r="AS87" i="360"/>
  <c r="AT87" i="360" s="1"/>
  <c r="AS97" i="360"/>
  <c r="AT97" i="360" s="1"/>
  <c r="AS100" i="360"/>
  <c r="AT100" i="360" s="1"/>
  <c r="AS98" i="360"/>
  <c r="AT98" i="360" s="1"/>
  <c r="AL20" i="360"/>
  <c r="O20" i="360" s="1"/>
  <c r="BA14" i="360"/>
  <c r="BA32" i="360"/>
  <c r="BA25" i="360"/>
  <c r="BA33" i="360"/>
  <c r="BA38" i="360"/>
  <c r="BA41" i="360"/>
  <c r="BA44" i="360"/>
  <c r="BA54" i="360"/>
  <c r="BA47" i="360"/>
  <c r="BA55" i="360"/>
  <c r="BA62" i="360"/>
  <c r="BA61" i="360"/>
  <c r="BA60" i="360"/>
  <c r="BA76" i="360"/>
  <c r="BA74" i="360"/>
  <c r="BA77" i="360"/>
  <c r="BA88" i="360"/>
  <c r="BA91" i="360"/>
  <c r="BA97" i="360"/>
  <c r="BA100" i="360"/>
  <c r="BA94" i="360"/>
  <c r="AO16" i="360"/>
  <c r="AM16" i="360" s="1"/>
  <c r="AO33" i="360"/>
  <c r="AO26" i="360"/>
  <c r="AO27" i="360"/>
  <c r="AO28" i="360"/>
  <c r="AO44" i="360"/>
  <c r="AO47" i="360"/>
  <c r="AO46" i="360"/>
  <c r="AO41" i="360"/>
  <c r="AO53" i="360"/>
  <c r="AO56" i="360"/>
  <c r="AO63" i="360"/>
  <c r="AO68" i="360"/>
  <c r="AO77" i="360"/>
  <c r="AO80" i="360"/>
  <c r="AO71" i="360"/>
  <c r="AO86" i="360"/>
  <c r="AO93" i="360"/>
  <c r="AM93" i="360" s="1"/>
  <c r="AO87" i="360"/>
  <c r="AO98" i="360"/>
  <c r="AO100" i="360"/>
  <c r="AL24" i="360"/>
  <c r="O24" i="360" s="1"/>
  <c r="AO14" i="360"/>
  <c r="AL12" i="360"/>
  <c r="O12" i="360" s="1"/>
  <c r="AO9" i="360"/>
  <c r="AU9" i="360" s="1"/>
  <c r="W9" i="360" s="1"/>
  <c r="AV9" i="360"/>
  <c r="AL23" i="360"/>
  <c r="O23" i="360" s="1"/>
  <c r="AL14" i="360"/>
  <c r="O14" i="360" s="1"/>
  <c r="AL25" i="360"/>
  <c r="O25" i="360" s="1"/>
  <c r="AL32" i="360"/>
  <c r="O32" i="360" s="1"/>
  <c r="AL39" i="360"/>
  <c r="O39" i="360" s="1"/>
  <c r="AL38" i="360"/>
  <c r="O38" i="360" s="1"/>
  <c r="AL54" i="360"/>
  <c r="O54" i="360" s="1"/>
  <c r="AL53" i="360"/>
  <c r="O53" i="360" s="1"/>
  <c r="AL48" i="360"/>
  <c r="O48" i="360" s="1"/>
  <c r="AL56" i="360"/>
  <c r="O56" i="360" s="1"/>
  <c r="AL59" i="360"/>
  <c r="O59" i="360" s="1"/>
  <c r="AL62" i="360"/>
  <c r="O62" i="360" s="1"/>
  <c r="AL70" i="360"/>
  <c r="O70" i="360" s="1"/>
  <c r="AL72" i="360"/>
  <c r="O72" i="360" s="1"/>
  <c r="AL75" i="360"/>
  <c r="O75" i="360" s="1"/>
  <c r="AL78" i="360"/>
  <c r="O78" i="360" s="1"/>
  <c r="AL81" i="360"/>
  <c r="O81" i="360" s="1"/>
  <c r="AL84" i="360"/>
  <c r="O84" i="360" s="1"/>
  <c r="AL94" i="360"/>
  <c r="O94" i="360" s="1"/>
  <c r="AL96" i="360"/>
  <c r="O96" i="360" s="1"/>
  <c r="BA24" i="360"/>
  <c r="AO21" i="360"/>
  <c r="AO10" i="360"/>
  <c r="AV10" i="360"/>
  <c r="AS18" i="360"/>
  <c r="AT18" i="360" s="1"/>
  <c r="AS21" i="360"/>
  <c r="AT21" i="360" s="1"/>
  <c r="AS31" i="360"/>
  <c r="AT31" i="360" s="1"/>
  <c r="AS26" i="360"/>
  <c r="AT26" i="360" s="1"/>
  <c r="AS42" i="360"/>
  <c r="AT42" i="360" s="1"/>
  <c r="AS54" i="360"/>
  <c r="AT54" i="360" s="1"/>
  <c r="AS49" i="360"/>
  <c r="AT49" i="360" s="1"/>
  <c r="AS48" i="360"/>
  <c r="AT48" i="360" s="1"/>
  <c r="AS47" i="360"/>
  <c r="AT47" i="360" s="1"/>
  <c r="AS59" i="360"/>
  <c r="AT59" i="360" s="1"/>
  <c r="AS58" i="360"/>
  <c r="AT58" i="360" s="1"/>
  <c r="AS61" i="360"/>
  <c r="AT61" i="360" s="1"/>
  <c r="AS67" i="360"/>
  <c r="AT67" i="360" s="1"/>
  <c r="AS79" i="360"/>
  <c r="AT79" i="360" s="1"/>
  <c r="AS74" i="360"/>
  <c r="AT74" i="360" s="1"/>
  <c r="AS81" i="360"/>
  <c r="AT81" i="360" s="1"/>
  <c r="AS86" i="360"/>
  <c r="AT86" i="360" s="1"/>
  <c r="AS91" i="360"/>
  <c r="AT91" i="360" s="1"/>
  <c r="AS93" i="360"/>
  <c r="AT93" i="360" s="1"/>
  <c r="AS95" i="360"/>
  <c r="AT95" i="360" s="1"/>
  <c r="AM22" i="360"/>
  <c r="AS16" i="359"/>
  <c r="AT16" i="359" s="1"/>
  <c r="AM9" i="359"/>
  <c r="AS11" i="359"/>
  <c r="AT11" i="359" s="1"/>
  <c r="AL12" i="359"/>
  <c r="O12" i="359" s="1"/>
  <c r="AL32" i="359"/>
  <c r="O32" i="359" s="1"/>
  <c r="AL27" i="359"/>
  <c r="O27" i="359" s="1"/>
  <c r="AL26" i="359"/>
  <c r="O26" i="359" s="1"/>
  <c r="AL25" i="359"/>
  <c r="O25" i="359" s="1"/>
  <c r="AL39" i="359"/>
  <c r="O39" i="359" s="1"/>
  <c r="AL55" i="359"/>
  <c r="O55" i="359" s="1"/>
  <c r="AL46" i="359"/>
  <c r="O46" i="359" s="1"/>
  <c r="AL45" i="359"/>
  <c r="O45" i="359" s="1"/>
  <c r="AL48" i="359"/>
  <c r="O48" i="359" s="1"/>
  <c r="AL66" i="359"/>
  <c r="O66" i="359" s="1"/>
  <c r="AL65" i="359"/>
  <c r="O65" i="359" s="1"/>
  <c r="AL60" i="359"/>
  <c r="O60" i="359" s="1"/>
  <c r="AL63" i="359"/>
  <c r="O63" i="359" s="1"/>
  <c r="AL70" i="359"/>
  <c r="O70" i="359" s="1"/>
  <c r="AL76" i="359"/>
  <c r="O76" i="359" s="1"/>
  <c r="AL80" i="359"/>
  <c r="O80" i="359" s="1"/>
  <c r="AL84" i="359"/>
  <c r="O84" i="359" s="1"/>
  <c r="AL88" i="359"/>
  <c r="O88" i="359" s="1"/>
  <c r="AL90" i="359"/>
  <c r="O90" i="359" s="1"/>
  <c r="AL96" i="359"/>
  <c r="O96" i="359" s="1"/>
  <c r="AL98" i="359"/>
  <c r="O98" i="359" s="1"/>
  <c r="AO10" i="359"/>
  <c r="AM10" i="359" s="1"/>
  <c r="AS27" i="359"/>
  <c r="AT27" i="359" s="1"/>
  <c r="AS26" i="359"/>
  <c r="AT26" i="359" s="1"/>
  <c r="AS21" i="359"/>
  <c r="AT21" i="359" s="1"/>
  <c r="AS24" i="359"/>
  <c r="AT24" i="359" s="1"/>
  <c r="AS38" i="359"/>
  <c r="AT38" i="359" s="1"/>
  <c r="AS37" i="359"/>
  <c r="AT37" i="359" s="1"/>
  <c r="AS36" i="359"/>
  <c r="AT36" i="359" s="1"/>
  <c r="AS50" i="359"/>
  <c r="AT50" i="359" s="1"/>
  <c r="AS47" i="359"/>
  <c r="AT47" i="359" s="1"/>
  <c r="AS65" i="359"/>
  <c r="AT65" i="359" s="1"/>
  <c r="AS64" i="359"/>
  <c r="AT64" i="359" s="1"/>
  <c r="AS63" i="359"/>
  <c r="AT63" i="359" s="1"/>
  <c r="AS62" i="359"/>
  <c r="AT62" i="359" s="1"/>
  <c r="AS77" i="359"/>
  <c r="AT77" i="359" s="1"/>
  <c r="AS72" i="359"/>
  <c r="AT72" i="359" s="1"/>
  <c r="AS83" i="359"/>
  <c r="AT83" i="359" s="1"/>
  <c r="AS82" i="359"/>
  <c r="AT82" i="359" s="1"/>
  <c r="AS91" i="359"/>
  <c r="AT91" i="359" s="1"/>
  <c r="AS85" i="359"/>
  <c r="AT85" i="359" s="1"/>
  <c r="AS100" i="359"/>
  <c r="AT100" i="359" s="1"/>
  <c r="AS98" i="359"/>
  <c r="AT98" i="359" s="1"/>
  <c r="BA9" i="359"/>
  <c r="AO18" i="359"/>
  <c r="AM18" i="359" s="1"/>
  <c r="AO12" i="359"/>
  <c r="AM12" i="359" s="1"/>
  <c r="AL11" i="359"/>
  <c r="O11" i="359" s="1"/>
  <c r="BA19" i="359"/>
  <c r="BA18" i="359"/>
  <c r="BA17" i="359"/>
  <c r="BA20" i="359"/>
  <c r="BA35" i="359"/>
  <c r="BA46" i="359"/>
  <c r="BA41" i="359"/>
  <c r="BA40" i="359"/>
  <c r="BA39" i="359"/>
  <c r="BA57" i="359"/>
  <c r="BA52" i="359"/>
  <c r="BA67" i="359"/>
  <c r="BA63" i="359"/>
  <c r="BA70" i="359"/>
  <c r="BA75" i="359"/>
  <c r="BA76" i="359"/>
  <c r="BA84" i="359"/>
  <c r="BA88" i="359"/>
  <c r="BA90" i="359"/>
  <c r="BA96" i="359"/>
  <c r="BA99" i="359"/>
  <c r="BA97" i="359"/>
  <c r="AO25" i="359"/>
  <c r="AO16" i="359"/>
  <c r="AV16" i="359"/>
  <c r="AO32" i="359"/>
  <c r="AM32" i="359" s="1"/>
  <c r="AO27" i="359"/>
  <c r="AO30" i="359"/>
  <c r="AM30" i="359" s="1"/>
  <c r="AO48" i="359"/>
  <c r="AO43" i="359"/>
  <c r="AM43" i="359" s="1"/>
  <c r="AO34" i="359"/>
  <c r="AM34" i="359" s="1"/>
  <c r="AO41" i="359"/>
  <c r="AM41" i="359" s="1"/>
  <c r="AO55" i="359"/>
  <c r="AM55" i="359" s="1"/>
  <c r="AO54" i="359"/>
  <c r="AM54" i="359" s="1"/>
  <c r="AO68" i="359"/>
  <c r="AO65" i="359"/>
  <c r="AO64" i="359"/>
  <c r="AO75" i="359"/>
  <c r="AM75" i="359" s="1"/>
  <c r="AO82" i="359"/>
  <c r="AO86" i="359"/>
  <c r="AO89" i="359"/>
  <c r="AM89" i="359" s="1"/>
  <c r="AO83" i="359"/>
  <c r="AO98" i="359"/>
  <c r="AO96" i="359"/>
  <c r="AM96" i="359" s="1"/>
  <c r="AO13" i="359"/>
  <c r="AL20" i="359"/>
  <c r="O20" i="359" s="1"/>
  <c r="AL31" i="359"/>
  <c r="O31" i="359" s="1"/>
  <c r="AL30" i="359"/>
  <c r="O30" i="359" s="1"/>
  <c r="AL29" i="359"/>
  <c r="O29" i="359" s="1"/>
  <c r="AL43" i="359"/>
  <c r="O43" i="359" s="1"/>
  <c r="AL34" i="359"/>
  <c r="O34" i="359" s="1"/>
  <c r="AL50" i="359"/>
  <c r="O50" i="359" s="1"/>
  <c r="AL49" i="359"/>
  <c r="O49" i="359" s="1"/>
  <c r="AL54" i="359"/>
  <c r="O54" i="359" s="1"/>
  <c r="AL53" i="359"/>
  <c r="O53" i="359" s="1"/>
  <c r="AL72" i="359"/>
  <c r="O72" i="359" s="1"/>
  <c r="AL64" i="359"/>
  <c r="O64" i="359" s="1"/>
  <c r="AL67" i="359"/>
  <c r="O67" i="359" s="1"/>
  <c r="AL74" i="359"/>
  <c r="O74" i="359" s="1"/>
  <c r="AL78" i="359"/>
  <c r="O78" i="359" s="1"/>
  <c r="AL85" i="359"/>
  <c r="O85" i="359" s="1"/>
  <c r="AL82" i="359"/>
  <c r="O82" i="359" s="1"/>
  <c r="AL87" i="359"/>
  <c r="O87" i="359" s="1"/>
  <c r="AL93" i="359"/>
  <c r="O93" i="359" s="1"/>
  <c r="AL100" i="359"/>
  <c r="O100" i="359" s="1"/>
  <c r="BA12" i="359"/>
  <c r="AS15" i="359"/>
  <c r="AT15" i="359" s="1"/>
  <c r="AS31" i="359"/>
  <c r="AT31" i="359" s="1"/>
  <c r="AS30" i="359"/>
  <c r="AT30" i="359" s="1"/>
  <c r="AS25" i="359"/>
  <c r="AT25" i="359" s="1"/>
  <c r="AS28" i="359"/>
  <c r="AT28" i="359" s="1"/>
  <c r="AS42" i="359"/>
  <c r="AT42" i="359" s="1"/>
  <c r="AS41" i="359"/>
  <c r="AT41" i="359" s="1"/>
  <c r="AS40" i="359"/>
  <c r="AT40" i="359" s="1"/>
  <c r="AS54" i="359"/>
  <c r="AT54" i="359" s="1"/>
  <c r="AS53" i="359"/>
  <c r="AT53" i="359" s="1"/>
  <c r="AS52" i="359"/>
  <c r="AT52" i="359" s="1"/>
  <c r="AS51" i="359"/>
  <c r="AT51" i="359" s="1"/>
  <c r="AS67" i="359"/>
  <c r="AT67" i="359" s="1"/>
  <c r="AS66" i="359"/>
  <c r="AT66" i="359" s="1"/>
  <c r="AS69" i="359"/>
  <c r="AT69" i="359" s="1"/>
  <c r="AS75" i="359"/>
  <c r="AT75" i="359" s="1"/>
  <c r="AS79" i="359"/>
  <c r="AT79" i="359" s="1"/>
  <c r="AS81" i="359"/>
  <c r="AT81" i="359" s="1"/>
  <c r="AS86" i="359"/>
  <c r="AT86" i="359" s="1"/>
  <c r="AS89" i="359"/>
  <c r="AT89" i="359" s="1"/>
  <c r="AS95" i="359"/>
  <c r="AT95" i="359" s="1"/>
  <c r="AS97" i="359"/>
  <c r="AT97" i="359" s="1"/>
  <c r="BA13" i="359"/>
  <c r="AS9" i="359"/>
  <c r="BA14" i="359"/>
  <c r="BA10" i="359"/>
  <c r="BA23" i="359"/>
  <c r="BA22" i="359"/>
  <c r="BA21" i="359"/>
  <c r="BA24" i="359"/>
  <c r="BA34" i="359"/>
  <c r="BA54" i="359"/>
  <c r="BA45" i="359"/>
  <c r="BA44" i="359"/>
  <c r="BA43" i="359"/>
  <c r="BA61" i="359"/>
  <c r="BA56" i="359"/>
  <c r="BA51" i="359"/>
  <c r="BA58" i="359"/>
  <c r="BA74" i="359"/>
  <c r="BA68" i="359"/>
  <c r="BA80" i="359"/>
  <c r="BA78" i="359"/>
  <c r="BA93" i="359"/>
  <c r="BA85" i="359"/>
  <c r="BA100" i="359"/>
  <c r="AO29" i="359"/>
  <c r="AM29" i="359" s="1"/>
  <c r="AO20" i="359"/>
  <c r="AV15" i="359"/>
  <c r="AO15" i="359"/>
  <c r="AO31" i="359"/>
  <c r="AO36" i="359"/>
  <c r="AV36" i="359"/>
  <c r="AO50" i="359"/>
  <c r="AO47" i="359"/>
  <c r="AO38" i="359"/>
  <c r="AO45" i="359"/>
  <c r="AM45" i="359" s="1"/>
  <c r="AO59" i="359"/>
  <c r="AM59" i="359" s="1"/>
  <c r="AO58" i="359"/>
  <c r="AM58" i="359" s="1"/>
  <c r="AO53" i="359"/>
  <c r="AO69" i="359"/>
  <c r="AO72" i="359"/>
  <c r="AO70" i="359"/>
  <c r="AM70" i="359" s="1"/>
  <c r="AO85" i="359"/>
  <c r="AV85" i="359"/>
  <c r="AO80" i="359"/>
  <c r="AM80" i="359" s="1"/>
  <c r="AO95" i="359"/>
  <c r="AO87" i="359"/>
  <c r="AM87" i="359" s="1"/>
  <c r="AO93" i="359"/>
  <c r="AM93" i="359" s="1"/>
  <c r="AO100" i="359"/>
  <c r="AL24" i="359"/>
  <c r="O24" i="359" s="1"/>
  <c r="AL19" i="359"/>
  <c r="O19" i="359" s="1"/>
  <c r="AL18" i="359"/>
  <c r="O18" i="359" s="1"/>
  <c r="AL33" i="359"/>
  <c r="O33" i="359" s="1"/>
  <c r="AL36" i="359"/>
  <c r="O36" i="359" s="1"/>
  <c r="AL47" i="359"/>
  <c r="O47" i="359" s="1"/>
  <c r="AL38" i="359"/>
  <c r="O38" i="359" s="1"/>
  <c r="AL37" i="359"/>
  <c r="O37" i="359" s="1"/>
  <c r="AL40" i="359"/>
  <c r="O40" i="359" s="1"/>
  <c r="AL58" i="359"/>
  <c r="O58" i="359" s="1"/>
  <c r="AL57" i="359"/>
  <c r="O57" i="359" s="1"/>
  <c r="AL52" i="359"/>
  <c r="O52" i="359" s="1"/>
  <c r="AL68" i="359"/>
  <c r="O68" i="359" s="1"/>
  <c r="AL71" i="359"/>
  <c r="O71" i="359" s="1"/>
  <c r="AL69" i="359"/>
  <c r="O69" i="359" s="1"/>
  <c r="AL77" i="359"/>
  <c r="O77" i="359" s="1"/>
  <c r="AL79" i="359"/>
  <c r="O79" i="359" s="1"/>
  <c r="AL89" i="359"/>
  <c r="O89" i="359" s="1"/>
  <c r="AL91" i="359"/>
  <c r="O91" i="359" s="1"/>
  <c r="AL97" i="359"/>
  <c r="O97" i="359" s="1"/>
  <c r="AL95" i="359"/>
  <c r="O95" i="359" s="1"/>
  <c r="AO14" i="359"/>
  <c r="AM14" i="359" s="1"/>
  <c r="AS12" i="359"/>
  <c r="AT12" i="359" s="1"/>
  <c r="AL9" i="359"/>
  <c r="AS19" i="359"/>
  <c r="AT19" i="359" s="1"/>
  <c r="AS18" i="359"/>
  <c r="AT18" i="359" s="1"/>
  <c r="AS35" i="359"/>
  <c r="AT35" i="359" s="1"/>
  <c r="AS29" i="359"/>
  <c r="AT29" i="359" s="1"/>
  <c r="AS32" i="359"/>
  <c r="AT32" i="359" s="1"/>
  <c r="AS46" i="359"/>
  <c r="AT46" i="359" s="1"/>
  <c r="AS45" i="359"/>
  <c r="AT45" i="359" s="1"/>
  <c r="AS44" i="359"/>
  <c r="AT44" i="359" s="1"/>
  <c r="AS39" i="359"/>
  <c r="AT39" i="359" s="1"/>
  <c r="AS57" i="359"/>
  <c r="AT57" i="359" s="1"/>
  <c r="AS56" i="359"/>
  <c r="AT56" i="359" s="1"/>
  <c r="AS55" i="359"/>
  <c r="AT55" i="359" s="1"/>
  <c r="AS71" i="359"/>
  <c r="AT71" i="359" s="1"/>
  <c r="AS70" i="359"/>
  <c r="AT70" i="359" s="1"/>
  <c r="AS73" i="359"/>
  <c r="AT73" i="359" s="1"/>
  <c r="AS76" i="359"/>
  <c r="AT76" i="359" s="1"/>
  <c r="AS84" i="359"/>
  <c r="AT84" i="359" s="1"/>
  <c r="AS88" i="359"/>
  <c r="AT88" i="359" s="1"/>
  <c r="AS90" i="359"/>
  <c r="AT90" i="359" s="1"/>
  <c r="AS92" i="359"/>
  <c r="AT92" i="359" s="1"/>
  <c r="AS99" i="359"/>
  <c r="AT99" i="359" s="1"/>
  <c r="AS13" i="359"/>
  <c r="AT13" i="359" s="1"/>
  <c r="AO11" i="359"/>
  <c r="AV11" i="359"/>
  <c r="AS14" i="359"/>
  <c r="AT14" i="359" s="1"/>
  <c r="AS10" i="359"/>
  <c r="AT10" i="359" s="1"/>
  <c r="BA27" i="359"/>
  <c r="BA26" i="359"/>
  <c r="BA25" i="359"/>
  <c r="BA28" i="359"/>
  <c r="BA38" i="359"/>
  <c r="BA33" i="359"/>
  <c r="BA49" i="359"/>
  <c r="BA48" i="359"/>
  <c r="BA47" i="359"/>
  <c r="BA65" i="359"/>
  <c r="BA60" i="359"/>
  <c r="BA55" i="359"/>
  <c r="BA62" i="359"/>
  <c r="BA69" i="359"/>
  <c r="BA72" i="359"/>
  <c r="BA83" i="359"/>
  <c r="BA82" i="359"/>
  <c r="BA87" i="359"/>
  <c r="BA89" i="359"/>
  <c r="BA91" i="359"/>
  <c r="BA94" i="359"/>
  <c r="AO17" i="359"/>
  <c r="AM17" i="359" s="1"/>
  <c r="AO33" i="359"/>
  <c r="AM33" i="359" s="1"/>
  <c r="AO24" i="359"/>
  <c r="AO19" i="359"/>
  <c r="AO22" i="359"/>
  <c r="AO40" i="359"/>
  <c r="AV40" i="359"/>
  <c r="AO35" i="359"/>
  <c r="AO52" i="359"/>
  <c r="AO42" i="359"/>
  <c r="AM42" i="359" s="1"/>
  <c r="AO49" i="359"/>
  <c r="AO63" i="359"/>
  <c r="AO62" i="359"/>
  <c r="AO57" i="359"/>
  <c r="AO73" i="359"/>
  <c r="AM73" i="359" s="1"/>
  <c r="AO76" i="359"/>
  <c r="AO74" i="359"/>
  <c r="AM74" i="359" s="1"/>
  <c r="AO77" i="359"/>
  <c r="AO79" i="359"/>
  <c r="AO84" i="359"/>
  <c r="AO91" i="359"/>
  <c r="AO97" i="359"/>
  <c r="AO99" i="359"/>
  <c r="AL28" i="359"/>
  <c r="O28" i="359" s="1"/>
  <c r="AL23" i="359"/>
  <c r="O23" i="359" s="1"/>
  <c r="AL22" i="359"/>
  <c r="O22" i="359" s="1"/>
  <c r="AL21" i="359"/>
  <c r="O21" i="359" s="1"/>
  <c r="AL35" i="359"/>
  <c r="O35" i="359" s="1"/>
  <c r="AL51" i="359"/>
  <c r="O51" i="359" s="1"/>
  <c r="AL42" i="359"/>
  <c r="O42" i="359" s="1"/>
  <c r="AL41" i="359"/>
  <c r="O41" i="359" s="1"/>
  <c r="AL44" i="359"/>
  <c r="O44" i="359" s="1"/>
  <c r="AL62" i="359"/>
  <c r="O62" i="359" s="1"/>
  <c r="AL61" i="359"/>
  <c r="O61" i="359" s="1"/>
  <c r="AL56" i="359"/>
  <c r="O56" i="359" s="1"/>
  <c r="AL59" i="359"/>
  <c r="O59" i="359" s="1"/>
  <c r="AL75" i="359"/>
  <c r="O75" i="359" s="1"/>
  <c r="AL73" i="359"/>
  <c r="O73" i="359" s="1"/>
  <c r="AL81" i="359"/>
  <c r="O81" i="359" s="1"/>
  <c r="AL83" i="359"/>
  <c r="O83" i="359" s="1"/>
  <c r="AL94" i="359"/>
  <c r="O94" i="359" s="1"/>
  <c r="AL86" i="359"/>
  <c r="O86" i="359" s="1"/>
  <c r="AL92" i="359"/>
  <c r="O92" i="359" s="1"/>
  <c r="AL99" i="359"/>
  <c r="O99" i="359" s="1"/>
  <c r="AS23" i="359"/>
  <c r="AT23" i="359" s="1"/>
  <c r="AS22" i="359"/>
  <c r="AT22" i="359" s="1"/>
  <c r="AS17" i="359"/>
  <c r="AT17" i="359" s="1"/>
  <c r="AS20" i="359"/>
  <c r="AT20" i="359" s="1"/>
  <c r="AS34" i="359"/>
  <c r="AT34" i="359" s="1"/>
  <c r="AS33" i="359"/>
  <c r="AT33" i="359" s="1"/>
  <c r="AS49" i="359"/>
  <c r="AT49" i="359" s="1"/>
  <c r="AS48" i="359"/>
  <c r="AT48" i="359" s="1"/>
  <c r="AS43" i="359"/>
  <c r="AT43" i="359" s="1"/>
  <c r="AS61" i="359"/>
  <c r="AT61" i="359" s="1"/>
  <c r="AS60" i="359"/>
  <c r="AT60" i="359" s="1"/>
  <c r="AS59" i="359"/>
  <c r="AT59" i="359" s="1"/>
  <c r="AS58" i="359"/>
  <c r="AT58" i="359" s="1"/>
  <c r="AS74" i="359"/>
  <c r="AT74" i="359" s="1"/>
  <c r="AS68" i="359"/>
  <c r="AT68" i="359" s="1"/>
  <c r="AS80" i="359"/>
  <c r="AT80" i="359" s="1"/>
  <c r="AS78" i="359"/>
  <c r="AT78" i="359" s="1"/>
  <c r="AS87" i="359"/>
  <c r="AT87" i="359" s="1"/>
  <c r="AS93" i="359"/>
  <c r="AT93" i="359" s="1"/>
  <c r="AS96" i="359"/>
  <c r="AT96" i="359" s="1"/>
  <c r="AS94" i="359"/>
  <c r="AT94" i="359" s="1"/>
  <c r="AL10" i="359"/>
  <c r="O10" i="359" s="1"/>
  <c r="BA15" i="359"/>
  <c r="BA31" i="359"/>
  <c r="BA30" i="359"/>
  <c r="BA29" i="359"/>
  <c r="BA32" i="359"/>
  <c r="BA42" i="359"/>
  <c r="BA37" i="359"/>
  <c r="BA36" i="359"/>
  <c r="BA50" i="359"/>
  <c r="BA53" i="359"/>
  <c r="BA71" i="359"/>
  <c r="BA64" i="359"/>
  <c r="BA59" i="359"/>
  <c r="BA66" i="359"/>
  <c r="BA73" i="359"/>
  <c r="BA77" i="359"/>
  <c r="BA79" i="359"/>
  <c r="BA81" i="359"/>
  <c r="BA86" i="359"/>
  <c r="BA92" i="359"/>
  <c r="BA95" i="359"/>
  <c r="BA98" i="359"/>
  <c r="AO21" i="359"/>
  <c r="AO37" i="359"/>
  <c r="AO28" i="359"/>
  <c r="AO23" i="359"/>
  <c r="AO26" i="359"/>
  <c r="AO44" i="359"/>
  <c r="AM44" i="359" s="1"/>
  <c r="AO39" i="359"/>
  <c r="AO56" i="359"/>
  <c r="AV56" i="359"/>
  <c r="AO46" i="359"/>
  <c r="AV46" i="359"/>
  <c r="AO51" i="359"/>
  <c r="AO67" i="359"/>
  <c r="AO66" i="359"/>
  <c r="AO61" i="359"/>
  <c r="AO60" i="359"/>
  <c r="AO71" i="359"/>
  <c r="AO78" i="359"/>
  <c r="AO81" i="359"/>
  <c r="AO90" i="359"/>
  <c r="AO88" i="359"/>
  <c r="AU88" i="359" s="1"/>
  <c r="W88" i="359" s="1"/>
  <c r="AO94" i="359"/>
  <c r="AO92" i="359"/>
  <c r="AM32" i="358"/>
  <c r="AM18" i="358"/>
  <c r="AL12" i="358"/>
  <c r="O12" i="358" s="1"/>
  <c r="AS11" i="358"/>
  <c r="AT11" i="358" s="1"/>
  <c r="AM14" i="358"/>
  <c r="AO28" i="358"/>
  <c r="AO20" i="358"/>
  <c r="AO12" i="358"/>
  <c r="AM12" i="358" s="1"/>
  <c r="AO38" i="358"/>
  <c r="AO45" i="358"/>
  <c r="AM45" i="358" s="1"/>
  <c r="AO44" i="358"/>
  <c r="AM44" i="358" s="1"/>
  <c r="AO43" i="358"/>
  <c r="AM43" i="358" s="1"/>
  <c r="AO53" i="358"/>
  <c r="AM53" i="358" s="1"/>
  <c r="AO56" i="358"/>
  <c r="AM56" i="358" s="1"/>
  <c r="AO63" i="358"/>
  <c r="AO50" i="358"/>
  <c r="AO65" i="358"/>
  <c r="AM65" i="358" s="1"/>
  <c r="AO72" i="358"/>
  <c r="AM72" i="358" s="1"/>
  <c r="AO74" i="358"/>
  <c r="AM74" i="358" s="1"/>
  <c r="AO88" i="358"/>
  <c r="AO75" i="358"/>
  <c r="AM75" i="358" s="1"/>
  <c r="AO86" i="358"/>
  <c r="AO83" i="358"/>
  <c r="AM83" i="358" s="1"/>
  <c r="AO98" i="358"/>
  <c r="AM98" i="358" s="1"/>
  <c r="AO95" i="358"/>
  <c r="AM95" i="358" s="1"/>
  <c r="BA23" i="358"/>
  <c r="AO22" i="358"/>
  <c r="AM22" i="358" s="1"/>
  <c r="AO27" i="358"/>
  <c r="AO19" i="358"/>
  <c r="AM19" i="358" s="1"/>
  <c r="AL22" i="358"/>
  <c r="O22" i="358" s="1"/>
  <c r="AL20" i="358"/>
  <c r="O20" i="358" s="1"/>
  <c r="AL11" i="358"/>
  <c r="O11" i="358" s="1"/>
  <c r="AL27" i="358"/>
  <c r="O27" i="358" s="1"/>
  <c r="AL37" i="358"/>
  <c r="O37" i="358" s="1"/>
  <c r="AL40" i="358"/>
  <c r="O40" i="358" s="1"/>
  <c r="AL43" i="358"/>
  <c r="O43" i="358" s="1"/>
  <c r="AL38" i="358"/>
  <c r="O38" i="358" s="1"/>
  <c r="AL52" i="358"/>
  <c r="O52" i="358" s="1"/>
  <c r="AL66" i="358"/>
  <c r="O66" i="358" s="1"/>
  <c r="AL54" i="358"/>
  <c r="O54" i="358" s="1"/>
  <c r="AL53" i="358"/>
  <c r="O53" i="358" s="1"/>
  <c r="AL68" i="358"/>
  <c r="O68" i="358" s="1"/>
  <c r="AL76" i="358"/>
  <c r="O76" i="358" s="1"/>
  <c r="AL69" i="358"/>
  <c r="O69" i="358" s="1"/>
  <c r="AL81" i="358"/>
  <c r="O81" i="358" s="1"/>
  <c r="AL88" i="358"/>
  <c r="O88" i="358" s="1"/>
  <c r="AL85" i="358"/>
  <c r="O85" i="358" s="1"/>
  <c r="AL86" i="358"/>
  <c r="O86" i="358" s="1"/>
  <c r="AL96" i="358"/>
  <c r="O96" i="358" s="1"/>
  <c r="AL94" i="358"/>
  <c r="O94" i="358" s="1"/>
  <c r="AS12" i="358"/>
  <c r="AT12" i="358" s="1"/>
  <c r="AS9" i="358"/>
  <c r="AM9" i="358"/>
  <c r="AS25" i="358"/>
  <c r="AT25" i="358" s="1"/>
  <c r="AS28" i="358"/>
  <c r="AT28" i="358" s="1"/>
  <c r="AS23" i="358"/>
  <c r="AT23" i="358" s="1"/>
  <c r="AS10" i="358"/>
  <c r="AT10" i="358" s="1"/>
  <c r="AS26" i="358"/>
  <c r="AT26" i="358" s="1"/>
  <c r="AS40" i="358"/>
  <c r="AT40" i="358" s="1"/>
  <c r="AS43" i="358"/>
  <c r="AT43" i="358" s="1"/>
  <c r="AS29" i="358"/>
  <c r="AT29" i="358" s="1"/>
  <c r="AS45" i="358"/>
  <c r="AT45" i="358" s="1"/>
  <c r="AS55" i="358"/>
  <c r="AT55" i="358" s="1"/>
  <c r="AS62" i="358"/>
  <c r="AT62" i="358" s="1"/>
  <c r="AS61" i="358"/>
  <c r="AT61" i="358" s="1"/>
  <c r="AS56" i="358"/>
  <c r="AT56" i="358" s="1"/>
  <c r="AS71" i="358"/>
  <c r="AT71" i="358" s="1"/>
  <c r="AS73" i="358"/>
  <c r="AT73" i="358" s="1"/>
  <c r="AS72" i="358"/>
  <c r="AT72" i="358" s="1"/>
  <c r="AS83" i="358"/>
  <c r="AT83" i="358" s="1"/>
  <c r="AS87" i="358"/>
  <c r="AT87" i="358" s="1"/>
  <c r="AS88" i="358"/>
  <c r="AT88" i="358" s="1"/>
  <c r="AS89" i="358"/>
  <c r="AT89" i="358" s="1"/>
  <c r="AS95" i="358"/>
  <c r="AT95" i="358" s="1"/>
  <c r="AS93" i="358"/>
  <c r="AT93" i="358" s="1"/>
  <c r="AO42" i="358"/>
  <c r="AO47" i="358"/>
  <c r="AM47" i="358" s="1"/>
  <c r="AO31" i="358"/>
  <c r="AM31" i="358" s="1"/>
  <c r="AO51" i="358"/>
  <c r="AO57" i="358"/>
  <c r="AO60" i="358"/>
  <c r="AM60" i="358" s="1"/>
  <c r="AO67" i="358"/>
  <c r="AO54" i="358"/>
  <c r="AM54" i="358" s="1"/>
  <c r="AO69" i="358"/>
  <c r="AO77" i="358"/>
  <c r="AM77" i="358" s="1"/>
  <c r="AO78" i="358"/>
  <c r="AM78" i="358" s="1"/>
  <c r="AO89" i="358"/>
  <c r="AO79" i="358"/>
  <c r="AM79" i="358" s="1"/>
  <c r="AO90" i="358"/>
  <c r="AO87" i="358"/>
  <c r="AO97" i="358"/>
  <c r="AO99" i="358"/>
  <c r="AM99" i="358" s="1"/>
  <c r="AO25" i="358"/>
  <c r="AO17" i="358"/>
  <c r="AO36" i="358"/>
  <c r="BA24" i="358"/>
  <c r="BA21" i="358"/>
  <c r="AO11" i="358"/>
  <c r="AL10" i="358"/>
  <c r="O10" i="358" s="1"/>
  <c r="AL26" i="358"/>
  <c r="O26" i="358" s="1"/>
  <c r="AL21" i="358"/>
  <c r="O21" i="358" s="1"/>
  <c r="AL24" i="358"/>
  <c r="O24" i="358" s="1"/>
  <c r="AL32" i="358"/>
  <c r="O32" i="358" s="1"/>
  <c r="AL41" i="358"/>
  <c r="O41" i="358" s="1"/>
  <c r="AL44" i="358"/>
  <c r="O44" i="358" s="1"/>
  <c r="AL47" i="358"/>
  <c r="O47" i="358" s="1"/>
  <c r="AL42" i="358"/>
  <c r="O42" i="358" s="1"/>
  <c r="AL56" i="358"/>
  <c r="O56" i="358" s="1"/>
  <c r="AL70" i="358"/>
  <c r="O70" i="358" s="1"/>
  <c r="AL58" i="358"/>
  <c r="O58" i="358" s="1"/>
  <c r="AL57" i="358"/>
  <c r="O57" i="358" s="1"/>
  <c r="AL72" i="358"/>
  <c r="O72" i="358" s="1"/>
  <c r="AL80" i="358"/>
  <c r="O80" i="358" s="1"/>
  <c r="AL73" i="358"/>
  <c r="O73" i="358" s="1"/>
  <c r="AL84" i="358"/>
  <c r="O84" i="358" s="1"/>
  <c r="AL78" i="358"/>
  <c r="O78" i="358" s="1"/>
  <c r="AL89" i="358"/>
  <c r="O89" i="358" s="1"/>
  <c r="AL90" i="358"/>
  <c r="O90" i="358" s="1"/>
  <c r="AL100" i="358"/>
  <c r="O100" i="358" s="1"/>
  <c r="AL98" i="358"/>
  <c r="O98" i="358" s="1"/>
  <c r="AO10" i="358"/>
  <c r="AU10" i="358" s="1"/>
  <c r="W10" i="358" s="1"/>
  <c r="AS13" i="358"/>
  <c r="AM13" i="358"/>
  <c r="AS16" i="358"/>
  <c r="AT16" i="358" s="1"/>
  <c r="AS34" i="358"/>
  <c r="AT34" i="358" s="1"/>
  <c r="AS27" i="358"/>
  <c r="AT27" i="358" s="1"/>
  <c r="AS14" i="358"/>
  <c r="AS31" i="358"/>
  <c r="AT31" i="358" s="1"/>
  <c r="AS44" i="358"/>
  <c r="AT44" i="358" s="1"/>
  <c r="AS38" i="358"/>
  <c r="AT38" i="358" s="1"/>
  <c r="AS33" i="358"/>
  <c r="AT33" i="358" s="1"/>
  <c r="AS49" i="358"/>
  <c r="AT49" i="358" s="1"/>
  <c r="AS59" i="358"/>
  <c r="AT59" i="358" s="1"/>
  <c r="AS65" i="358"/>
  <c r="AT65" i="358" s="1"/>
  <c r="AS69" i="358"/>
  <c r="AT69" i="358" s="1"/>
  <c r="AS60" i="358"/>
  <c r="AT60" i="358" s="1"/>
  <c r="AS66" i="358"/>
  <c r="AT66" i="358" s="1"/>
  <c r="AS79" i="358"/>
  <c r="AT79" i="358" s="1"/>
  <c r="AS74" i="358"/>
  <c r="AT74" i="358" s="1"/>
  <c r="AS86" i="358"/>
  <c r="AT86" i="358" s="1"/>
  <c r="AS77" i="358"/>
  <c r="AT77" i="358" s="1"/>
  <c r="AS91" i="358"/>
  <c r="AT91" i="358" s="1"/>
  <c r="AS92" i="358"/>
  <c r="AT92" i="358" s="1"/>
  <c r="AS99" i="358"/>
  <c r="AT99" i="358" s="1"/>
  <c r="AS97" i="358"/>
  <c r="AT97" i="358" s="1"/>
  <c r="AO33" i="358"/>
  <c r="AO24" i="358"/>
  <c r="AM24" i="358" s="1"/>
  <c r="AV16" i="358"/>
  <c r="AO16" i="358"/>
  <c r="AO30" i="358"/>
  <c r="AM30" i="358" s="1"/>
  <c r="AO37" i="358"/>
  <c r="AM37" i="358" s="1"/>
  <c r="AO48" i="358"/>
  <c r="AM48" i="358" s="1"/>
  <c r="AO35" i="358"/>
  <c r="AM35" i="358" s="1"/>
  <c r="AO52" i="358"/>
  <c r="AO61" i="358"/>
  <c r="AO55" i="358"/>
  <c r="AO71" i="358"/>
  <c r="AO58" i="358"/>
  <c r="AM58" i="358" s="1"/>
  <c r="AO73" i="358"/>
  <c r="AO66" i="358"/>
  <c r="AO82" i="358"/>
  <c r="AM82" i="358" s="1"/>
  <c r="AO76" i="358"/>
  <c r="AM76" i="358" s="1"/>
  <c r="AO84" i="358"/>
  <c r="AM84" i="358" s="1"/>
  <c r="AO92" i="358"/>
  <c r="AO91" i="358"/>
  <c r="AO96" i="358"/>
  <c r="AM96" i="358" s="1"/>
  <c r="BA19" i="358"/>
  <c r="AO26" i="358"/>
  <c r="AU26" i="358" s="1"/>
  <c r="W26" i="358" s="1"/>
  <c r="AV26" i="358"/>
  <c r="AO23" i="358"/>
  <c r="AL29" i="358"/>
  <c r="O29" i="358" s="1"/>
  <c r="AL25" i="358"/>
  <c r="O25" i="358" s="1"/>
  <c r="AL28" i="358"/>
  <c r="O28" i="358" s="1"/>
  <c r="AL19" i="358"/>
  <c r="O19" i="358" s="1"/>
  <c r="AL35" i="358"/>
  <c r="O35" i="358" s="1"/>
  <c r="AL45" i="358"/>
  <c r="O45" i="358" s="1"/>
  <c r="AL50" i="358"/>
  <c r="O50" i="358" s="1"/>
  <c r="AL30" i="358"/>
  <c r="O30" i="358" s="1"/>
  <c r="AL46" i="358"/>
  <c r="O46" i="358" s="1"/>
  <c r="AL60" i="358"/>
  <c r="O60" i="358" s="1"/>
  <c r="AL55" i="358"/>
  <c r="O55" i="358" s="1"/>
  <c r="AL62" i="358"/>
  <c r="O62" i="358" s="1"/>
  <c r="AL61" i="358"/>
  <c r="O61" i="358" s="1"/>
  <c r="AL67" i="358"/>
  <c r="O67" i="358" s="1"/>
  <c r="AL74" i="358"/>
  <c r="O74" i="358" s="1"/>
  <c r="AL75" i="358"/>
  <c r="O75" i="358" s="1"/>
  <c r="AL79" i="358"/>
  <c r="O79" i="358" s="1"/>
  <c r="AL82" i="358"/>
  <c r="O82" i="358" s="1"/>
  <c r="AL91" i="358"/>
  <c r="O91" i="358" s="1"/>
  <c r="AL93" i="358"/>
  <c r="O93" i="358" s="1"/>
  <c r="AL95" i="358"/>
  <c r="O95" i="358" s="1"/>
  <c r="AS17" i="358"/>
  <c r="AT17" i="358" s="1"/>
  <c r="AS20" i="358"/>
  <c r="AT20" i="358" s="1"/>
  <c r="AS15" i="358"/>
  <c r="AT15" i="358" s="1"/>
  <c r="AS30" i="358"/>
  <c r="AT30" i="358" s="1"/>
  <c r="AS18" i="358"/>
  <c r="AS32" i="358"/>
  <c r="AS50" i="358"/>
  <c r="AT50" i="358" s="1"/>
  <c r="AS42" i="358"/>
  <c r="AT42" i="358" s="1"/>
  <c r="AS37" i="358"/>
  <c r="AT37" i="358" s="1"/>
  <c r="AS47" i="358"/>
  <c r="AT47" i="358" s="1"/>
  <c r="AS54" i="358"/>
  <c r="AT54" i="358" s="1"/>
  <c r="AS53" i="358"/>
  <c r="AT53" i="358" s="1"/>
  <c r="AS48" i="358"/>
  <c r="AT48" i="358" s="1"/>
  <c r="AS63" i="358"/>
  <c r="AT63" i="358" s="1"/>
  <c r="AS70" i="358"/>
  <c r="AT70" i="358" s="1"/>
  <c r="AS64" i="358"/>
  <c r="AT64" i="358" s="1"/>
  <c r="AS76" i="358"/>
  <c r="AT76" i="358" s="1"/>
  <c r="AS78" i="358"/>
  <c r="AT78" i="358" s="1"/>
  <c r="AS81" i="358"/>
  <c r="AT81" i="358" s="1"/>
  <c r="AS90" i="358"/>
  <c r="AT90" i="358" s="1"/>
  <c r="AS96" i="358"/>
  <c r="AT96" i="358" s="1"/>
  <c r="AS94" i="358"/>
  <c r="AT94" i="358" s="1"/>
  <c r="AO34" i="358"/>
  <c r="AO41" i="358"/>
  <c r="AO40" i="358"/>
  <c r="AO39" i="358"/>
  <c r="AO49" i="358"/>
  <c r="AO64" i="358"/>
  <c r="AM64" i="358" s="1"/>
  <c r="AO59" i="358"/>
  <c r="AO46" i="358"/>
  <c r="AM46" i="358" s="1"/>
  <c r="AO62" i="358"/>
  <c r="AO68" i="358"/>
  <c r="AM68" i="358" s="1"/>
  <c r="AO70" i="358"/>
  <c r="AO81" i="358"/>
  <c r="AO80" i="358"/>
  <c r="AM80" i="358" s="1"/>
  <c r="AO85" i="358"/>
  <c r="AM85" i="358" s="1"/>
  <c r="AO93" i="358"/>
  <c r="AO94" i="358"/>
  <c r="AO100" i="358"/>
  <c r="AM100" i="358" s="1"/>
  <c r="AO29" i="358"/>
  <c r="BA27" i="358"/>
  <c r="AO21" i="358"/>
  <c r="BA34" i="358"/>
  <c r="BA28" i="358"/>
  <c r="BA20" i="358"/>
  <c r="BA25" i="358"/>
  <c r="AO15" i="358"/>
  <c r="AL18" i="358"/>
  <c r="O18" i="358" s="1"/>
  <c r="AL31" i="358"/>
  <c r="O31" i="358" s="1"/>
  <c r="AL36" i="358"/>
  <c r="O36" i="358" s="1"/>
  <c r="AL23" i="358"/>
  <c r="O23" i="358" s="1"/>
  <c r="AL33" i="358"/>
  <c r="O33" i="358" s="1"/>
  <c r="AL51" i="358"/>
  <c r="O51" i="358" s="1"/>
  <c r="AL39" i="358"/>
  <c r="O39" i="358" s="1"/>
  <c r="AL34" i="358"/>
  <c r="O34" i="358" s="1"/>
  <c r="AL48" i="358"/>
  <c r="O48" i="358" s="1"/>
  <c r="AL63" i="358"/>
  <c r="O63" i="358" s="1"/>
  <c r="AL59" i="358"/>
  <c r="O59" i="358" s="1"/>
  <c r="AL49" i="358"/>
  <c r="O49" i="358" s="1"/>
  <c r="AL64" i="358"/>
  <c r="O64" i="358" s="1"/>
  <c r="AL71" i="358"/>
  <c r="O71" i="358" s="1"/>
  <c r="AL65" i="358"/>
  <c r="O65" i="358" s="1"/>
  <c r="AL77" i="358"/>
  <c r="O77" i="358" s="1"/>
  <c r="AL83" i="358"/>
  <c r="O83" i="358" s="1"/>
  <c r="AL87" i="358"/>
  <c r="O87" i="358" s="1"/>
  <c r="AL92" i="358"/>
  <c r="O92" i="358" s="1"/>
  <c r="AL97" i="358"/>
  <c r="O97" i="358" s="1"/>
  <c r="AL99" i="358"/>
  <c r="O99" i="358" s="1"/>
  <c r="AL9" i="358"/>
  <c r="AS21" i="358"/>
  <c r="AT21" i="358" s="1"/>
  <c r="AS24" i="358"/>
  <c r="AT24" i="358" s="1"/>
  <c r="AS19" i="358"/>
  <c r="AT19" i="358" s="1"/>
  <c r="AS35" i="358"/>
  <c r="AT35" i="358" s="1"/>
  <c r="AS22" i="358"/>
  <c r="AT22" i="358" s="1"/>
  <c r="AS36" i="358"/>
  <c r="AT36" i="358" s="1"/>
  <c r="AS39" i="358"/>
  <c r="AT39" i="358" s="1"/>
  <c r="AS46" i="358"/>
  <c r="AT46" i="358" s="1"/>
  <c r="AS41" i="358"/>
  <c r="AT41" i="358" s="1"/>
  <c r="AS51" i="358"/>
  <c r="AT51" i="358" s="1"/>
  <c r="AS58" i="358"/>
  <c r="AT58" i="358" s="1"/>
  <c r="AS57" i="358"/>
  <c r="AT57" i="358" s="1"/>
  <c r="AS52" i="358"/>
  <c r="AT52" i="358" s="1"/>
  <c r="AS67" i="358"/>
  <c r="AT67" i="358" s="1"/>
  <c r="AS75" i="358"/>
  <c r="AT75" i="358" s="1"/>
  <c r="AS68" i="358"/>
  <c r="AT68" i="358" s="1"/>
  <c r="AS80" i="358"/>
  <c r="AT80" i="358" s="1"/>
  <c r="AS82" i="358"/>
  <c r="AT82" i="358" s="1"/>
  <c r="AS84" i="358"/>
  <c r="AT84" i="358" s="1"/>
  <c r="AS85" i="358"/>
  <c r="AT85" i="358" s="1"/>
  <c r="AS100" i="358"/>
  <c r="AT100" i="358" s="1"/>
  <c r="AS98" i="358"/>
  <c r="AT98" i="358" s="1"/>
  <c r="AL10" i="357"/>
  <c r="O10" i="357" s="1"/>
  <c r="AS10" i="357"/>
  <c r="AT10" i="357" s="1"/>
  <c r="AM11" i="357"/>
  <c r="AM9" i="357"/>
  <c r="AL14" i="357"/>
  <c r="O14" i="357" s="1"/>
  <c r="AL9" i="357"/>
  <c r="O9" i="357" s="1"/>
  <c r="AL23" i="357"/>
  <c r="O23" i="357" s="1"/>
  <c r="AL26" i="357"/>
  <c r="O26" i="357" s="1"/>
  <c r="AL21" i="357"/>
  <c r="O21" i="357" s="1"/>
  <c r="AL16" i="357"/>
  <c r="O16" i="357" s="1"/>
  <c r="AL31" i="357"/>
  <c r="O31" i="357" s="1"/>
  <c r="AL40" i="357"/>
  <c r="O40" i="357" s="1"/>
  <c r="AL39" i="357"/>
  <c r="O39" i="357" s="1"/>
  <c r="AL42" i="357"/>
  <c r="O42" i="357" s="1"/>
  <c r="AL46" i="357"/>
  <c r="O46" i="357" s="1"/>
  <c r="AL49" i="357"/>
  <c r="O49" i="357" s="1"/>
  <c r="AL60" i="357"/>
  <c r="O60" i="357" s="1"/>
  <c r="AL55" i="357"/>
  <c r="O55" i="357" s="1"/>
  <c r="AL64" i="357"/>
  <c r="O64" i="357" s="1"/>
  <c r="AL75" i="357"/>
  <c r="O75" i="357" s="1"/>
  <c r="AL61" i="357"/>
  <c r="O61" i="357" s="1"/>
  <c r="AL72" i="357"/>
  <c r="O72" i="357" s="1"/>
  <c r="AL82" i="357"/>
  <c r="O82" i="357" s="1"/>
  <c r="AL84" i="357"/>
  <c r="O84" i="357" s="1"/>
  <c r="AL90" i="357"/>
  <c r="O90" i="357" s="1"/>
  <c r="AL87" i="357"/>
  <c r="O87" i="357" s="1"/>
  <c r="AL92" i="357"/>
  <c r="O92" i="357" s="1"/>
  <c r="AL99" i="357"/>
  <c r="O99" i="357" s="1"/>
  <c r="AS26" i="357"/>
  <c r="AT26" i="357" s="1"/>
  <c r="AS21" i="357"/>
  <c r="AT21" i="357" s="1"/>
  <c r="AS16" i="357"/>
  <c r="AT16" i="357" s="1"/>
  <c r="AS15" i="357"/>
  <c r="AT15" i="357" s="1"/>
  <c r="AS27" i="357"/>
  <c r="AT27" i="357" s="1"/>
  <c r="AS43" i="357"/>
  <c r="AT43" i="357" s="1"/>
  <c r="AS45" i="357"/>
  <c r="AT45" i="357" s="1"/>
  <c r="AS37" i="357"/>
  <c r="AT37" i="357" s="1"/>
  <c r="AS51" i="357"/>
  <c r="AT51" i="357" s="1"/>
  <c r="AS48" i="357"/>
  <c r="AT48" i="357" s="1"/>
  <c r="AS61" i="357"/>
  <c r="AT61" i="357" s="1"/>
  <c r="AS54" i="357"/>
  <c r="AT54" i="357" s="1"/>
  <c r="AS57" i="357"/>
  <c r="AT57" i="357" s="1"/>
  <c r="AS69" i="357"/>
  <c r="AT69" i="357" s="1"/>
  <c r="AS74" i="357"/>
  <c r="AT74" i="357" s="1"/>
  <c r="AS75" i="357"/>
  <c r="AT75" i="357" s="1"/>
  <c r="AS88" i="357"/>
  <c r="AT88" i="357" s="1"/>
  <c r="AS83" i="357"/>
  <c r="AT83" i="357" s="1"/>
  <c r="AS89" i="357"/>
  <c r="AT89" i="357" s="1"/>
  <c r="AS97" i="357"/>
  <c r="AT97" i="357" s="1"/>
  <c r="AS96" i="357"/>
  <c r="AT96" i="357" s="1"/>
  <c r="AS94" i="357"/>
  <c r="AT94" i="357" s="1"/>
  <c r="AS9" i="357"/>
  <c r="AO16" i="357"/>
  <c r="AO23" i="357"/>
  <c r="AM23" i="357" s="1"/>
  <c r="AO14" i="357"/>
  <c r="AU14" i="357" s="1"/>
  <c r="W14" i="357" s="1"/>
  <c r="AV14" i="357"/>
  <c r="AO32" i="357"/>
  <c r="AM32" i="357" s="1"/>
  <c r="AO25" i="357"/>
  <c r="AM25" i="357" s="1"/>
  <c r="AO33" i="357"/>
  <c r="AM33" i="357" s="1"/>
  <c r="AO36" i="357"/>
  <c r="AM36" i="357" s="1"/>
  <c r="AO35" i="357"/>
  <c r="AM35" i="357" s="1"/>
  <c r="AO34" i="357"/>
  <c r="AM34" i="357" s="1"/>
  <c r="AO49" i="357"/>
  <c r="AM49" i="357" s="1"/>
  <c r="AO54" i="357"/>
  <c r="AO52" i="357"/>
  <c r="AM52" i="357" s="1"/>
  <c r="AO55" i="357"/>
  <c r="AM55" i="357" s="1"/>
  <c r="AO64" i="357"/>
  <c r="AO71" i="357"/>
  <c r="AM71" i="357" s="1"/>
  <c r="AO66" i="357"/>
  <c r="AM66" i="357" s="1"/>
  <c r="AO75" i="357"/>
  <c r="AM75" i="357" s="1"/>
  <c r="AO77" i="357"/>
  <c r="AM77" i="357" s="1"/>
  <c r="AO84" i="357"/>
  <c r="AO90" i="357"/>
  <c r="AM90" i="357" s="1"/>
  <c r="AV88" i="357"/>
  <c r="AO88" i="357"/>
  <c r="AO97" i="357"/>
  <c r="AM97" i="357" s="1"/>
  <c r="AL11" i="357"/>
  <c r="O11" i="357" s="1"/>
  <c r="AL33" i="357"/>
  <c r="O33" i="357" s="1"/>
  <c r="AL30" i="357"/>
  <c r="O30" i="357" s="1"/>
  <c r="AL25" i="357"/>
  <c r="O25" i="357" s="1"/>
  <c r="AL20" i="357"/>
  <c r="O20" i="357" s="1"/>
  <c r="AL28" i="357"/>
  <c r="O28" i="357" s="1"/>
  <c r="AL44" i="357"/>
  <c r="O44" i="357" s="1"/>
  <c r="AL43" i="357"/>
  <c r="O43" i="357" s="1"/>
  <c r="AL47" i="357"/>
  <c r="O47" i="357" s="1"/>
  <c r="AL50" i="357"/>
  <c r="O50" i="357" s="1"/>
  <c r="AL53" i="357"/>
  <c r="O53" i="357" s="1"/>
  <c r="AL62" i="357"/>
  <c r="O62" i="357" s="1"/>
  <c r="AL59" i="357"/>
  <c r="O59" i="357" s="1"/>
  <c r="AL63" i="357"/>
  <c r="O63" i="357" s="1"/>
  <c r="AL70" i="357"/>
  <c r="O70" i="357" s="1"/>
  <c r="AL65" i="357"/>
  <c r="O65" i="357" s="1"/>
  <c r="AL76" i="357"/>
  <c r="O76" i="357" s="1"/>
  <c r="AL85" i="357"/>
  <c r="O85" i="357" s="1"/>
  <c r="AL79" i="357"/>
  <c r="O79" i="357" s="1"/>
  <c r="AL94" i="357"/>
  <c r="O94" i="357" s="1"/>
  <c r="AL91" i="357"/>
  <c r="O91" i="357" s="1"/>
  <c r="AL96" i="357"/>
  <c r="O96" i="357" s="1"/>
  <c r="AL98" i="357"/>
  <c r="O98" i="357" s="1"/>
  <c r="AS28" i="357"/>
  <c r="AT28" i="357" s="1"/>
  <c r="AS25" i="357"/>
  <c r="AT25" i="357" s="1"/>
  <c r="AS20" i="357"/>
  <c r="AT20" i="357" s="1"/>
  <c r="AS19" i="357"/>
  <c r="AT19" i="357" s="1"/>
  <c r="AS31" i="357"/>
  <c r="AT31" i="357" s="1"/>
  <c r="AS34" i="357"/>
  <c r="AT34" i="357" s="1"/>
  <c r="AS47" i="357"/>
  <c r="AT47" i="357" s="1"/>
  <c r="AS41" i="357"/>
  <c r="AT41" i="357" s="1"/>
  <c r="AS36" i="357"/>
  <c r="AT36" i="357" s="1"/>
  <c r="AS52" i="357"/>
  <c r="AT52" i="357" s="1"/>
  <c r="AS65" i="357"/>
  <c r="AT65" i="357" s="1"/>
  <c r="AS58" i="357"/>
  <c r="AT58" i="357" s="1"/>
  <c r="AS62" i="357"/>
  <c r="AT62" i="357" s="1"/>
  <c r="AS64" i="357"/>
  <c r="AT64" i="357" s="1"/>
  <c r="AS76" i="357"/>
  <c r="AT76" i="357" s="1"/>
  <c r="AS73" i="357"/>
  <c r="AT73" i="357" s="1"/>
  <c r="AS80" i="357"/>
  <c r="AT80" i="357" s="1"/>
  <c r="AS78" i="357"/>
  <c r="AT78" i="357" s="1"/>
  <c r="AS87" i="357"/>
  <c r="AT87" i="357" s="1"/>
  <c r="AS86" i="357"/>
  <c r="AT86" i="357" s="1"/>
  <c r="AS100" i="357"/>
  <c r="AT100" i="357" s="1"/>
  <c r="AS98" i="357"/>
  <c r="AT98" i="357" s="1"/>
  <c r="AO20" i="357"/>
  <c r="AM20" i="357" s="1"/>
  <c r="AO27" i="357"/>
  <c r="AO18" i="357"/>
  <c r="AM18" i="357" s="1"/>
  <c r="AV13" i="357"/>
  <c r="AO13" i="357"/>
  <c r="AU13" i="357" s="1"/>
  <c r="W13" i="357" s="1"/>
  <c r="AO26" i="357"/>
  <c r="AO37" i="357"/>
  <c r="AO40" i="357"/>
  <c r="AM40" i="357" s="1"/>
  <c r="AO39" i="357"/>
  <c r="AM39" i="357" s="1"/>
  <c r="AO38" i="357"/>
  <c r="AO53" i="357"/>
  <c r="AM53" i="357" s="1"/>
  <c r="AO58" i="357"/>
  <c r="AO56" i="357"/>
  <c r="AM56" i="357" s="1"/>
  <c r="AO59" i="357"/>
  <c r="AM59" i="357" s="1"/>
  <c r="AO68" i="357"/>
  <c r="AO72" i="357"/>
  <c r="AM72" i="357" s="1"/>
  <c r="AO70" i="357"/>
  <c r="AM70" i="357" s="1"/>
  <c r="AO79" i="357"/>
  <c r="AM79" i="357" s="1"/>
  <c r="AO81" i="357"/>
  <c r="AM81" i="357" s="1"/>
  <c r="AO86" i="357"/>
  <c r="AO92" i="357"/>
  <c r="AM92" i="357" s="1"/>
  <c r="AO94" i="357"/>
  <c r="AO96" i="357"/>
  <c r="AO15" i="357"/>
  <c r="AL15" i="357"/>
  <c r="O15" i="357" s="1"/>
  <c r="AL18" i="357"/>
  <c r="O18" i="357" s="1"/>
  <c r="AL13" i="357"/>
  <c r="O13" i="357" s="1"/>
  <c r="AL29" i="357"/>
  <c r="O29" i="357" s="1"/>
  <c r="AL24" i="357"/>
  <c r="O24" i="357" s="1"/>
  <c r="AL32" i="357"/>
  <c r="O32" i="357" s="1"/>
  <c r="AL48" i="357"/>
  <c r="O48" i="357" s="1"/>
  <c r="AL34" i="357"/>
  <c r="O34" i="357" s="1"/>
  <c r="AL37" i="357"/>
  <c r="O37" i="357" s="1"/>
  <c r="AL52" i="357"/>
  <c r="O52" i="357" s="1"/>
  <c r="AL57" i="357"/>
  <c r="O57" i="357" s="1"/>
  <c r="AL66" i="357"/>
  <c r="O66" i="357" s="1"/>
  <c r="AL54" i="357"/>
  <c r="O54" i="357" s="1"/>
  <c r="AL67" i="357"/>
  <c r="O67" i="357" s="1"/>
  <c r="AL73" i="357"/>
  <c r="O73" i="357" s="1"/>
  <c r="AL69" i="357"/>
  <c r="O69" i="357" s="1"/>
  <c r="AL74" i="357"/>
  <c r="O74" i="357" s="1"/>
  <c r="AL81" i="357"/>
  <c r="O81" i="357" s="1"/>
  <c r="AL83" i="357"/>
  <c r="O83" i="357" s="1"/>
  <c r="AL89" i="357"/>
  <c r="O89" i="357" s="1"/>
  <c r="AL93" i="357"/>
  <c r="O93" i="357" s="1"/>
  <c r="AL100" i="357"/>
  <c r="O100" i="357" s="1"/>
  <c r="AS18" i="357"/>
  <c r="AT18" i="357" s="1"/>
  <c r="AS30" i="357"/>
  <c r="AT30" i="357" s="1"/>
  <c r="AS29" i="357"/>
  <c r="AT29" i="357" s="1"/>
  <c r="AS24" i="357"/>
  <c r="AT24" i="357" s="1"/>
  <c r="AS23" i="357"/>
  <c r="AT23" i="357" s="1"/>
  <c r="AS35" i="357"/>
  <c r="AT35" i="357" s="1"/>
  <c r="AS38" i="357"/>
  <c r="AT38" i="357" s="1"/>
  <c r="AS49" i="357"/>
  <c r="AT49" i="357" s="1"/>
  <c r="AS46" i="357"/>
  <c r="AT46" i="357" s="1"/>
  <c r="AS40" i="357"/>
  <c r="AT40" i="357" s="1"/>
  <c r="AS56" i="357"/>
  <c r="AT56" i="357" s="1"/>
  <c r="AS55" i="357"/>
  <c r="AT55" i="357" s="1"/>
  <c r="AS63" i="357"/>
  <c r="AT63" i="357" s="1"/>
  <c r="AS66" i="357"/>
  <c r="AT66" i="357" s="1"/>
  <c r="AS68" i="357"/>
  <c r="AT68" i="357" s="1"/>
  <c r="AS67" i="357"/>
  <c r="AT67" i="357" s="1"/>
  <c r="AS77" i="357"/>
  <c r="AT77" i="357" s="1"/>
  <c r="AS84" i="357"/>
  <c r="AT84" i="357" s="1"/>
  <c r="AS82" i="357"/>
  <c r="AT82" i="357" s="1"/>
  <c r="AS91" i="357"/>
  <c r="AT91" i="357" s="1"/>
  <c r="AS90" i="357"/>
  <c r="AT90" i="357" s="1"/>
  <c r="AS95" i="357"/>
  <c r="AT95" i="357" s="1"/>
  <c r="AO24" i="357"/>
  <c r="AO31" i="357"/>
  <c r="AO22" i="357"/>
  <c r="AM22" i="357" s="1"/>
  <c r="AO17" i="357"/>
  <c r="AO30" i="357"/>
  <c r="AO41" i="357"/>
  <c r="AO44" i="357"/>
  <c r="AM44" i="357" s="1"/>
  <c r="AO43" i="357"/>
  <c r="AO42" i="357"/>
  <c r="AM42" i="357" s="1"/>
  <c r="AO46" i="357"/>
  <c r="AO57" i="357"/>
  <c r="AO60" i="357"/>
  <c r="AM60" i="357" s="1"/>
  <c r="AO61" i="357"/>
  <c r="AO74" i="357"/>
  <c r="AO76" i="357"/>
  <c r="AO69" i="357"/>
  <c r="AO83" i="357"/>
  <c r="AV83" i="357"/>
  <c r="AO85" i="357"/>
  <c r="AO87" i="357"/>
  <c r="AO89" i="357"/>
  <c r="AU89" i="357" s="1"/>
  <c r="W89" i="357" s="1"/>
  <c r="AO98" i="357"/>
  <c r="AO100" i="357"/>
  <c r="AL19" i="357"/>
  <c r="O19" i="357" s="1"/>
  <c r="AL22" i="357"/>
  <c r="O22" i="357" s="1"/>
  <c r="AL17" i="357"/>
  <c r="O17" i="357" s="1"/>
  <c r="AL12" i="357"/>
  <c r="O12" i="357" s="1"/>
  <c r="AL27" i="357"/>
  <c r="O27" i="357" s="1"/>
  <c r="AL36" i="357"/>
  <c r="O36" i="357" s="1"/>
  <c r="AL35" i="357"/>
  <c r="O35" i="357" s="1"/>
  <c r="AL38" i="357"/>
  <c r="O38" i="357" s="1"/>
  <c r="AL41" i="357"/>
  <c r="O41" i="357" s="1"/>
  <c r="AL45" i="357"/>
  <c r="O45" i="357" s="1"/>
  <c r="AL56" i="357"/>
  <c r="O56" i="357" s="1"/>
  <c r="AL51" i="357"/>
  <c r="O51" i="357" s="1"/>
  <c r="AL58" i="357"/>
  <c r="O58" i="357" s="1"/>
  <c r="AL71" i="357"/>
  <c r="O71" i="357" s="1"/>
  <c r="AL77" i="357"/>
  <c r="O77" i="357" s="1"/>
  <c r="AL68" i="357"/>
  <c r="O68" i="357" s="1"/>
  <c r="AL78" i="357"/>
  <c r="O78" i="357" s="1"/>
  <c r="AL80" i="357"/>
  <c r="O80" i="357" s="1"/>
  <c r="AL86" i="357"/>
  <c r="O86" i="357" s="1"/>
  <c r="AL88" i="357"/>
  <c r="O88" i="357" s="1"/>
  <c r="AL97" i="357"/>
  <c r="O97" i="357" s="1"/>
  <c r="AL95" i="357"/>
  <c r="O95" i="357" s="1"/>
  <c r="AS22" i="357"/>
  <c r="AT22" i="357" s="1"/>
  <c r="AS17" i="357"/>
  <c r="AT17" i="357" s="1"/>
  <c r="AS12" i="357"/>
  <c r="AT12" i="357" s="1"/>
  <c r="AS11" i="357"/>
  <c r="AS32" i="357"/>
  <c r="AT32" i="357" s="1"/>
  <c r="AS39" i="357"/>
  <c r="AT39" i="357" s="1"/>
  <c r="AS42" i="357"/>
  <c r="AT42" i="357" s="1"/>
  <c r="AS33" i="357"/>
  <c r="AT33" i="357" s="1"/>
  <c r="AS50" i="357"/>
  <c r="AT50" i="357" s="1"/>
  <c r="AS44" i="357"/>
  <c r="AT44" i="357" s="1"/>
  <c r="AS60" i="357"/>
  <c r="AT60" i="357" s="1"/>
  <c r="AS59" i="357"/>
  <c r="AT59" i="357" s="1"/>
  <c r="AS53" i="357"/>
  <c r="AT53" i="357" s="1"/>
  <c r="AS70" i="357"/>
  <c r="AT70" i="357" s="1"/>
  <c r="AS72" i="357"/>
  <c r="AT72" i="357" s="1"/>
  <c r="AS71" i="357"/>
  <c r="AT71" i="357" s="1"/>
  <c r="AS81" i="357"/>
  <c r="AT81" i="357" s="1"/>
  <c r="AS79" i="357"/>
  <c r="AT79" i="357" s="1"/>
  <c r="AS85" i="357"/>
  <c r="AT85" i="357" s="1"/>
  <c r="AS93" i="357"/>
  <c r="AT93" i="357" s="1"/>
  <c r="AS92" i="357"/>
  <c r="AT92" i="357" s="1"/>
  <c r="AS99" i="357"/>
  <c r="AT99" i="357" s="1"/>
  <c r="AV12" i="357"/>
  <c r="AO12" i="357"/>
  <c r="AO19" i="357"/>
  <c r="AV19" i="357"/>
  <c r="AO10" i="357"/>
  <c r="AO28" i="357"/>
  <c r="AV28" i="357"/>
  <c r="AO21" i="357"/>
  <c r="AO29" i="357"/>
  <c r="AO47" i="357"/>
  <c r="AO51" i="357"/>
  <c r="AO48" i="357"/>
  <c r="AV45" i="357"/>
  <c r="AO45" i="357"/>
  <c r="AO50" i="357"/>
  <c r="AM50" i="357" s="1"/>
  <c r="AO63" i="357"/>
  <c r="AO67" i="357"/>
  <c r="AM67" i="357" s="1"/>
  <c r="AO65" i="357"/>
  <c r="AO78" i="357"/>
  <c r="AV62" i="357"/>
  <c r="AO62" i="357"/>
  <c r="AO73" i="357"/>
  <c r="AO82" i="357"/>
  <c r="AV80" i="357"/>
  <c r="AO80" i="357"/>
  <c r="AO91" i="357"/>
  <c r="AO95" i="357"/>
  <c r="AO93" i="357"/>
  <c r="AO99" i="357"/>
  <c r="AB101" i="357"/>
  <c r="AL16" i="351"/>
  <c r="O16" i="351" s="1"/>
  <c r="AS14" i="350"/>
  <c r="AT14" i="350" s="1"/>
  <c r="AS12" i="347"/>
  <c r="AT12" i="347" s="1"/>
  <c r="AS11" i="348"/>
  <c r="AT11" i="348" s="1"/>
  <c r="AS10" i="346"/>
  <c r="AT10" i="346" s="1"/>
  <c r="AS13" i="345"/>
  <c r="AL28" i="344"/>
  <c r="O28" i="344" s="1"/>
  <c r="AL10" i="352"/>
  <c r="O10" i="352" s="1"/>
  <c r="AM11" i="352"/>
  <c r="AS13" i="352"/>
  <c r="AT13" i="352" s="1"/>
  <c r="AL9" i="352"/>
  <c r="O9" i="352" s="1"/>
  <c r="AL12" i="352"/>
  <c r="O12" i="352" s="1"/>
  <c r="AO17" i="352"/>
  <c r="AO30" i="352"/>
  <c r="AM30" i="352" s="1"/>
  <c r="AO14" i="352"/>
  <c r="AO27" i="352"/>
  <c r="AO16" i="352"/>
  <c r="AO40" i="352"/>
  <c r="AM40" i="352" s="1"/>
  <c r="AO39" i="352"/>
  <c r="AO42" i="352"/>
  <c r="AO37" i="352"/>
  <c r="AM37" i="352" s="1"/>
  <c r="AO55" i="352"/>
  <c r="AO58" i="352"/>
  <c r="AO53" i="352"/>
  <c r="AO56" i="352"/>
  <c r="AM56" i="352" s="1"/>
  <c r="AO70" i="352"/>
  <c r="AO73" i="352"/>
  <c r="AO71" i="352"/>
  <c r="AM71" i="352" s="1"/>
  <c r="AO86" i="352"/>
  <c r="AM86" i="352" s="1"/>
  <c r="AO82" i="352"/>
  <c r="AO89" i="352"/>
  <c r="AO91" i="352"/>
  <c r="AO97" i="352"/>
  <c r="AM97" i="352" s="1"/>
  <c r="AL19" i="352"/>
  <c r="O19" i="352" s="1"/>
  <c r="AL34" i="352"/>
  <c r="O34" i="352" s="1"/>
  <c r="AL30" i="352"/>
  <c r="O30" i="352" s="1"/>
  <c r="AL25" i="352"/>
  <c r="O25" i="352" s="1"/>
  <c r="AL20" i="352"/>
  <c r="O20" i="352" s="1"/>
  <c r="AL35" i="352"/>
  <c r="O35" i="352" s="1"/>
  <c r="AL49" i="352"/>
  <c r="O49" i="352" s="1"/>
  <c r="AL46" i="352"/>
  <c r="O46" i="352" s="1"/>
  <c r="AL51" i="352"/>
  <c r="O51" i="352" s="1"/>
  <c r="AL50" i="352"/>
  <c r="O50" i="352" s="1"/>
  <c r="AL66" i="352"/>
  <c r="O66" i="352" s="1"/>
  <c r="AL64" i="352"/>
  <c r="O64" i="352" s="1"/>
  <c r="AL60" i="352"/>
  <c r="O60" i="352" s="1"/>
  <c r="AL65" i="352"/>
  <c r="O65" i="352" s="1"/>
  <c r="AL79" i="352"/>
  <c r="O79" i="352" s="1"/>
  <c r="AL71" i="352"/>
  <c r="O71" i="352" s="1"/>
  <c r="AL76" i="352"/>
  <c r="O76" i="352" s="1"/>
  <c r="AL89" i="352"/>
  <c r="O89" i="352" s="1"/>
  <c r="AL85" i="352"/>
  <c r="O85" i="352" s="1"/>
  <c r="AL91" i="352"/>
  <c r="O91" i="352" s="1"/>
  <c r="AL92" i="352"/>
  <c r="O92" i="352" s="1"/>
  <c r="AL99" i="352"/>
  <c r="O99" i="352" s="1"/>
  <c r="AS22" i="352"/>
  <c r="AT22" i="352" s="1"/>
  <c r="AS17" i="352"/>
  <c r="AT17" i="352" s="1"/>
  <c r="AS33" i="352"/>
  <c r="AT33" i="352" s="1"/>
  <c r="AS24" i="352"/>
  <c r="AT24" i="352" s="1"/>
  <c r="AS19" i="352"/>
  <c r="AT19" i="352" s="1"/>
  <c r="AS34" i="352"/>
  <c r="AT34" i="352" s="1"/>
  <c r="AS48" i="352"/>
  <c r="AT48" i="352" s="1"/>
  <c r="AS36" i="352"/>
  <c r="AT36" i="352" s="1"/>
  <c r="AS39" i="352"/>
  <c r="AT39" i="352" s="1"/>
  <c r="AS49" i="352"/>
  <c r="AT49" i="352" s="1"/>
  <c r="AS56" i="352"/>
  <c r="AT56" i="352" s="1"/>
  <c r="AS59" i="352"/>
  <c r="AT59" i="352" s="1"/>
  <c r="AS58" i="352"/>
  <c r="AT58" i="352" s="1"/>
  <c r="AS68" i="352"/>
  <c r="AT68" i="352" s="1"/>
  <c r="AS70" i="352"/>
  <c r="AT70" i="352" s="1"/>
  <c r="AS73" i="352"/>
  <c r="AT73" i="352" s="1"/>
  <c r="AS79" i="352"/>
  <c r="AT79" i="352" s="1"/>
  <c r="AS86" i="352"/>
  <c r="AT86" i="352" s="1"/>
  <c r="AS80" i="352"/>
  <c r="AT80" i="352" s="1"/>
  <c r="AS89" i="352"/>
  <c r="AT89" i="352" s="1"/>
  <c r="AS100" i="352"/>
  <c r="AT100" i="352" s="1"/>
  <c r="AS98" i="352"/>
  <c r="AT98" i="352" s="1"/>
  <c r="AM10" i="352"/>
  <c r="AO21" i="352"/>
  <c r="AM21" i="352" s="1"/>
  <c r="AO18" i="352"/>
  <c r="AM18" i="352" s="1"/>
  <c r="AO31" i="352"/>
  <c r="AM31" i="352" s="1"/>
  <c r="AO15" i="352"/>
  <c r="AO20" i="352"/>
  <c r="AO44" i="352"/>
  <c r="AO43" i="352"/>
  <c r="AM43" i="352" s="1"/>
  <c r="AO46" i="352"/>
  <c r="AO41" i="352"/>
  <c r="AM41" i="352" s="1"/>
  <c r="AO59" i="352"/>
  <c r="AO62" i="352"/>
  <c r="AM62" i="352" s="1"/>
  <c r="AO57" i="352"/>
  <c r="AO60" i="352"/>
  <c r="AM60" i="352" s="1"/>
  <c r="AO74" i="352"/>
  <c r="AO68" i="352"/>
  <c r="AO75" i="352"/>
  <c r="AM75" i="352" s="1"/>
  <c r="AO79" i="352"/>
  <c r="AO84" i="352"/>
  <c r="AO92" i="352"/>
  <c r="AM92" i="352" s="1"/>
  <c r="AO94" i="352"/>
  <c r="AO96" i="352"/>
  <c r="AM96" i="352" s="1"/>
  <c r="AL23" i="352"/>
  <c r="O23" i="352" s="1"/>
  <c r="AL18" i="352"/>
  <c r="O18" i="352" s="1"/>
  <c r="AL13" i="352"/>
  <c r="O13" i="352" s="1"/>
  <c r="AL29" i="352"/>
  <c r="O29" i="352" s="1"/>
  <c r="AL24" i="352"/>
  <c r="O24" i="352" s="1"/>
  <c r="AL39" i="352"/>
  <c r="O39" i="352" s="1"/>
  <c r="AL53" i="352"/>
  <c r="O53" i="352" s="1"/>
  <c r="AL37" i="352"/>
  <c r="O37" i="352" s="1"/>
  <c r="AL36" i="352"/>
  <c r="O36" i="352" s="1"/>
  <c r="AL54" i="352"/>
  <c r="O54" i="352" s="1"/>
  <c r="AL68" i="352"/>
  <c r="O68" i="352" s="1"/>
  <c r="AL48" i="352"/>
  <c r="O48" i="352" s="1"/>
  <c r="AL55" i="352"/>
  <c r="O55" i="352" s="1"/>
  <c r="AL69" i="352"/>
  <c r="O69" i="352" s="1"/>
  <c r="AL72" i="352"/>
  <c r="O72" i="352" s="1"/>
  <c r="AL70" i="352"/>
  <c r="O70" i="352" s="1"/>
  <c r="AL80" i="352"/>
  <c r="O80" i="352" s="1"/>
  <c r="AL82" i="352"/>
  <c r="O82" i="352" s="1"/>
  <c r="AL84" i="352"/>
  <c r="O84" i="352" s="1"/>
  <c r="AL90" i="352"/>
  <c r="O90" i="352" s="1"/>
  <c r="AL96" i="352"/>
  <c r="O96" i="352" s="1"/>
  <c r="AL98" i="352"/>
  <c r="O98" i="352" s="1"/>
  <c r="AS10" i="352"/>
  <c r="AS26" i="352"/>
  <c r="AT26" i="352" s="1"/>
  <c r="AS21" i="352"/>
  <c r="AT21" i="352" s="1"/>
  <c r="AS12" i="352"/>
  <c r="AT12" i="352" s="1"/>
  <c r="AS28" i="352"/>
  <c r="AT28" i="352" s="1"/>
  <c r="AS23" i="352"/>
  <c r="AT23" i="352" s="1"/>
  <c r="AS38" i="352"/>
  <c r="AT38" i="352" s="1"/>
  <c r="AS41" i="352"/>
  <c r="AT41" i="352" s="1"/>
  <c r="AS40" i="352"/>
  <c r="AT40" i="352" s="1"/>
  <c r="AS43" i="352"/>
  <c r="AT43" i="352" s="1"/>
  <c r="AS53" i="352"/>
  <c r="AT53" i="352" s="1"/>
  <c r="AS60" i="352"/>
  <c r="AT60" i="352" s="1"/>
  <c r="AS63" i="352"/>
  <c r="AT63" i="352" s="1"/>
  <c r="AS62" i="352"/>
  <c r="AT62" i="352" s="1"/>
  <c r="AS72" i="352"/>
  <c r="AT72" i="352" s="1"/>
  <c r="AS74" i="352"/>
  <c r="AT74" i="352" s="1"/>
  <c r="AS77" i="352"/>
  <c r="AT77" i="352" s="1"/>
  <c r="AS83" i="352"/>
  <c r="AT83" i="352" s="1"/>
  <c r="AS88" i="352"/>
  <c r="AT88" i="352" s="1"/>
  <c r="AS87" i="352"/>
  <c r="AT87" i="352" s="1"/>
  <c r="AS93" i="352"/>
  <c r="AT93" i="352" s="1"/>
  <c r="AS95" i="352"/>
  <c r="AT95" i="352" s="1"/>
  <c r="AS97" i="352"/>
  <c r="AT97" i="352" s="1"/>
  <c r="AO35" i="352"/>
  <c r="AM35" i="352" s="1"/>
  <c r="AO25" i="352"/>
  <c r="AO34" i="352"/>
  <c r="AO22" i="352"/>
  <c r="AO19" i="352"/>
  <c r="AO33" i="352"/>
  <c r="AU33" i="352" s="1"/>
  <c r="W33" i="352" s="1"/>
  <c r="AO24" i="352"/>
  <c r="AU24" i="352" s="1"/>
  <c r="W24" i="352" s="1"/>
  <c r="AO32" i="352"/>
  <c r="AM32" i="352" s="1"/>
  <c r="AO50" i="352"/>
  <c r="AM50" i="352" s="1"/>
  <c r="AO47" i="352"/>
  <c r="AM47" i="352" s="1"/>
  <c r="AO48" i="352"/>
  <c r="AO45" i="352"/>
  <c r="AO63" i="352"/>
  <c r="AO69" i="352"/>
  <c r="AM69" i="352" s="1"/>
  <c r="AO61" i="352"/>
  <c r="AM61" i="352" s="1"/>
  <c r="AO64" i="352"/>
  <c r="AM64" i="352" s="1"/>
  <c r="AO76" i="352"/>
  <c r="AM76" i="352" s="1"/>
  <c r="AO72" i="352"/>
  <c r="AO77" i="352"/>
  <c r="AO83" i="352"/>
  <c r="AO87" i="352"/>
  <c r="AO88" i="352"/>
  <c r="AO98" i="352"/>
  <c r="AO100" i="352"/>
  <c r="AL11" i="352"/>
  <c r="O11" i="352" s="1"/>
  <c r="AL27" i="352"/>
  <c r="O27" i="352" s="1"/>
  <c r="AL22" i="352"/>
  <c r="O22" i="352" s="1"/>
  <c r="AL17" i="352"/>
  <c r="O17" i="352" s="1"/>
  <c r="AL33" i="352"/>
  <c r="O33" i="352" s="1"/>
  <c r="AL28" i="352"/>
  <c r="O28" i="352" s="1"/>
  <c r="AL43" i="352"/>
  <c r="O43" i="352" s="1"/>
  <c r="AL38" i="352"/>
  <c r="O38" i="352" s="1"/>
  <c r="AL41" i="352"/>
  <c r="O41" i="352" s="1"/>
  <c r="AL40" i="352"/>
  <c r="O40" i="352" s="1"/>
  <c r="AL58" i="352"/>
  <c r="O58" i="352" s="1"/>
  <c r="AL57" i="352"/>
  <c r="O57" i="352" s="1"/>
  <c r="AL52" i="352"/>
  <c r="O52" i="352" s="1"/>
  <c r="AL59" i="352"/>
  <c r="O59" i="352" s="1"/>
  <c r="AL73" i="352"/>
  <c r="O73" i="352" s="1"/>
  <c r="AL75" i="352"/>
  <c r="O75" i="352" s="1"/>
  <c r="AL74" i="352"/>
  <c r="O74" i="352" s="1"/>
  <c r="AL87" i="352"/>
  <c r="O87" i="352" s="1"/>
  <c r="AL86" i="352"/>
  <c r="O86" i="352" s="1"/>
  <c r="AL88" i="352"/>
  <c r="O88" i="352" s="1"/>
  <c r="AL93" i="352"/>
  <c r="O93" i="352" s="1"/>
  <c r="AL100" i="352"/>
  <c r="O100" i="352" s="1"/>
  <c r="AS14" i="352"/>
  <c r="AT14" i="352" s="1"/>
  <c r="AS30" i="352"/>
  <c r="AT30" i="352" s="1"/>
  <c r="AS25" i="352"/>
  <c r="AT25" i="352" s="1"/>
  <c r="AS16" i="352"/>
  <c r="AT16" i="352" s="1"/>
  <c r="AS32" i="352"/>
  <c r="AT32" i="352" s="1"/>
  <c r="AS27" i="352"/>
  <c r="AT27" i="352" s="1"/>
  <c r="AS42" i="352"/>
  <c r="AT42" i="352" s="1"/>
  <c r="AS45" i="352"/>
  <c r="AT45" i="352" s="1"/>
  <c r="AS44" i="352"/>
  <c r="AT44" i="352" s="1"/>
  <c r="AS47" i="352"/>
  <c r="AT47" i="352" s="1"/>
  <c r="AS57" i="352"/>
  <c r="AT57" i="352" s="1"/>
  <c r="AS51" i="352"/>
  <c r="AT51" i="352" s="1"/>
  <c r="AS65" i="352"/>
  <c r="AT65" i="352" s="1"/>
  <c r="AS67" i="352"/>
  <c r="AT67" i="352" s="1"/>
  <c r="AS71" i="352"/>
  <c r="AT71" i="352" s="1"/>
  <c r="AS76" i="352"/>
  <c r="AT76" i="352" s="1"/>
  <c r="AS78" i="352"/>
  <c r="AT78" i="352" s="1"/>
  <c r="AS82" i="352"/>
  <c r="AT82" i="352" s="1"/>
  <c r="AS81" i="352"/>
  <c r="AT81" i="352" s="1"/>
  <c r="AS91" i="352"/>
  <c r="AT91" i="352" s="1"/>
  <c r="AS92" i="352"/>
  <c r="AT92" i="352" s="1"/>
  <c r="AS99" i="352"/>
  <c r="AT99" i="352" s="1"/>
  <c r="AS11" i="352"/>
  <c r="AO29" i="352"/>
  <c r="AM29" i="352" s="1"/>
  <c r="AO13" i="352"/>
  <c r="AO26" i="352"/>
  <c r="AO23" i="352"/>
  <c r="AO28" i="352"/>
  <c r="AO12" i="352"/>
  <c r="AO36" i="352"/>
  <c r="AO54" i="352"/>
  <c r="AM54" i="352" s="1"/>
  <c r="AO38" i="352"/>
  <c r="AO52" i="352"/>
  <c r="AM52" i="352" s="1"/>
  <c r="AO51" i="352"/>
  <c r="AO65" i="352"/>
  <c r="AO49" i="352"/>
  <c r="AO67" i="352"/>
  <c r="AO66" i="352"/>
  <c r="AO80" i="352"/>
  <c r="AO78" i="352"/>
  <c r="AO81" i="352"/>
  <c r="AO90" i="352"/>
  <c r="AO85" i="352"/>
  <c r="AM85" i="352" s="1"/>
  <c r="AO95" i="352"/>
  <c r="AO93" i="352"/>
  <c r="AO99" i="352"/>
  <c r="AL15" i="352"/>
  <c r="O15" i="352" s="1"/>
  <c r="AL31" i="352"/>
  <c r="O31" i="352" s="1"/>
  <c r="AL26" i="352"/>
  <c r="O26" i="352" s="1"/>
  <c r="AL21" i="352"/>
  <c r="O21" i="352" s="1"/>
  <c r="AL32" i="352"/>
  <c r="O32" i="352" s="1"/>
  <c r="AL47" i="352"/>
  <c r="O47" i="352" s="1"/>
  <c r="AL42" i="352"/>
  <c r="O42" i="352" s="1"/>
  <c r="AL45" i="352"/>
  <c r="O45" i="352" s="1"/>
  <c r="AL44" i="352"/>
  <c r="O44" i="352" s="1"/>
  <c r="AL62" i="352"/>
  <c r="O62" i="352" s="1"/>
  <c r="AL61" i="352"/>
  <c r="O61" i="352" s="1"/>
  <c r="AL56" i="352"/>
  <c r="O56" i="352" s="1"/>
  <c r="AL63" i="352"/>
  <c r="O63" i="352" s="1"/>
  <c r="AL77" i="352"/>
  <c r="O77" i="352" s="1"/>
  <c r="AL67" i="352"/>
  <c r="O67" i="352" s="1"/>
  <c r="AL78" i="352"/>
  <c r="O78" i="352" s="1"/>
  <c r="AL83" i="352"/>
  <c r="O83" i="352" s="1"/>
  <c r="AL81" i="352"/>
  <c r="O81" i="352" s="1"/>
  <c r="AL94" i="352"/>
  <c r="O94" i="352" s="1"/>
  <c r="AL97" i="352"/>
  <c r="O97" i="352" s="1"/>
  <c r="AL95" i="352"/>
  <c r="O95" i="352" s="1"/>
  <c r="AS18" i="352"/>
  <c r="AT18" i="352" s="1"/>
  <c r="AS37" i="352"/>
  <c r="AT37" i="352" s="1"/>
  <c r="AS29" i="352"/>
  <c r="AT29" i="352" s="1"/>
  <c r="AS20" i="352"/>
  <c r="AT20" i="352" s="1"/>
  <c r="AS15" i="352"/>
  <c r="AT15" i="352" s="1"/>
  <c r="AS31" i="352"/>
  <c r="AT31" i="352" s="1"/>
  <c r="AS46" i="352"/>
  <c r="AT46" i="352" s="1"/>
  <c r="AS50" i="352"/>
  <c r="AT50" i="352" s="1"/>
  <c r="AS35" i="352"/>
  <c r="AT35" i="352" s="1"/>
  <c r="AS52" i="352"/>
  <c r="AT52" i="352" s="1"/>
  <c r="AS61" i="352"/>
  <c r="AT61" i="352" s="1"/>
  <c r="AS55" i="352"/>
  <c r="AT55" i="352" s="1"/>
  <c r="AS54" i="352"/>
  <c r="AT54" i="352" s="1"/>
  <c r="AS64" i="352"/>
  <c r="AT64" i="352" s="1"/>
  <c r="AS66" i="352"/>
  <c r="AT66" i="352" s="1"/>
  <c r="AS69" i="352"/>
  <c r="AT69" i="352" s="1"/>
  <c r="AS75" i="352"/>
  <c r="AT75" i="352" s="1"/>
  <c r="AS84" i="352"/>
  <c r="AT84" i="352" s="1"/>
  <c r="AS85" i="352"/>
  <c r="AT85" i="352" s="1"/>
  <c r="AS90" i="352"/>
  <c r="AT90" i="352" s="1"/>
  <c r="AS96" i="352"/>
  <c r="AT96" i="352" s="1"/>
  <c r="AS94" i="352"/>
  <c r="AT94" i="352" s="1"/>
  <c r="AS9" i="352"/>
  <c r="AM9" i="352"/>
  <c r="AS23" i="347"/>
  <c r="AT23" i="347" s="1"/>
  <c r="AS37" i="347"/>
  <c r="AT37" i="347" s="1"/>
  <c r="AS39" i="347"/>
  <c r="AT39" i="347" s="1"/>
  <c r="AS75" i="347"/>
  <c r="AT75" i="347" s="1"/>
  <c r="AS85" i="347"/>
  <c r="AT85" i="347" s="1"/>
  <c r="A11" i="347"/>
  <c r="J11" i="347" s="1"/>
  <c r="X11" i="347" s="1"/>
  <c r="Z11" i="347" s="1"/>
  <c r="AS15" i="351"/>
  <c r="AT15" i="351" s="1"/>
  <c r="AS11" i="351"/>
  <c r="AT11" i="351" s="1"/>
  <c r="AM13" i="351"/>
  <c r="AS10" i="351"/>
  <c r="AT10" i="351" s="1"/>
  <c r="AO18" i="351"/>
  <c r="AO34" i="351"/>
  <c r="AO29" i="351"/>
  <c r="AO20" i="351"/>
  <c r="AM20" i="351" s="1"/>
  <c r="AO15" i="351"/>
  <c r="AO35" i="351"/>
  <c r="AM35" i="351" s="1"/>
  <c r="AO42" i="351"/>
  <c r="AO41" i="351"/>
  <c r="AM41" i="351" s="1"/>
  <c r="AO40" i="351"/>
  <c r="AO54" i="351"/>
  <c r="AM54" i="351" s="1"/>
  <c r="AO52" i="351"/>
  <c r="AO51" i="351"/>
  <c r="AM51" i="351" s="1"/>
  <c r="AO57" i="351"/>
  <c r="AM57" i="351" s="1"/>
  <c r="AO73" i="351"/>
  <c r="AO67" i="351"/>
  <c r="AO62" i="351"/>
  <c r="AM62" i="351" s="1"/>
  <c r="AO79" i="351"/>
  <c r="AO86" i="351"/>
  <c r="AO72" i="351"/>
  <c r="AO93" i="351"/>
  <c r="AM93" i="351" s="1"/>
  <c r="AO85" i="351"/>
  <c r="AM85" i="351" s="1"/>
  <c r="AO97" i="351"/>
  <c r="AO99" i="351"/>
  <c r="AM99" i="351" s="1"/>
  <c r="AL20" i="351"/>
  <c r="O20" i="351" s="1"/>
  <c r="AL19" i="351"/>
  <c r="O19" i="351" s="1"/>
  <c r="AL26" i="351"/>
  <c r="O26" i="351" s="1"/>
  <c r="AL34" i="351"/>
  <c r="O34" i="351" s="1"/>
  <c r="AL41" i="351"/>
  <c r="O41" i="351" s="1"/>
  <c r="AL36" i="351"/>
  <c r="O36" i="351" s="1"/>
  <c r="AL35" i="351"/>
  <c r="O35" i="351" s="1"/>
  <c r="AL49" i="351"/>
  <c r="O49" i="351" s="1"/>
  <c r="AL56" i="351"/>
  <c r="O56" i="351" s="1"/>
  <c r="AL46" i="351"/>
  <c r="O46" i="351" s="1"/>
  <c r="AL63" i="351"/>
  <c r="O63" i="351" s="1"/>
  <c r="AL77" i="351"/>
  <c r="O77" i="351" s="1"/>
  <c r="AL62" i="351"/>
  <c r="O62" i="351" s="1"/>
  <c r="AL61" i="351"/>
  <c r="O61" i="351" s="1"/>
  <c r="AL74" i="351"/>
  <c r="O74" i="351" s="1"/>
  <c r="AL85" i="351"/>
  <c r="O85" i="351" s="1"/>
  <c r="AL79" i="351"/>
  <c r="O79" i="351" s="1"/>
  <c r="AL92" i="351"/>
  <c r="O92" i="351" s="1"/>
  <c r="AL88" i="351"/>
  <c r="O88" i="351" s="1"/>
  <c r="AL100" i="351"/>
  <c r="O100" i="351" s="1"/>
  <c r="AL98" i="351"/>
  <c r="O98" i="351" s="1"/>
  <c r="BA12" i="351"/>
  <c r="BA20" i="351"/>
  <c r="BA23" i="351"/>
  <c r="BA22" i="351"/>
  <c r="BA25" i="351"/>
  <c r="BA37" i="351"/>
  <c r="BA40" i="351"/>
  <c r="BA34" i="351"/>
  <c r="BA46" i="351"/>
  <c r="BA58" i="351"/>
  <c r="BA54" i="351"/>
  <c r="BA49" i="351"/>
  <c r="BA63" i="351"/>
  <c r="BA76" i="351"/>
  <c r="BA65" i="351"/>
  <c r="BA68" i="351"/>
  <c r="BA81" i="351"/>
  <c r="BA85" i="351"/>
  <c r="BA86" i="351"/>
  <c r="BA83" i="351"/>
  <c r="BA96" i="351"/>
  <c r="BA97" i="351"/>
  <c r="AS32" i="351"/>
  <c r="AT32" i="351" s="1"/>
  <c r="AS18" i="351"/>
  <c r="AT18" i="351" s="1"/>
  <c r="AS28" i="351"/>
  <c r="AT28" i="351" s="1"/>
  <c r="AS17" i="351"/>
  <c r="AT17" i="351" s="1"/>
  <c r="AS29" i="351"/>
  <c r="AT29" i="351" s="1"/>
  <c r="AS44" i="351"/>
  <c r="AT44" i="351" s="1"/>
  <c r="AS43" i="351"/>
  <c r="AT43" i="351" s="1"/>
  <c r="AS34" i="351"/>
  <c r="AT34" i="351" s="1"/>
  <c r="AS48" i="351"/>
  <c r="AT48" i="351" s="1"/>
  <c r="AS62" i="351"/>
  <c r="AT62" i="351" s="1"/>
  <c r="AS54" i="351"/>
  <c r="AT54" i="351" s="1"/>
  <c r="AS53" i="351"/>
  <c r="AT53" i="351" s="1"/>
  <c r="AS71" i="351"/>
  <c r="AT71" i="351" s="1"/>
  <c r="AS73" i="351"/>
  <c r="AT73" i="351" s="1"/>
  <c r="AS72" i="351"/>
  <c r="AT72" i="351" s="1"/>
  <c r="AS75" i="351"/>
  <c r="AT75" i="351" s="1"/>
  <c r="AS80" i="351"/>
  <c r="AT80" i="351" s="1"/>
  <c r="AS82" i="351"/>
  <c r="AT82" i="351" s="1"/>
  <c r="AS90" i="351"/>
  <c r="AT90" i="351" s="1"/>
  <c r="AS91" i="351"/>
  <c r="AT91" i="351" s="1"/>
  <c r="AS95" i="351"/>
  <c r="AT95" i="351" s="1"/>
  <c r="AS93" i="351"/>
  <c r="AT93" i="351" s="1"/>
  <c r="AO22" i="351"/>
  <c r="AM22" i="351" s="1"/>
  <c r="AO17" i="351"/>
  <c r="AU17" i="351" s="1"/>
  <c r="W17" i="351" s="1"/>
  <c r="AO30" i="351"/>
  <c r="AO24" i="351"/>
  <c r="AM24" i="351" s="1"/>
  <c r="AO19" i="351"/>
  <c r="AO39" i="351"/>
  <c r="AM39" i="351" s="1"/>
  <c r="AO45" i="351"/>
  <c r="AO28" i="351"/>
  <c r="AO44" i="351"/>
  <c r="AO64" i="351"/>
  <c r="AM64" i="351" s="1"/>
  <c r="AO56" i="351"/>
  <c r="AM56" i="351" s="1"/>
  <c r="AO55" i="351"/>
  <c r="AO61" i="351"/>
  <c r="AM61" i="351" s="1"/>
  <c r="AO68" i="351"/>
  <c r="AO71" i="351"/>
  <c r="AU71" i="351" s="1"/>
  <c r="W71" i="351" s="1"/>
  <c r="AO66" i="351"/>
  <c r="AO83" i="351"/>
  <c r="AM83" i="351" s="1"/>
  <c r="AO77" i="351"/>
  <c r="AO76" i="351"/>
  <c r="AM76" i="351" s="1"/>
  <c r="AO91" i="351"/>
  <c r="AO89" i="351"/>
  <c r="AO96" i="351"/>
  <c r="AL17" i="351"/>
  <c r="O17" i="351" s="1"/>
  <c r="AL24" i="351"/>
  <c r="O24" i="351" s="1"/>
  <c r="AL23" i="351"/>
  <c r="O23" i="351" s="1"/>
  <c r="AL28" i="351"/>
  <c r="O28" i="351" s="1"/>
  <c r="AL38" i="351"/>
  <c r="O38" i="351" s="1"/>
  <c r="AL44" i="351"/>
  <c r="O44" i="351" s="1"/>
  <c r="AL40" i="351"/>
  <c r="O40" i="351" s="1"/>
  <c r="AL39" i="351"/>
  <c r="O39" i="351" s="1"/>
  <c r="AL53" i="351"/>
  <c r="O53" i="351" s="1"/>
  <c r="AL58" i="351"/>
  <c r="O58" i="351" s="1"/>
  <c r="AL50" i="351"/>
  <c r="O50" i="351" s="1"/>
  <c r="AL60" i="351"/>
  <c r="O60" i="351" s="1"/>
  <c r="AL67" i="351"/>
  <c r="O67" i="351" s="1"/>
  <c r="AL66" i="351"/>
  <c r="O66" i="351" s="1"/>
  <c r="AL65" i="351"/>
  <c r="O65" i="351" s="1"/>
  <c r="AL78" i="351"/>
  <c r="O78" i="351" s="1"/>
  <c r="AL80" i="351"/>
  <c r="O80" i="351" s="1"/>
  <c r="AL83" i="351"/>
  <c r="O83" i="351" s="1"/>
  <c r="AL90" i="351"/>
  <c r="O90" i="351" s="1"/>
  <c r="AL93" i="351"/>
  <c r="O93" i="351" s="1"/>
  <c r="AL95" i="351"/>
  <c r="O95" i="351" s="1"/>
  <c r="BA15" i="351"/>
  <c r="AS12" i="351"/>
  <c r="AT12" i="351" s="1"/>
  <c r="BA24" i="351"/>
  <c r="BA10" i="351"/>
  <c r="BA26" i="351"/>
  <c r="BA31" i="351"/>
  <c r="BA41" i="351"/>
  <c r="BA35" i="351"/>
  <c r="BA38" i="351"/>
  <c r="BA44" i="351"/>
  <c r="BA51" i="351"/>
  <c r="BA57" i="351"/>
  <c r="BA53" i="351"/>
  <c r="BA67" i="351"/>
  <c r="BA66" i="351"/>
  <c r="BA69" i="351"/>
  <c r="BA73" i="351"/>
  <c r="BA80" i="351"/>
  <c r="BA74" i="351"/>
  <c r="BA90" i="351"/>
  <c r="BA87" i="351"/>
  <c r="BA100" i="351"/>
  <c r="BA94" i="351"/>
  <c r="AO10" i="351"/>
  <c r="AS16" i="351"/>
  <c r="AT16" i="351" s="1"/>
  <c r="AS19" i="351"/>
  <c r="AT19" i="351" s="1"/>
  <c r="AS22" i="351"/>
  <c r="AT22" i="351" s="1"/>
  <c r="AS21" i="351"/>
  <c r="AT21" i="351" s="1"/>
  <c r="AS33" i="351"/>
  <c r="AT33" i="351" s="1"/>
  <c r="AS47" i="351"/>
  <c r="AT47" i="351" s="1"/>
  <c r="AS35" i="351"/>
  <c r="AT35" i="351" s="1"/>
  <c r="AS38" i="351"/>
  <c r="AT38" i="351" s="1"/>
  <c r="AS52" i="351"/>
  <c r="AT52" i="351" s="1"/>
  <c r="AS51" i="351"/>
  <c r="AT51" i="351" s="1"/>
  <c r="AS57" i="351"/>
  <c r="AT57" i="351" s="1"/>
  <c r="AS59" i="351"/>
  <c r="AT59" i="351" s="1"/>
  <c r="AS76" i="351"/>
  <c r="AT76" i="351" s="1"/>
  <c r="AS61" i="351"/>
  <c r="AT61" i="351" s="1"/>
  <c r="AS60" i="351"/>
  <c r="AT60" i="351" s="1"/>
  <c r="AS77" i="351"/>
  <c r="AT77" i="351" s="1"/>
  <c r="AS79" i="351"/>
  <c r="AT79" i="351" s="1"/>
  <c r="AS84" i="351"/>
  <c r="AT84" i="351" s="1"/>
  <c r="AS88" i="351"/>
  <c r="AT88" i="351" s="1"/>
  <c r="AS92" i="351"/>
  <c r="AT92" i="351" s="1"/>
  <c r="AS99" i="351"/>
  <c r="AT99" i="351" s="1"/>
  <c r="AS97" i="351"/>
  <c r="AT97" i="351" s="1"/>
  <c r="AO9" i="351"/>
  <c r="AO26" i="351"/>
  <c r="AM26" i="351" s="1"/>
  <c r="AO21" i="351"/>
  <c r="AO12" i="351"/>
  <c r="AU12" i="351" s="1"/>
  <c r="W12" i="351" s="1"/>
  <c r="AO23" i="351"/>
  <c r="AO49" i="351"/>
  <c r="AO33" i="351"/>
  <c r="AU33" i="351" s="1"/>
  <c r="W33" i="351" s="1"/>
  <c r="AV32" i="351"/>
  <c r="AO32" i="351"/>
  <c r="AO46" i="351"/>
  <c r="AO53" i="351"/>
  <c r="AO43" i="351"/>
  <c r="AM43" i="351" s="1"/>
  <c r="AO59" i="351"/>
  <c r="AO65" i="351"/>
  <c r="AO74" i="351"/>
  <c r="AM74" i="351" s="1"/>
  <c r="AO78" i="351"/>
  <c r="AM78" i="351" s="1"/>
  <c r="AO70" i="351"/>
  <c r="AM70" i="351" s="1"/>
  <c r="AO82" i="351"/>
  <c r="AO81" i="351"/>
  <c r="AM81" i="351" s="1"/>
  <c r="AV80" i="351"/>
  <c r="AO80" i="351"/>
  <c r="AO90" i="351"/>
  <c r="AO94" i="351"/>
  <c r="AO100" i="351"/>
  <c r="AM100" i="351" s="1"/>
  <c r="BA11" i="351"/>
  <c r="AL21" i="351"/>
  <c r="O21" i="351" s="1"/>
  <c r="AL27" i="351"/>
  <c r="O27" i="351" s="1"/>
  <c r="AL18" i="351"/>
  <c r="O18" i="351" s="1"/>
  <c r="AL33" i="351"/>
  <c r="O33" i="351" s="1"/>
  <c r="AL42" i="351"/>
  <c r="O42" i="351" s="1"/>
  <c r="AL47" i="351"/>
  <c r="O47" i="351" s="1"/>
  <c r="AL48" i="351"/>
  <c r="O48" i="351" s="1"/>
  <c r="AL43" i="351"/>
  <c r="O43" i="351" s="1"/>
  <c r="AL59" i="351"/>
  <c r="O59" i="351" s="1"/>
  <c r="AL51" i="351"/>
  <c r="O51" i="351" s="1"/>
  <c r="AL54" i="351"/>
  <c r="O54" i="351" s="1"/>
  <c r="AL64" i="351"/>
  <c r="O64" i="351" s="1"/>
  <c r="AL71" i="351"/>
  <c r="O71" i="351" s="1"/>
  <c r="AL70" i="351"/>
  <c r="O70" i="351" s="1"/>
  <c r="AL69" i="351"/>
  <c r="O69" i="351" s="1"/>
  <c r="AL82" i="351"/>
  <c r="O82" i="351" s="1"/>
  <c r="AL86" i="351"/>
  <c r="O86" i="351" s="1"/>
  <c r="AL87" i="351"/>
  <c r="O87" i="351" s="1"/>
  <c r="AL89" i="351"/>
  <c r="O89" i="351" s="1"/>
  <c r="AL97" i="351"/>
  <c r="O97" i="351" s="1"/>
  <c r="AL99" i="351"/>
  <c r="O99" i="351" s="1"/>
  <c r="AL9" i="351"/>
  <c r="BA27" i="351"/>
  <c r="BA14" i="351"/>
  <c r="BA28" i="351"/>
  <c r="BA17" i="351"/>
  <c r="BA29" i="351"/>
  <c r="BA47" i="351"/>
  <c r="BA39" i="351"/>
  <c r="BA42" i="351"/>
  <c r="BA48" i="351"/>
  <c r="BA55" i="351"/>
  <c r="BA62" i="351"/>
  <c r="BA56" i="351"/>
  <c r="BA71" i="351"/>
  <c r="BA70" i="351"/>
  <c r="BA60" i="351"/>
  <c r="BA75" i="351"/>
  <c r="BA84" i="351"/>
  <c r="BA78" i="351"/>
  <c r="BA89" i="351"/>
  <c r="BA91" i="351"/>
  <c r="BA95" i="351"/>
  <c r="BA98" i="351"/>
  <c r="AS20" i="351"/>
  <c r="AT20" i="351" s="1"/>
  <c r="AS23" i="351"/>
  <c r="AT23" i="351" s="1"/>
  <c r="AS26" i="351"/>
  <c r="AT26" i="351" s="1"/>
  <c r="AS9" i="351"/>
  <c r="AT9" i="351" s="1"/>
  <c r="AS25" i="351"/>
  <c r="AT25" i="351" s="1"/>
  <c r="AS37" i="351"/>
  <c r="AT37" i="351" s="1"/>
  <c r="AS36" i="351"/>
  <c r="AT36" i="351" s="1"/>
  <c r="AS39" i="351"/>
  <c r="AT39" i="351" s="1"/>
  <c r="AS42" i="351"/>
  <c r="AT42" i="351" s="1"/>
  <c r="AS56" i="351"/>
  <c r="AT56" i="351" s="1"/>
  <c r="AS55" i="351"/>
  <c r="AT55" i="351" s="1"/>
  <c r="AS45" i="351"/>
  <c r="AT45" i="351" s="1"/>
  <c r="AS63" i="351"/>
  <c r="AT63" i="351" s="1"/>
  <c r="AS66" i="351"/>
  <c r="AT66" i="351" s="1"/>
  <c r="AS65" i="351"/>
  <c r="AT65" i="351" s="1"/>
  <c r="AS64" i="351"/>
  <c r="AT64" i="351" s="1"/>
  <c r="AS81" i="351"/>
  <c r="AT81" i="351" s="1"/>
  <c r="AS74" i="351"/>
  <c r="AT74" i="351" s="1"/>
  <c r="AS89" i="351"/>
  <c r="AT89" i="351" s="1"/>
  <c r="AS83" i="351"/>
  <c r="AT83" i="351" s="1"/>
  <c r="AS96" i="351"/>
  <c r="AT96" i="351" s="1"/>
  <c r="AS94" i="351"/>
  <c r="AT94" i="351" s="1"/>
  <c r="AO14" i="351"/>
  <c r="AO27" i="351"/>
  <c r="AM27" i="351" s="1"/>
  <c r="AO25" i="351"/>
  <c r="AU25" i="351" s="1"/>
  <c r="W25" i="351" s="1"/>
  <c r="AO16" i="351"/>
  <c r="AO11" i="351"/>
  <c r="AO31" i="351"/>
  <c r="AM31" i="351" s="1"/>
  <c r="AO38" i="351"/>
  <c r="AO37" i="351"/>
  <c r="AO36" i="351"/>
  <c r="AO50" i="351"/>
  <c r="AM50" i="351" s="1"/>
  <c r="AO48" i="351"/>
  <c r="AU48" i="351" s="1"/>
  <c r="W48" i="351" s="1"/>
  <c r="AV48" i="351"/>
  <c r="AO47" i="351"/>
  <c r="AO60" i="351"/>
  <c r="AO69" i="351"/>
  <c r="AM69" i="351" s="1"/>
  <c r="AO63" i="351"/>
  <c r="AO58" i="351"/>
  <c r="AO75" i="351"/>
  <c r="AO84" i="351"/>
  <c r="AO87" i="351"/>
  <c r="AM87" i="351" s="1"/>
  <c r="AO88" i="351"/>
  <c r="AO92" i="351"/>
  <c r="AO98" i="351"/>
  <c r="AM98" i="351" s="1"/>
  <c r="AV95" i="351"/>
  <c r="AO95" i="351"/>
  <c r="AL25" i="351"/>
  <c r="O25" i="351" s="1"/>
  <c r="AL29" i="351"/>
  <c r="O29" i="351" s="1"/>
  <c r="AL22" i="351"/>
  <c r="O22" i="351" s="1"/>
  <c r="AL30" i="351"/>
  <c r="O30" i="351" s="1"/>
  <c r="AL37" i="351"/>
  <c r="O37" i="351" s="1"/>
  <c r="AL32" i="351"/>
  <c r="O32" i="351" s="1"/>
  <c r="AL31" i="351"/>
  <c r="O31" i="351" s="1"/>
  <c r="AL45" i="351"/>
  <c r="O45" i="351" s="1"/>
  <c r="AL52" i="351"/>
  <c r="O52" i="351" s="1"/>
  <c r="AL55" i="351"/>
  <c r="O55" i="351" s="1"/>
  <c r="AL57" i="351"/>
  <c r="O57" i="351" s="1"/>
  <c r="AL68" i="351"/>
  <c r="O68" i="351" s="1"/>
  <c r="AL76" i="351"/>
  <c r="O76" i="351" s="1"/>
  <c r="AL73" i="351"/>
  <c r="O73" i="351" s="1"/>
  <c r="AL72" i="351"/>
  <c r="O72" i="351" s="1"/>
  <c r="AL81" i="351"/>
  <c r="O81" i="351" s="1"/>
  <c r="AL75" i="351"/>
  <c r="O75" i="351" s="1"/>
  <c r="AL91" i="351"/>
  <c r="O91" i="351" s="1"/>
  <c r="AL84" i="351"/>
  <c r="O84" i="351" s="1"/>
  <c r="AL96" i="351"/>
  <c r="O96" i="351" s="1"/>
  <c r="AL94" i="351"/>
  <c r="O94" i="351" s="1"/>
  <c r="BA16" i="351"/>
  <c r="BA19" i="351"/>
  <c r="BA18" i="351"/>
  <c r="BA32" i="351"/>
  <c r="BA21" i="351"/>
  <c r="BA33" i="351"/>
  <c r="BA36" i="351"/>
  <c r="BA30" i="351"/>
  <c r="BA43" i="351"/>
  <c r="BA52" i="351"/>
  <c r="BA50" i="351"/>
  <c r="BA45" i="351"/>
  <c r="BA59" i="351"/>
  <c r="BA72" i="351"/>
  <c r="BA61" i="351"/>
  <c r="BA64" i="351"/>
  <c r="BA77" i="351"/>
  <c r="BA79" i="351"/>
  <c r="BA82" i="351"/>
  <c r="BA88" i="351"/>
  <c r="BA92" i="351"/>
  <c r="BA99" i="351"/>
  <c r="BA93" i="351"/>
  <c r="AS24" i="351"/>
  <c r="AT24" i="351" s="1"/>
  <c r="AS14" i="351"/>
  <c r="AT14" i="351" s="1"/>
  <c r="AS27" i="351"/>
  <c r="AT27" i="351" s="1"/>
  <c r="AS13" i="351"/>
  <c r="AS31" i="351"/>
  <c r="AT31" i="351" s="1"/>
  <c r="AS41" i="351"/>
  <c r="AT41" i="351" s="1"/>
  <c r="AS40" i="351"/>
  <c r="AT40" i="351" s="1"/>
  <c r="AS30" i="351"/>
  <c r="AT30" i="351" s="1"/>
  <c r="AS46" i="351"/>
  <c r="AT46" i="351" s="1"/>
  <c r="AS58" i="351"/>
  <c r="AT58" i="351" s="1"/>
  <c r="AS50" i="351"/>
  <c r="AT50" i="351" s="1"/>
  <c r="AS49" i="351"/>
  <c r="AT49" i="351" s="1"/>
  <c r="AS67" i="351"/>
  <c r="AT67" i="351" s="1"/>
  <c r="AS70" i="351"/>
  <c r="AT70" i="351" s="1"/>
  <c r="AS69" i="351"/>
  <c r="AT69" i="351" s="1"/>
  <c r="AS68" i="351"/>
  <c r="AT68" i="351" s="1"/>
  <c r="AS85" i="351"/>
  <c r="AT85" i="351" s="1"/>
  <c r="AS78" i="351"/>
  <c r="AT78" i="351" s="1"/>
  <c r="AS86" i="351"/>
  <c r="AT86" i="351" s="1"/>
  <c r="AS87" i="351"/>
  <c r="AT87" i="351" s="1"/>
  <c r="AS100" i="351"/>
  <c r="AT100" i="351" s="1"/>
  <c r="AS98" i="351"/>
  <c r="AT98" i="351" s="1"/>
  <c r="AL17" i="350"/>
  <c r="O17" i="350" s="1"/>
  <c r="AM9" i="350"/>
  <c r="AM24" i="350"/>
  <c r="AO16" i="350"/>
  <c r="AL11" i="350"/>
  <c r="O11" i="350" s="1"/>
  <c r="BA24" i="350"/>
  <c r="AO30" i="350"/>
  <c r="AO45" i="350"/>
  <c r="AO39" i="350"/>
  <c r="AM39" i="350" s="1"/>
  <c r="AO27" i="350"/>
  <c r="AM27" i="350" s="1"/>
  <c r="AO38" i="350"/>
  <c r="AM38" i="350" s="1"/>
  <c r="AO54" i="350"/>
  <c r="AM54" i="350" s="1"/>
  <c r="AO48" i="350"/>
  <c r="AM48" i="350" s="1"/>
  <c r="AO51" i="350"/>
  <c r="AM51" i="350" s="1"/>
  <c r="AO67" i="350"/>
  <c r="AM67" i="350" s="1"/>
  <c r="AO72" i="350"/>
  <c r="AO65" i="350"/>
  <c r="AM65" i="350" s="1"/>
  <c r="AO64" i="350"/>
  <c r="AM64" i="350" s="1"/>
  <c r="AO76" i="350"/>
  <c r="AM76" i="350" s="1"/>
  <c r="AO78" i="350"/>
  <c r="AM78" i="350" s="1"/>
  <c r="AO86" i="350"/>
  <c r="AM86" i="350" s="1"/>
  <c r="AO82" i="350"/>
  <c r="AM82" i="350" s="1"/>
  <c r="AO87" i="350"/>
  <c r="AM87" i="350" s="1"/>
  <c r="AO97" i="350"/>
  <c r="AM97" i="350" s="1"/>
  <c r="AO95" i="350"/>
  <c r="AS22" i="350"/>
  <c r="AT22" i="350" s="1"/>
  <c r="AL19" i="350"/>
  <c r="O19" i="350" s="1"/>
  <c r="AL12" i="350"/>
  <c r="O12" i="350" s="1"/>
  <c r="AL25" i="350"/>
  <c r="O25" i="350" s="1"/>
  <c r="AL42" i="350"/>
  <c r="O42" i="350" s="1"/>
  <c r="AL40" i="350"/>
  <c r="O40" i="350" s="1"/>
  <c r="AL35" i="350"/>
  <c r="O35" i="350" s="1"/>
  <c r="AL34" i="350"/>
  <c r="O34" i="350" s="1"/>
  <c r="AL45" i="350"/>
  <c r="O45" i="350" s="1"/>
  <c r="AL61" i="350"/>
  <c r="O61" i="350" s="1"/>
  <c r="AL51" i="350"/>
  <c r="O51" i="350" s="1"/>
  <c r="AL50" i="350"/>
  <c r="O50" i="350" s="1"/>
  <c r="AL70" i="350"/>
  <c r="O70" i="350" s="1"/>
  <c r="AL56" i="350"/>
  <c r="O56" i="350" s="1"/>
  <c r="AL71" i="350"/>
  <c r="O71" i="350" s="1"/>
  <c r="AL76" i="350"/>
  <c r="O76" i="350" s="1"/>
  <c r="AL74" i="350"/>
  <c r="O74" i="350" s="1"/>
  <c r="AL80" i="350"/>
  <c r="O80" i="350" s="1"/>
  <c r="AL87" i="350"/>
  <c r="O87" i="350" s="1"/>
  <c r="AL92" i="350"/>
  <c r="O92" i="350" s="1"/>
  <c r="AL94" i="350"/>
  <c r="O94" i="350" s="1"/>
  <c r="AL100" i="350"/>
  <c r="O100" i="350" s="1"/>
  <c r="AS21" i="350"/>
  <c r="AT21" i="350" s="1"/>
  <c r="AS19" i="350"/>
  <c r="AT19" i="350" s="1"/>
  <c r="AO14" i="350"/>
  <c r="AU14" i="350" s="1"/>
  <c r="W14" i="350" s="1"/>
  <c r="AV14" i="350"/>
  <c r="BA12" i="350"/>
  <c r="AS32" i="350"/>
  <c r="AT32" i="350" s="1"/>
  <c r="AS35" i="350"/>
  <c r="AT35" i="350" s="1"/>
  <c r="AS34" i="350"/>
  <c r="AT34" i="350" s="1"/>
  <c r="AS29" i="350"/>
  <c r="AT29" i="350" s="1"/>
  <c r="AS42" i="350"/>
  <c r="AT42" i="350" s="1"/>
  <c r="AS53" i="350"/>
  <c r="AT53" i="350" s="1"/>
  <c r="AS58" i="350"/>
  <c r="AT58" i="350" s="1"/>
  <c r="AS45" i="350"/>
  <c r="AT45" i="350" s="1"/>
  <c r="AS57" i="350"/>
  <c r="AT57" i="350" s="1"/>
  <c r="AS64" i="350"/>
  <c r="AT64" i="350" s="1"/>
  <c r="AS74" i="350"/>
  <c r="AT74" i="350" s="1"/>
  <c r="AS70" i="350"/>
  <c r="AT70" i="350" s="1"/>
  <c r="AS77" i="350"/>
  <c r="AT77" i="350" s="1"/>
  <c r="AS72" i="350"/>
  <c r="AT72" i="350" s="1"/>
  <c r="AS83" i="350"/>
  <c r="AT83" i="350" s="1"/>
  <c r="AS88" i="350"/>
  <c r="AT88" i="350" s="1"/>
  <c r="AS93" i="350"/>
  <c r="AT93" i="350" s="1"/>
  <c r="AS96" i="350"/>
  <c r="AT96" i="350" s="1"/>
  <c r="AS94" i="350"/>
  <c r="AT94" i="350" s="1"/>
  <c r="BA17" i="350"/>
  <c r="BA13" i="350"/>
  <c r="AL10" i="350"/>
  <c r="O10" i="350" s="1"/>
  <c r="AL22" i="350"/>
  <c r="O22" i="350" s="1"/>
  <c r="AL15" i="350"/>
  <c r="O15" i="350" s="1"/>
  <c r="AO12" i="350"/>
  <c r="AM12" i="350" s="1"/>
  <c r="AO34" i="350"/>
  <c r="AO29" i="350"/>
  <c r="AM29" i="350" s="1"/>
  <c r="AV29" i="350"/>
  <c r="AO28" i="350"/>
  <c r="AM28" i="350" s="1"/>
  <c r="AO31" i="350"/>
  <c r="AM31" i="350" s="1"/>
  <c r="AO42" i="350"/>
  <c r="AO58" i="350"/>
  <c r="AM58" i="350" s="1"/>
  <c r="AV58" i="350"/>
  <c r="AO56" i="350"/>
  <c r="AM56" i="350" s="1"/>
  <c r="AO55" i="350"/>
  <c r="AM55" i="350" s="1"/>
  <c r="AO62" i="350"/>
  <c r="AM62" i="350" s="1"/>
  <c r="AO53" i="350"/>
  <c r="AO66" i="350"/>
  <c r="AM66" i="350" s="1"/>
  <c r="AO69" i="350"/>
  <c r="AM69" i="350" s="1"/>
  <c r="AO80" i="350"/>
  <c r="AO74" i="350"/>
  <c r="AO90" i="350"/>
  <c r="AM90" i="350" s="1"/>
  <c r="AO85" i="350"/>
  <c r="AM85" i="350" s="1"/>
  <c r="AO91" i="350"/>
  <c r="AM91" i="350" s="1"/>
  <c r="AO92" i="350"/>
  <c r="AO99" i="350"/>
  <c r="AO20" i="350"/>
  <c r="AM20" i="350" s="1"/>
  <c r="AL16" i="350"/>
  <c r="O16" i="350" s="1"/>
  <c r="AO13" i="350"/>
  <c r="AL29" i="350"/>
  <c r="O29" i="350" s="1"/>
  <c r="AL28" i="350"/>
  <c r="O28" i="350" s="1"/>
  <c r="AL44" i="350"/>
  <c r="O44" i="350" s="1"/>
  <c r="AL43" i="350"/>
  <c r="O43" i="350" s="1"/>
  <c r="AL38" i="350"/>
  <c r="O38" i="350" s="1"/>
  <c r="AL49" i="350"/>
  <c r="O49" i="350" s="1"/>
  <c r="AL48" i="350"/>
  <c r="O48" i="350" s="1"/>
  <c r="AL55" i="350"/>
  <c r="O55" i="350" s="1"/>
  <c r="AL58" i="350"/>
  <c r="O58" i="350" s="1"/>
  <c r="AL65" i="350"/>
  <c r="O65" i="350" s="1"/>
  <c r="AL60" i="350"/>
  <c r="O60" i="350" s="1"/>
  <c r="AL63" i="350"/>
  <c r="O63" i="350" s="1"/>
  <c r="AL78" i="350"/>
  <c r="O78" i="350" s="1"/>
  <c r="AL79" i="350"/>
  <c r="O79" i="350" s="1"/>
  <c r="AL85" i="350"/>
  <c r="O85" i="350" s="1"/>
  <c r="AL81" i="350"/>
  <c r="O81" i="350" s="1"/>
  <c r="AL91" i="350"/>
  <c r="O91" i="350" s="1"/>
  <c r="AL93" i="350"/>
  <c r="O93" i="350" s="1"/>
  <c r="AL95" i="350"/>
  <c r="O95" i="350" s="1"/>
  <c r="AS23" i="350"/>
  <c r="AT23" i="350" s="1"/>
  <c r="AO18" i="350"/>
  <c r="AU18" i="350" s="1"/>
  <c r="W18" i="350" s="1"/>
  <c r="AV18" i="350"/>
  <c r="BA16" i="350"/>
  <c r="AS12" i="350"/>
  <c r="AT12" i="350" s="1"/>
  <c r="AS20" i="350"/>
  <c r="AT20" i="350" s="1"/>
  <c r="AS36" i="350"/>
  <c r="AT36" i="350" s="1"/>
  <c r="AS43" i="350"/>
  <c r="AT43" i="350" s="1"/>
  <c r="AS39" i="350"/>
  <c r="AT39" i="350" s="1"/>
  <c r="AS33" i="350"/>
  <c r="AT33" i="350" s="1"/>
  <c r="AS40" i="350"/>
  <c r="AT40" i="350" s="1"/>
  <c r="AS47" i="350"/>
  <c r="AT47" i="350" s="1"/>
  <c r="AS46" i="350"/>
  <c r="AT46" i="350" s="1"/>
  <c r="AS49" i="350"/>
  <c r="AT49" i="350" s="1"/>
  <c r="AS61" i="350"/>
  <c r="AT61" i="350" s="1"/>
  <c r="AS55" i="350"/>
  <c r="AT55" i="350" s="1"/>
  <c r="AS62" i="350"/>
  <c r="AT62" i="350" s="1"/>
  <c r="AS67" i="350"/>
  <c r="AT67" i="350" s="1"/>
  <c r="AS82" i="350"/>
  <c r="AT82" i="350" s="1"/>
  <c r="AS76" i="350"/>
  <c r="AT76" i="350" s="1"/>
  <c r="AS86" i="350"/>
  <c r="AT86" i="350" s="1"/>
  <c r="AS87" i="350"/>
  <c r="AT87" i="350" s="1"/>
  <c r="AS85" i="350"/>
  <c r="AT85" i="350" s="1"/>
  <c r="AS100" i="350"/>
  <c r="AT100" i="350" s="1"/>
  <c r="AS98" i="350"/>
  <c r="AT98" i="350" s="1"/>
  <c r="AO23" i="350"/>
  <c r="AO19" i="350"/>
  <c r="AV19" i="350"/>
  <c r="AS13" i="350"/>
  <c r="AT13" i="350" s="1"/>
  <c r="BA9" i="350"/>
  <c r="AO22" i="350"/>
  <c r="AO41" i="350"/>
  <c r="AM41" i="350" s="1"/>
  <c r="AO33" i="350"/>
  <c r="AM33" i="350" s="1"/>
  <c r="AO32" i="350"/>
  <c r="AO35" i="350"/>
  <c r="AO46" i="350"/>
  <c r="AM46" i="350" s="1"/>
  <c r="AO49" i="350"/>
  <c r="AM49" i="350" s="1"/>
  <c r="AO43" i="350"/>
  <c r="AM43" i="350" s="1"/>
  <c r="AO59" i="350"/>
  <c r="AM59" i="350" s="1"/>
  <c r="AO68" i="350"/>
  <c r="AM68" i="350" s="1"/>
  <c r="AO57" i="350"/>
  <c r="AU57" i="350" s="1"/>
  <c r="W57" i="350" s="1"/>
  <c r="AO70" i="350"/>
  <c r="AO73" i="350"/>
  <c r="AM73" i="350" s="1"/>
  <c r="AO83" i="350"/>
  <c r="AO77" i="350"/>
  <c r="AO84" i="350"/>
  <c r="AM84" i="350" s="1"/>
  <c r="AO89" i="350"/>
  <c r="AV94" i="350"/>
  <c r="AO94" i="350"/>
  <c r="AU94" i="350" s="1"/>
  <c r="W94" i="350" s="1"/>
  <c r="AO96" i="350"/>
  <c r="AV96" i="350"/>
  <c r="AO17" i="350"/>
  <c r="AU17" i="350" s="1"/>
  <c r="W17" i="350" s="1"/>
  <c r="AV17" i="350"/>
  <c r="AL33" i="350"/>
  <c r="O33" i="350" s="1"/>
  <c r="AL32" i="350"/>
  <c r="O32" i="350" s="1"/>
  <c r="AL27" i="350"/>
  <c r="O27" i="350" s="1"/>
  <c r="AL26" i="350"/>
  <c r="O26" i="350" s="1"/>
  <c r="AL39" i="350"/>
  <c r="O39" i="350" s="1"/>
  <c r="AL54" i="350"/>
  <c r="O54" i="350" s="1"/>
  <c r="AL53" i="350"/>
  <c r="O53" i="350" s="1"/>
  <c r="AL59" i="350"/>
  <c r="O59" i="350" s="1"/>
  <c r="AL62" i="350"/>
  <c r="O62" i="350" s="1"/>
  <c r="AL69" i="350"/>
  <c r="O69" i="350" s="1"/>
  <c r="AL64" i="350"/>
  <c r="O64" i="350" s="1"/>
  <c r="AL68" i="350"/>
  <c r="O68" i="350" s="1"/>
  <c r="AL75" i="350"/>
  <c r="O75" i="350" s="1"/>
  <c r="AL73" i="350"/>
  <c r="O73" i="350" s="1"/>
  <c r="AL89" i="350"/>
  <c r="O89" i="350" s="1"/>
  <c r="AL84" i="350"/>
  <c r="O84" i="350" s="1"/>
  <c r="AL86" i="350"/>
  <c r="O86" i="350" s="1"/>
  <c r="AL97" i="350"/>
  <c r="O97" i="350" s="1"/>
  <c r="AL99" i="350"/>
  <c r="O99" i="350" s="1"/>
  <c r="AS16" i="350"/>
  <c r="AT16" i="350" s="1"/>
  <c r="AO10" i="350"/>
  <c r="AL9" i="350"/>
  <c r="AS24" i="350"/>
  <c r="AS27" i="350"/>
  <c r="AT27" i="350" s="1"/>
  <c r="AS26" i="350"/>
  <c r="AT26" i="350" s="1"/>
  <c r="AS41" i="350"/>
  <c r="AT41" i="350" s="1"/>
  <c r="AS37" i="350"/>
  <c r="AT37" i="350" s="1"/>
  <c r="AS44" i="350"/>
  <c r="AT44" i="350" s="1"/>
  <c r="AS51" i="350"/>
  <c r="AT51" i="350" s="1"/>
  <c r="AS50" i="350"/>
  <c r="AT50" i="350" s="1"/>
  <c r="AS52" i="350"/>
  <c r="AT52" i="350" s="1"/>
  <c r="AS65" i="350"/>
  <c r="AT65" i="350" s="1"/>
  <c r="AS59" i="350"/>
  <c r="AT59" i="350" s="1"/>
  <c r="AS66" i="350"/>
  <c r="AT66" i="350" s="1"/>
  <c r="AS71" i="350"/>
  <c r="AT71" i="350" s="1"/>
  <c r="AS73" i="350"/>
  <c r="AT73" i="350" s="1"/>
  <c r="AS78" i="350"/>
  <c r="AT78" i="350" s="1"/>
  <c r="AS80" i="350"/>
  <c r="AT80" i="350" s="1"/>
  <c r="AS91" i="350"/>
  <c r="AT91" i="350" s="1"/>
  <c r="AS89" i="350"/>
  <c r="AT89" i="350" s="1"/>
  <c r="AS95" i="350"/>
  <c r="AT95" i="350" s="1"/>
  <c r="AS97" i="350"/>
  <c r="AT97" i="350" s="1"/>
  <c r="AO15" i="350"/>
  <c r="AM15" i="350" s="1"/>
  <c r="AS9" i="350"/>
  <c r="AO25" i="350"/>
  <c r="AM25" i="350" s="1"/>
  <c r="AL24" i="350"/>
  <c r="O24" i="350" s="1"/>
  <c r="AO21" i="350"/>
  <c r="AO26" i="350"/>
  <c r="AM26" i="350" s="1"/>
  <c r="AO44" i="350"/>
  <c r="AO37" i="350"/>
  <c r="AM37" i="350" s="1"/>
  <c r="AV37" i="350"/>
  <c r="AO36" i="350"/>
  <c r="AO40" i="350"/>
  <c r="AO50" i="350"/>
  <c r="AO52" i="350"/>
  <c r="AO47" i="350"/>
  <c r="AO63" i="350"/>
  <c r="AM63" i="350" s="1"/>
  <c r="AO71" i="350"/>
  <c r="AO61" i="350"/>
  <c r="AO60" i="350"/>
  <c r="AO79" i="350"/>
  <c r="AM79" i="350" s="1"/>
  <c r="AO75" i="350"/>
  <c r="AO81" i="350"/>
  <c r="AO88" i="350"/>
  <c r="AM88" i="350" s="1"/>
  <c r="AO93" i="350"/>
  <c r="AO98" i="350"/>
  <c r="AO100" i="350"/>
  <c r="AL23" i="350"/>
  <c r="O23" i="350" s="1"/>
  <c r="AS15" i="350"/>
  <c r="AT15" i="350" s="1"/>
  <c r="AS11" i="350"/>
  <c r="AT11" i="350" s="1"/>
  <c r="AL21" i="350"/>
  <c r="O21" i="350" s="1"/>
  <c r="AL37" i="350"/>
  <c r="O37" i="350" s="1"/>
  <c r="AL36" i="350"/>
  <c r="O36" i="350" s="1"/>
  <c r="AL31" i="350"/>
  <c r="O31" i="350" s="1"/>
  <c r="AL30" i="350"/>
  <c r="O30" i="350" s="1"/>
  <c r="AL41" i="350"/>
  <c r="O41" i="350" s="1"/>
  <c r="AL57" i="350"/>
  <c r="O57" i="350" s="1"/>
  <c r="AL47" i="350"/>
  <c r="O47" i="350" s="1"/>
  <c r="AL46" i="350"/>
  <c r="O46" i="350" s="1"/>
  <c r="AL66" i="350"/>
  <c r="O66" i="350" s="1"/>
  <c r="AL52" i="350"/>
  <c r="O52" i="350" s="1"/>
  <c r="AL67" i="350"/>
  <c r="O67" i="350" s="1"/>
  <c r="AL72" i="350"/>
  <c r="O72" i="350" s="1"/>
  <c r="AL82" i="350"/>
  <c r="O82" i="350" s="1"/>
  <c r="AL77" i="350"/>
  <c r="O77" i="350" s="1"/>
  <c r="AL83" i="350"/>
  <c r="O83" i="350" s="1"/>
  <c r="AL88" i="350"/>
  <c r="O88" i="350" s="1"/>
  <c r="AL90" i="350"/>
  <c r="O90" i="350" s="1"/>
  <c r="AL96" i="350"/>
  <c r="O96" i="350" s="1"/>
  <c r="AL98" i="350"/>
  <c r="O98" i="350" s="1"/>
  <c r="AS28" i="350"/>
  <c r="AT28" i="350" s="1"/>
  <c r="AS31" i="350"/>
  <c r="AT31" i="350" s="1"/>
  <c r="AS30" i="350"/>
  <c r="AT30" i="350" s="1"/>
  <c r="AS25" i="350"/>
  <c r="AT25" i="350" s="1"/>
  <c r="AS38" i="350"/>
  <c r="AT38" i="350" s="1"/>
  <c r="AS48" i="350"/>
  <c r="AT48" i="350" s="1"/>
  <c r="AS54" i="350"/>
  <c r="AT54" i="350" s="1"/>
  <c r="AS60" i="350"/>
  <c r="AT60" i="350" s="1"/>
  <c r="AS56" i="350"/>
  <c r="AT56" i="350" s="1"/>
  <c r="AS69" i="350"/>
  <c r="AT69" i="350" s="1"/>
  <c r="AS63" i="350"/>
  <c r="AT63" i="350" s="1"/>
  <c r="AS68" i="350"/>
  <c r="AT68" i="350" s="1"/>
  <c r="AS75" i="350"/>
  <c r="AT75" i="350" s="1"/>
  <c r="AS81" i="350"/>
  <c r="AT81" i="350" s="1"/>
  <c r="AS79" i="350"/>
  <c r="AT79" i="350" s="1"/>
  <c r="AS84" i="350"/>
  <c r="AT84" i="350" s="1"/>
  <c r="AS90" i="350"/>
  <c r="AT90" i="350" s="1"/>
  <c r="AS92" i="350"/>
  <c r="AT92" i="350" s="1"/>
  <c r="AS99" i="350"/>
  <c r="AT99" i="350" s="1"/>
  <c r="BA22" i="350"/>
  <c r="AL20" i="350"/>
  <c r="O20" i="350" s="1"/>
  <c r="AL18" i="350"/>
  <c r="O18" i="350" s="1"/>
  <c r="AO11" i="350"/>
  <c r="AM11" i="350" s="1"/>
  <c r="AS9" i="349"/>
  <c r="AT9" i="349" s="1"/>
  <c r="AU9" i="349" s="1"/>
  <c r="W9" i="349" s="1"/>
  <c r="AM9" i="349"/>
  <c r="AL10" i="349"/>
  <c r="O10" i="349" s="1"/>
  <c r="AL9" i="349"/>
  <c r="O9" i="349" s="1"/>
  <c r="H10" i="349"/>
  <c r="BA17" i="349"/>
  <c r="BA12" i="349"/>
  <c r="BA26" i="349"/>
  <c r="BA23" i="349"/>
  <c r="BA22" i="349"/>
  <c r="BA40" i="349"/>
  <c r="BA39" i="349"/>
  <c r="BA38" i="349"/>
  <c r="BA37" i="349"/>
  <c r="BA54" i="349"/>
  <c r="BA57" i="349"/>
  <c r="BA56" i="349"/>
  <c r="BA55" i="349"/>
  <c r="BA67" i="349"/>
  <c r="BA61" i="349"/>
  <c r="BA68" i="349"/>
  <c r="BA81" i="349"/>
  <c r="BA75" i="349"/>
  <c r="BA82" i="349"/>
  <c r="BA89" i="349"/>
  <c r="BA87" i="349"/>
  <c r="BA100" i="349"/>
  <c r="BA94" i="349"/>
  <c r="AO19" i="349"/>
  <c r="AM19" i="349" s="1"/>
  <c r="AO18" i="349"/>
  <c r="AM18" i="349" s="1"/>
  <c r="AO17" i="349"/>
  <c r="AM17" i="349" s="1"/>
  <c r="AO16" i="349"/>
  <c r="AO30" i="349"/>
  <c r="AM30" i="349" s="1"/>
  <c r="AO45" i="349"/>
  <c r="AM45" i="349" s="1"/>
  <c r="AO41" i="349"/>
  <c r="AM41" i="349" s="1"/>
  <c r="AO40" i="349"/>
  <c r="AM40" i="349" s="1"/>
  <c r="AO35" i="349"/>
  <c r="AM35" i="349" s="1"/>
  <c r="AO52" i="349"/>
  <c r="AO59" i="349"/>
  <c r="AM59" i="349" s="1"/>
  <c r="AO58" i="349"/>
  <c r="AM58" i="349" s="1"/>
  <c r="AO57" i="349"/>
  <c r="AM57" i="349" s="1"/>
  <c r="AO69" i="349"/>
  <c r="AO74" i="349"/>
  <c r="AO70" i="349"/>
  <c r="AO83" i="349"/>
  <c r="AM83" i="349" s="1"/>
  <c r="AO81" i="349"/>
  <c r="AM81" i="349" s="1"/>
  <c r="AO80" i="349"/>
  <c r="AM80" i="349" s="1"/>
  <c r="AO91" i="349"/>
  <c r="AM91" i="349" s="1"/>
  <c r="AO89" i="349"/>
  <c r="AM89" i="349" s="1"/>
  <c r="AO97" i="349"/>
  <c r="AM97" i="349" s="1"/>
  <c r="AO99" i="349"/>
  <c r="AM99" i="349" s="1"/>
  <c r="AL18" i="349"/>
  <c r="O18" i="349" s="1"/>
  <c r="AL17" i="349"/>
  <c r="O17" i="349" s="1"/>
  <c r="AL12" i="349"/>
  <c r="O12" i="349" s="1"/>
  <c r="AL11" i="349"/>
  <c r="O11" i="349" s="1"/>
  <c r="AL29" i="349"/>
  <c r="O29" i="349" s="1"/>
  <c r="AL44" i="349"/>
  <c r="O44" i="349" s="1"/>
  <c r="AL31" i="349"/>
  <c r="O31" i="349" s="1"/>
  <c r="AL46" i="349"/>
  <c r="O46" i="349" s="1"/>
  <c r="AL38" i="349"/>
  <c r="O38" i="349" s="1"/>
  <c r="AL55" i="349"/>
  <c r="O55" i="349" s="1"/>
  <c r="AL54" i="349"/>
  <c r="O54" i="349" s="1"/>
  <c r="AL53" i="349"/>
  <c r="O53" i="349" s="1"/>
  <c r="AL56" i="349"/>
  <c r="O56" i="349" s="1"/>
  <c r="AL63" i="349"/>
  <c r="O63" i="349" s="1"/>
  <c r="AL66" i="349"/>
  <c r="O66" i="349" s="1"/>
  <c r="AL72" i="349"/>
  <c r="O72" i="349" s="1"/>
  <c r="AL85" i="349"/>
  <c r="O85" i="349" s="1"/>
  <c r="AL80" i="349"/>
  <c r="O80" i="349" s="1"/>
  <c r="AL86" i="349"/>
  <c r="O86" i="349" s="1"/>
  <c r="AL90" i="349"/>
  <c r="O90" i="349" s="1"/>
  <c r="AL92" i="349"/>
  <c r="O92" i="349" s="1"/>
  <c r="AL100" i="349"/>
  <c r="O100" i="349" s="1"/>
  <c r="AL98" i="349"/>
  <c r="O98" i="349" s="1"/>
  <c r="AS25" i="349"/>
  <c r="AT25" i="349" s="1"/>
  <c r="AS20" i="349"/>
  <c r="AT20" i="349" s="1"/>
  <c r="AS23" i="349"/>
  <c r="AT23" i="349" s="1"/>
  <c r="AS22" i="349"/>
  <c r="AT22" i="349" s="1"/>
  <c r="AS36" i="349"/>
  <c r="AT36" i="349" s="1"/>
  <c r="AS39" i="349"/>
  <c r="AT39" i="349" s="1"/>
  <c r="AS38" i="349"/>
  <c r="AT38" i="349" s="1"/>
  <c r="AS33" i="349"/>
  <c r="AT33" i="349" s="1"/>
  <c r="AS50" i="349"/>
  <c r="AT50" i="349" s="1"/>
  <c r="AS49" i="349"/>
  <c r="AT49" i="349" s="1"/>
  <c r="AS44" i="349"/>
  <c r="AT44" i="349" s="1"/>
  <c r="AS47" i="349"/>
  <c r="AT47" i="349" s="1"/>
  <c r="AS63" i="349"/>
  <c r="AT63" i="349" s="1"/>
  <c r="AS70" i="349"/>
  <c r="AT70" i="349" s="1"/>
  <c r="AS69" i="349"/>
  <c r="AT69" i="349" s="1"/>
  <c r="AS77" i="349"/>
  <c r="AT77" i="349" s="1"/>
  <c r="AS84" i="349"/>
  <c r="AT84" i="349" s="1"/>
  <c r="AS78" i="349"/>
  <c r="AT78" i="349" s="1"/>
  <c r="AS90" i="349"/>
  <c r="AT90" i="349" s="1"/>
  <c r="AS83" i="349"/>
  <c r="AT83" i="349" s="1"/>
  <c r="AS96" i="349"/>
  <c r="AT96" i="349" s="1"/>
  <c r="AS94" i="349"/>
  <c r="AT94" i="349" s="1"/>
  <c r="BA21" i="349"/>
  <c r="BA16" i="349"/>
  <c r="BA11" i="349"/>
  <c r="BA10" i="349"/>
  <c r="BA28" i="349"/>
  <c r="BA43" i="349"/>
  <c r="BA45" i="349"/>
  <c r="BA42" i="349"/>
  <c r="BA41" i="349"/>
  <c r="BA58" i="349"/>
  <c r="BA44" i="349"/>
  <c r="BA60" i="349"/>
  <c r="BA59" i="349"/>
  <c r="BA62" i="349"/>
  <c r="BA65" i="349"/>
  <c r="BA71" i="349"/>
  <c r="BA76" i="349"/>
  <c r="BA79" i="349"/>
  <c r="BA85" i="349"/>
  <c r="BA88" i="349"/>
  <c r="BA93" i="349"/>
  <c r="BA95" i="349"/>
  <c r="BA98" i="349"/>
  <c r="AO23" i="349"/>
  <c r="AV23" i="349"/>
  <c r="AO22" i="349"/>
  <c r="AO21" i="349"/>
  <c r="AM21" i="349" s="1"/>
  <c r="AV20" i="349"/>
  <c r="AO20" i="349"/>
  <c r="AO34" i="349"/>
  <c r="AM34" i="349" s="1"/>
  <c r="AO29" i="349"/>
  <c r="AM29" i="349" s="1"/>
  <c r="AO43" i="349"/>
  <c r="AM43" i="349" s="1"/>
  <c r="AO47" i="349"/>
  <c r="AM47" i="349" s="1"/>
  <c r="AO39" i="349"/>
  <c r="AO56" i="349"/>
  <c r="AM56" i="349" s="1"/>
  <c r="AO46" i="349"/>
  <c r="AM46" i="349" s="1"/>
  <c r="AO60" i="349"/>
  <c r="AO62" i="349"/>
  <c r="AM62" i="349" s="1"/>
  <c r="AO73" i="349"/>
  <c r="AM73" i="349" s="1"/>
  <c r="AO63" i="349"/>
  <c r="AM63" i="349" s="1"/>
  <c r="AO71" i="349"/>
  <c r="AO78" i="349"/>
  <c r="AO86" i="349"/>
  <c r="AO84" i="349"/>
  <c r="AM84" i="349" s="1"/>
  <c r="AO92" i="349"/>
  <c r="AM92" i="349" s="1"/>
  <c r="AO94" i="349"/>
  <c r="AO96" i="349"/>
  <c r="AL22" i="349"/>
  <c r="O22" i="349" s="1"/>
  <c r="AL21" i="349"/>
  <c r="O21" i="349" s="1"/>
  <c r="AL16" i="349"/>
  <c r="O16" i="349" s="1"/>
  <c r="AL15" i="349"/>
  <c r="O15" i="349" s="1"/>
  <c r="AL33" i="349"/>
  <c r="O33" i="349" s="1"/>
  <c r="AL32" i="349"/>
  <c r="O32" i="349" s="1"/>
  <c r="AL35" i="349"/>
  <c r="O35" i="349" s="1"/>
  <c r="AL26" i="349"/>
  <c r="O26" i="349" s="1"/>
  <c r="AL42" i="349"/>
  <c r="O42" i="349" s="1"/>
  <c r="AL59" i="349"/>
  <c r="O59" i="349" s="1"/>
  <c r="AL58" i="349"/>
  <c r="O58" i="349" s="1"/>
  <c r="AL57" i="349"/>
  <c r="O57" i="349" s="1"/>
  <c r="AL60" i="349"/>
  <c r="O60" i="349" s="1"/>
  <c r="AL67" i="349"/>
  <c r="O67" i="349" s="1"/>
  <c r="AL70" i="349"/>
  <c r="O70" i="349" s="1"/>
  <c r="AL74" i="349"/>
  <c r="O74" i="349" s="1"/>
  <c r="AL77" i="349"/>
  <c r="O77" i="349" s="1"/>
  <c r="AL71" i="349"/>
  <c r="O71" i="349" s="1"/>
  <c r="AL83" i="349"/>
  <c r="O83" i="349" s="1"/>
  <c r="AL89" i="349"/>
  <c r="O89" i="349" s="1"/>
  <c r="AL93" i="349"/>
  <c r="O93" i="349" s="1"/>
  <c r="AL95" i="349"/>
  <c r="O95" i="349" s="1"/>
  <c r="AS13" i="349"/>
  <c r="AT13" i="349" s="1"/>
  <c r="AS27" i="349"/>
  <c r="AT27" i="349" s="1"/>
  <c r="AS24" i="349"/>
  <c r="AT24" i="349" s="1"/>
  <c r="AS10" i="349"/>
  <c r="AT10" i="349" s="1"/>
  <c r="AS26" i="349"/>
  <c r="AT26" i="349" s="1"/>
  <c r="AS40" i="349"/>
  <c r="AT40" i="349" s="1"/>
  <c r="AS45" i="349"/>
  <c r="AT45" i="349" s="1"/>
  <c r="AS42" i="349"/>
  <c r="AT42" i="349" s="1"/>
  <c r="AS37" i="349"/>
  <c r="AT37" i="349" s="1"/>
  <c r="AS54" i="349"/>
  <c r="AT54" i="349" s="1"/>
  <c r="AS53" i="349"/>
  <c r="AT53" i="349" s="1"/>
  <c r="AS48" i="349"/>
  <c r="AT48" i="349" s="1"/>
  <c r="AS51" i="349"/>
  <c r="AT51" i="349" s="1"/>
  <c r="AS67" i="349"/>
  <c r="AT67" i="349" s="1"/>
  <c r="AS71" i="349"/>
  <c r="AT71" i="349" s="1"/>
  <c r="AS72" i="349"/>
  <c r="AT72" i="349" s="1"/>
  <c r="AS81" i="349"/>
  <c r="AT81" i="349" s="1"/>
  <c r="AS75" i="349"/>
  <c r="AT75" i="349" s="1"/>
  <c r="AS82" i="349"/>
  <c r="AT82" i="349" s="1"/>
  <c r="AS89" i="349"/>
  <c r="AT89" i="349" s="1"/>
  <c r="AS87" i="349"/>
  <c r="AT87" i="349" s="1"/>
  <c r="AS100" i="349"/>
  <c r="AT100" i="349" s="1"/>
  <c r="AS98" i="349"/>
  <c r="AT98" i="349" s="1"/>
  <c r="BA9" i="349"/>
  <c r="BA25" i="349"/>
  <c r="BA20" i="349"/>
  <c r="BA15" i="349"/>
  <c r="BA14" i="349"/>
  <c r="BA32" i="349"/>
  <c r="BA31" i="349"/>
  <c r="BA30" i="349"/>
  <c r="BA29" i="349"/>
  <c r="BA46" i="349"/>
  <c r="BA49" i="349"/>
  <c r="BA48" i="349"/>
  <c r="BA47" i="349"/>
  <c r="BA64" i="349"/>
  <c r="BA66" i="349"/>
  <c r="BA69" i="349"/>
  <c r="BA73" i="349"/>
  <c r="BA80" i="349"/>
  <c r="BA74" i="349"/>
  <c r="BA86" i="349"/>
  <c r="BA91" i="349"/>
  <c r="BA92" i="349"/>
  <c r="BA99" i="349"/>
  <c r="BA97" i="349"/>
  <c r="AO11" i="349"/>
  <c r="AU11" i="349" s="1"/>
  <c r="W11" i="349" s="1"/>
  <c r="AV11" i="349"/>
  <c r="AO10" i="349"/>
  <c r="AM10" i="349" s="1"/>
  <c r="AO26" i="349"/>
  <c r="AO25" i="349"/>
  <c r="AO24" i="349"/>
  <c r="AO38" i="349"/>
  <c r="AO33" i="349"/>
  <c r="AO32" i="349"/>
  <c r="AM32" i="349" s="1"/>
  <c r="AO27" i="349"/>
  <c r="AO44" i="349"/>
  <c r="AO51" i="349"/>
  <c r="AO50" i="349"/>
  <c r="AO49" i="349"/>
  <c r="AO61" i="349"/>
  <c r="AM61" i="349" s="1"/>
  <c r="AO64" i="349"/>
  <c r="AM64" i="349" s="1"/>
  <c r="AO67" i="349"/>
  <c r="AO75" i="349"/>
  <c r="AO82" i="349"/>
  <c r="AO72" i="349"/>
  <c r="AO88" i="349"/>
  <c r="AO90" i="349"/>
  <c r="AM90" i="349" s="1"/>
  <c r="AO98" i="349"/>
  <c r="AM98" i="349" s="1"/>
  <c r="AO100" i="349"/>
  <c r="AL28" i="349"/>
  <c r="O28" i="349" s="1"/>
  <c r="AL25" i="349"/>
  <c r="O25" i="349" s="1"/>
  <c r="AL20" i="349"/>
  <c r="O20" i="349" s="1"/>
  <c r="AL19" i="349"/>
  <c r="O19" i="349" s="1"/>
  <c r="AL37" i="349"/>
  <c r="O37" i="349" s="1"/>
  <c r="AL36" i="349"/>
  <c r="O36" i="349" s="1"/>
  <c r="AL39" i="349"/>
  <c r="O39" i="349" s="1"/>
  <c r="AL30" i="349"/>
  <c r="O30" i="349" s="1"/>
  <c r="AL47" i="349"/>
  <c r="O47" i="349" s="1"/>
  <c r="AL61" i="349"/>
  <c r="O61" i="349" s="1"/>
  <c r="AL45" i="349"/>
  <c r="O45" i="349" s="1"/>
  <c r="AL48" i="349"/>
  <c r="O48" i="349" s="1"/>
  <c r="AL64" i="349"/>
  <c r="O64" i="349" s="1"/>
  <c r="AL73" i="349"/>
  <c r="O73" i="349" s="1"/>
  <c r="AL65" i="349"/>
  <c r="O65" i="349" s="1"/>
  <c r="AL78" i="349"/>
  <c r="O78" i="349" s="1"/>
  <c r="AL81" i="349"/>
  <c r="O81" i="349" s="1"/>
  <c r="AL75" i="349"/>
  <c r="O75" i="349" s="1"/>
  <c r="AL87" i="349"/>
  <c r="O87" i="349" s="1"/>
  <c r="AL84" i="349"/>
  <c r="O84" i="349" s="1"/>
  <c r="AL97" i="349"/>
  <c r="O97" i="349" s="1"/>
  <c r="AL99" i="349"/>
  <c r="O99" i="349" s="1"/>
  <c r="AS17" i="349"/>
  <c r="AT17" i="349" s="1"/>
  <c r="AS12" i="349"/>
  <c r="AT12" i="349" s="1"/>
  <c r="AS15" i="349"/>
  <c r="AT15" i="349" s="1"/>
  <c r="AS14" i="349"/>
  <c r="AT14" i="349" s="1"/>
  <c r="AS28" i="349"/>
  <c r="AT28" i="349" s="1"/>
  <c r="AS31" i="349"/>
  <c r="AT31" i="349" s="1"/>
  <c r="AS30" i="349"/>
  <c r="AT30" i="349" s="1"/>
  <c r="AS43" i="349"/>
  <c r="AT43" i="349" s="1"/>
  <c r="AS41" i="349"/>
  <c r="AT41" i="349" s="1"/>
  <c r="AS58" i="349"/>
  <c r="AT58" i="349" s="1"/>
  <c r="AS57" i="349"/>
  <c r="AT57" i="349" s="1"/>
  <c r="AS52" i="349"/>
  <c r="AT52" i="349" s="1"/>
  <c r="AS55" i="349"/>
  <c r="AT55" i="349" s="1"/>
  <c r="AS62" i="349"/>
  <c r="AT62" i="349" s="1"/>
  <c r="AS61" i="349"/>
  <c r="AT61" i="349" s="1"/>
  <c r="AS68" i="349"/>
  <c r="AT68" i="349" s="1"/>
  <c r="AS76" i="349"/>
  <c r="AT76" i="349" s="1"/>
  <c r="AS79" i="349"/>
  <c r="AT79" i="349" s="1"/>
  <c r="AS85" i="349"/>
  <c r="AT85" i="349" s="1"/>
  <c r="AS93" i="349"/>
  <c r="AT93" i="349" s="1"/>
  <c r="AS91" i="349"/>
  <c r="AT91" i="349" s="1"/>
  <c r="AS95" i="349"/>
  <c r="AT95" i="349" s="1"/>
  <c r="AS97" i="349"/>
  <c r="AT97" i="349" s="1"/>
  <c r="BA13" i="349"/>
  <c r="BA27" i="349"/>
  <c r="BA24" i="349"/>
  <c r="BA19" i="349"/>
  <c r="BA18" i="349"/>
  <c r="BA36" i="349"/>
  <c r="BA35" i="349"/>
  <c r="BA34" i="349"/>
  <c r="BA33" i="349"/>
  <c r="BA50" i="349"/>
  <c r="BA53" i="349"/>
  <c r="BA52" i="349"/>
  <c r="BA51" i="349"/>
  <c r="BA63" i="349"/>
  <c r="BA70" i="349"/>
  <c r="BA72" i="349"/>
  <c r="BA77" i="349"/>
  <c r="BA84" i="349"/>
  <c r="BA78" i="349"/>
  <c r="BA90" i="349"/>
  <c r="BA83" i="349"/>
  <c r="BA96" i="349"/>
  <c r="AO15" i="349"/>
  <c r="AO14" i="349"/>
  <c r="AO13" i="349"/>
  <c r="AO12" i="349"/>
  <c r="AO28" i="349"/>
  <c r="AM28" i="349" s="1"/>
  <c r="AO42" i="349"/>
  <c r="AO37" i="349"/>
  <c r="AO36" i="349"/>
  <c r="AO31" i="349"/>
  <c r="AO48" i="349"/>
  <c r="AM48" i="349" s="1"/>
  <c r="AO55" i="349"/>
  <c r="AO54" i="349"/>
  <c r="AM54" i="349" s="1"/>
  <c r="AV53" i="349"/>
  <c r="AO53" i="349"/>
  <c r="AO65" i="349"/>
  <c r="AM65" i="349" s="1"/>
  <c r="AO68" i="349"/>
  <c r="AO66" i="349"/>
  <c r="AO79" i="349"/>
  <c r="AO77" i="349"/>
  <c r="AV77" i="349"/>
  <c r="AO76" i="349"/>
  <c r="AM76" i="349" s="1"/>
  <c r="AO87" i="349"/>
  <c r="AO85" i="349"/>
  <c r="AO93" i="349"/>
  <c r="AO95" i="349"/>
  <c r="AL13" i="349"/>
  <c r="O13" i="349" s="1"/>
  <c r="AL27" i="349"/>
  <c r="O27" i="349" s="1"/>
  <c r="AL24" i="349"/>
  <c r="O24" i="349" s="1"/>
  <c r="AL23" i="349"/>
  <c r="O23" i="349" s="1"/>
  <c r="AL41" i="349"/>
  <c r="O41" i="349" s="1"/>
  <c r="AL40" i="349"/>
  <c r="O40" i="349" s="1"/>
  <c r="AL43" i="349"/>
  <c r="O43" i="349" s="1"/>
  <c r="AL34" i="349"/>
  <c r="O34" i="349" s="1"/>
  <c r="AL51" i="349"/>
  <c r="O51" i="349" s="1"/>
  <c r="AL50" i="349"/>
  <c r="O50" i="349" s="1"/>
  <c r="AL49" i="349"/>
  <c r="O49" i="349" s="1"/>
  <c r="AL52" i="349"/>
  <c r="O52" i="349" s="1"/>
  <c r="AL68" i="349"/>
  <c r="O68" i="349" s="1"/>
  <c r="AL62" i="349"/>
  <c r="O62" i="349" s="1"/>
  <c r="AL69" i="349"/>
  <c r="O69" i="349" s="1"/>
  <c r="AL82" i="349"/>
  <c r="O82" i="349" s="1"/>
  <c r="AL76" i="349"/>
  <c r="O76" i="349" s="1"/>
  <c r="AL79" i="349"/>
  <c r="O79" i="349" s="1"/>
  <c r="AL91" i="349"/>
  <c r="O91" i="349" s="1"/>
  <c r="AL88" i="349"/>
  <c r="O88" i="349" s="1"/>
  <c r="AL96" i="349"/>
  <c r="O96" i="349" s="1"/>
  <c r="AL94" i="349"/>
  <c r="O94" i="349" s="1"/>
  <c r="AS21" i="349"/>
  <c r="AT21" i="349" s="1"/>
  <c r="AS16" i="349"/>
  <c r="AT16" i="349" s="1"/>
  <c r="AS19" i="349"/>
  <c r="AT19" i="349" s="1"/>
  <c r="AS18" i="349"/>
  <c r="AT18" i="349" s="1"/>
  <c r="AS32" i="349"/>
  <c r="AT32" i="349" s="1"/>
  <c r="AS35" i="349"/>
  <c r="AT35" i="349" s="1"/>
  <c r="AS34" i="349"/>
  <c r="AT34" i="349" s="1"/>
  <c r="AS29" i="349"/>
  <c r="AT29" i="349" s="1"/>
  <c r="AS46" i="349"/>
  <c r="AT46" i="349" s="1"/>
  <c r="AS60" i="349"/>
  <c r="AT60" i="349" s="1"/>
  <c r="AS64" i="349"/>
  <c r="AT64" i="349" s="1"/>
  <c r="AS56" i="349"/>
  <c r="AT56" i="349" s="1"/>
  <c r="AS59" i="349"/>
  <c r="AT59" i="349" s="1"/>
  <c r="AS66" i="349"/>
  <c r="AT66" i="349" s="1"/>
  <c r="AS65" i="349"/>
  <c r="AT65" i="349" s="1"/>
  <c r="AS73" i="349"/>
  <c r="AT73" i="349" s="1"/>
  <c r="AS80" i="349"/>
  <c r="AT80" i="349" s="1"/>
  <c r="AS74" i="349"/>
  <c r="AT74" i="349" s="1"/>
  <c r="AS86" i="349"/>
  <c r="AT86" i="349" s="1"/>
  <c r="AS88" i="349"/>
  <c r="AT88" i="349" s="1"/>
  <c r="AS92" i="349"/>
  <c r="AT92" i="349" s="1"/>
  <c r="AS99" i="349"/>
  <c r="AT99" i="349" s="1"/>
  <c r="AS10" i="348"/>
  <c r="AT10" i="348" s="1"/>
  <c r="AU10" i="348" s="1"/>
  <c r="W10" i="348" s="1"/>
  <c r="AS15" i="348"/>
  <c r="AT15" i="348" s="1"/>
  <c r="AS23" i="348"/>
  <c r="AT23" i="348" s="1"/>
  <c r="AL9" i="348"/>
  <c r="O9" i="348" s="1"/>
  <c r="AS19" i="348"/>
  <c r="AT19" i="348" s="1"/>
  <c r="AM10" i="348"/>
  <c r="AL20" i="348"/>
  <c r="O20" i="348" s="1"/>
  <c r="AM14" i="348"/>
  <c r="AS29" i="348"/>
  <c r="AT29" i="348" s="1"/>
  <c r="AL66" i="348"/>
  <c r="O66" i="348" s="1"/>
  <c r="AL73" i="348"/>
  <c r="O73" i="348" s="1"/>
  <c r="AL80" i="348"/>
  <c r="O80" i="348" s="1"/>
  <c r="AL88" i="348"/>
  <c r="O88" i="348" s="1"/>
  <c r="AL96" i="348"/>
  <c r="O96" i="348" s="1"/>
  <c r="AL98" i="348"/>
  <c r="O98" i="348" s="1"/>
  <c r="AL10" i="348"/>
  <c r="O10" i="348" s="1"/>
  <c r="AL39" i="348"/>
  <c r="O39" i="348" s="1"/>
  <c r="AL38" i="348"/>
  <c r="O38" i="348" s="1"/>
  <c r="AL45" i="348"/>
  <c r="O45" i="348" s="1"/>
  <c r="AL48" i="348"/>
  <c r="O48" i="348" s="1"/>
  <c r="AL55" i="348"/>
  <c r="O55" i="348" s="1"/>
  <c r="AL78" i="348"/>
  <c r="O78" i="348" s="1"/>
  <c r="AL27" i="348"/>
  <c r="O27" i="348" s="1"/>
  <c r="AL42" i="348"/>
  <c r="O42" i="348" s="1"/>
  <c r="AL49" i="348"/>
  <c r="O49" i="348" s="1"/>
  <c r="AL54" i="348"/>
  <c r="O54" i="348" s="1"/>
  <c r="AL76" i="348"/>
  <c r="O76" i="348" s="1"/>
  <c r="AL72" i="348"/>
  <c r="O72" i="348" s="1"/>
  <c r="AL90" i="348"/>
  <c r="O90" i="348" s="1"/>
  <c r="AL43" i="348"/>
  <c r="O43" i="348" s="1"/>
  <c r="AL67" i="348"/>
  <c r="O67" i="348" s="1"/>
  <c r="AL13" i="348"/>
  <c r="O13" i="348" s="1"/>
  <c r="AL21" i="348"/>
  <c r="O21" i="348" s="1"/>
  <c r="AL16" i="348"/>
  <c r="O16" i="348" s="1"/>
  <c r="AL17" i="348"/>
  <c r="O17" i="348" s="1"/>
  <c r="AL25" i="348"/>
  <c r="O25" i="348" s="1"/>
  <c r="H12" i="348"/>
  <c r="AO26" i="348"/>
  <c r="AM26" i="348" s="1"/>
  <c r="AL24" i="348"/>
  <c r="O24" i="348" s="1"/>
  <c r="AO21" i="348"/>
  <c r="AL35" i="348"/>
  <c r="O35" i="348" s="1"/>
  <c r="AL34" i="348"/>
  <c r="O34" i="348" s="1"/>
  <c r="AL33" i="348"/>
  <c r="O33" i="348" s="1"/>
  <c r="AL32" i="348"/>
  <c r="O32" i="348" s="1"/>
  <c r="AL51" i="348"/>
  <c r="O51" i="348" s="1"/>
  <c r="AL57" i="348"/>
  <c r="O57" i="348" s="1"/>
  <c r="AL62" i="348"/>
  <c r="O62" i="348" s="1"/>
  <c r="AL46" i="348"/>
  <c r="O46" i="348" s="1"/>
  <c r="AL59" i="348"/>
  <c r="O59" i="348" s="1"/>
  <c r="AL75" i="348"/>
  <c r="O75" i="348" s="1"/>
  <c r="AL69" i="348"/>
  <c r="O69" i="348" s="1"/>
  <c r="AL64" i="348"/>
  <c r="O64" i="348" s="1"/>
  <c r="AL81" i="348"/>
  <c r="O81" i="348" s="1"/>
  <c r="AL83" i="348"/>
  <c r="O83" i="348" s="1"/>
  <c r="AL85" i="348"/>
  <c r="O85" i="348" s="1"/>
  <c r="AL91" i="348"/>
  <c r="O91" i="348" s="1"/>
  <c r="AL97" i="348"/>
  <c r="O97" i="348" s="1"/>
  <c r="AL95" i="348"/>
  <c r="O95" i="348" s="1"/>
  <c r="AS25" i="348"/>
  <c r="AT25" i="348" s="1"/>
  <c r="AS16" i="348"/>
  <c r="AT16" i="348" s="1"/>
  <c r="AS26" i="348"/>
  <c r="AT26" i="348" s="1"/>
  <c r="AS42" i="348"/>
  <c r="AT42" i="348" s="1"/>
  <c r="AS41" i="348"/>
  <c r="AT41" i="348" s="1"/>
  <c r="AS36" i="348"/>
  <c r="AT36" i="348" s="1"/>
  <c r="AS35" i="348"/>
  <c r="AT35" i="348" s="1"/>
  <c r="AS48" i="348"/>
  <c r="AT48" i="348" s="1"/>
  <c r="AS47" i="348"/>
  <c r="AT47" i="348" s="1"/>
  <c r="AS54" i="348"/>
  <c r="AT54" i="348" s="1"/>
  <c r="AS53" i="348"/>
  <c r="AT53" i="348" s="1"/>
  <c r="AS66" i="348"/>
  <c r="AT66" i="348" s="1"/>
  <c r="AS69" i="348"/>
  <c r="AT69" i="348" s="1"/>
  <c r="AS78" i="348"/>
  <c r="AT78" i="348" s="1"/>
  <c r="AS71" i="348"/>
  <c r="AT71" i="348" s="1"/>
  <c r="AS79" i="348"/>
  <c r="AT79" i="348" s="1"/>
  <c r="AS77" i="348"/>
  <c r="AT77" i="348" s="1"/>
  <c r="AS87" i="348"/>
  <c r="AT87" i="348" s="1"/>
  <c r="AS85" i="348"/>
  <c r="AT85" i="348" s="1"/>
  <c r="AS100" i="348"/>
  <c r="AT100" i="348" s="1"/>
  <c r="AS98" i="348"/>
  <c r="AT98" i="348" s="1"/>
  <c r="AO23" i="348"/>
  <c r="AV23" i="348"/>
  <c r="AO19" i="348"/>
  <c r="BA13" i="348"/>
  <c r="AL29" i="348"/>
  <c r="O29" i="348" s="1"/>
  <c r="BA22" i="348"/>
  <c r="AL19" i="348"/>
  <c r="O19" i="348" s="1"/>
  <c r="AO16" i="348"/>
  <c r="BA30" i="348"/>
  <c r="BA29" i="348"/>
  <c r="BA46" i="348"/>
  <c r="BA27" i="348"/>
  <c r="BA43" i="348"/>
  <c r="BA52" i="348"/>
  <c r="BA55" i="348"/>
  <c r="BA64" i="348"/>
  <c r="BA57" i="348"/>
  <c r="BA70" i="348"/>
  <c r="BA73" i="348"/>
  <c r="BA63" i="348"/>
  <c r="BA76" i="348"/>
  <c r="BA82" i="348"/>
  <c r="BA83" i="348"/>
  <c r="BA87" i="348"/>
  <c r="BA92" i="348"/>
  <c r="BA95" i="348"/>
  <c r="BA98" i="348"/>
  <c r="AO36" i="348"/>
  <c r="AO31" i="348"/>
  <c r="AM31" i="348" s="1"/>
  <c r="AO48" i="348"/>
  <c r="AO29" i="348"/>
  <c r="AO46" i="348"/>
  <c r="AO62" i="348"/>
  <c r="AM62" i="348" s="1"/>
  <c r="AO53" i="348"/>
  <c r="AO59" i="348"/>
  <c r="AO60" i="348"/>
  <c r="AM60" i="348" s="1"/>
  <c r="AO76" i="348"/>
  <c r="AM76" i="348" s="1"/>
  <c r="AO75" i="348"/>
  <c r="AM75" i="348" s="1"/>
  <c r="AO65" i="348"/>
  <c r="AM65" i="348" s="1"/>
  <c r="AO82" i="348"/>
  <c r="AM82" i="348" s="1"/>
  <c r="AO88" i="348"/>
  <c r="AM88" i="348" s="1"/>
  <c r="AO90" i="348"/>
  <c r="AO91" i="348"/>
  <c r="AO97" i="348"/>
  <c r="AM97" i="348" s="1"/>
  <c r="AO95" i="348"/>
  <c r="AM95" i="348" s="1"/>
  <c r="AO17" i="348"/>
  <c r="AM17" i="348" s="1"/>
  <c r="AL37" i="348"/>
  <c r="O37" i="348" s="1"/>
  <c r="AL36" i="348"/>
  <c r="O36" i="348" s="1"/>
  <c r="AL50" i="348"/>
  <c r="O50" i="348" s="1"/>
  <c r="AL63" i="348"/>
  <c r="O63" i="348" s="1"/>
  <c r="AL68" i="348"/>
  <c r="O68" i="348" s="1"/>
  <c r="AL89" i="348"/>
  <c r="O89" i="348" s="1"/>
  <c r="AL86" i="348"/>
  <c r="O86" i="348" s="1"/>
  <c r="AL92" i="348"/>
  <c r="O92" i="348" s="1"/>
  <c r="AL99" i="348"/>
  <c r="O99" i="348" s="1"/>
  <c r="AO22" i="348"/>
  <c r="AM22" i="348" s="1"/>
  <c r="AO18" i="348"/>
  <c r="AM18" i="348" s="1"/>
  <c r="AS30" i="348"/>
  <c r="AT30" i="348" s="1"/>
  <c r="AS46" i="348"/>
  <c r="AT46" i="348" s="1"/>
  <c r="AS40" i="348"/>
  <c r="AT40" i="348" s="1"/>
  <c r="AS39" i="348"/>
  <c r="AT39" i="348" s="1"/>
  <c r="AS52" i="348"/>
  <c r="AT52" i="348" s="1"/>
  <c r="AS51" i="348"/>
  <c r="AT51" i="348" s="1"/>
  <c r="AS58" i="348"/>
  <c r="AT58" i="348" s="1"/>
  <c r="AS57" i="348"/>
  <c r="AT57" i="348" s="1"/>
  <c r="AS70" i="348"/>
  <c r="AT70" i="348" s="1"/>
  <c r="AS73" i="348"/>
  <c r="AT73" i="348" s="1"/>
  <c r="AS59" i="348"/>
  <c r="AT59" i="348" s="1"/>
  <c r="AS75" i="348"/>
  <c r="AT75" i="348" s="1"/>
  <c r="AS83" i="348"/>
  <c r="AT83" i="348" s="1"/>
  <c r="AS81" i="348"/>
  <c r="AT81" i="348" s="1"/>
  <c r="AS91" i="348"/>
  <c r="AT91" i="348" s="1"/>
  <c r="AS89" i="348"/>
  <c r="AT89" i="348" s="1"/>
  <c r="AS95" i="348"/>
  <c r="AT95" i="348" s="1"/>
  <c r="AS97" i="348"/>
  <c r="AT97" i="348" s="1"/>
  <c r="AO27" i="348"/>
  <c r="AO25" i="348"/>
  <c r="AV25" i="348"/>
  <c r="AL22" i="348"/>
  <c r="O22" i="348" s="1"/>
  <c r="AL18" i="348"/>
  <c r="O18" i="348" s="1"/>
  <c r="AO15" i="348"/>
  <c r="AV15" i="348"/>
  <c r="AS13" i="348"/>
  <c r="AT13" i="348" s="1"/>
  <c r="AS22" i="348"/>
  <c r="AT22" i="348" s="1"/>
  <c r="BA18" i="348"/>
  <c r="AL15" i="348"/>
  <c r="O15" i="348" s="1"/>
  <c r="AO12" i="348"/>
  <c r="BA34" i="348"/>
  <c r="BA33" i="348"/>
  <c r="BA32" i="348"/>
  <c r="BA31" i="348"/>
  <c r="BA50" i="348"/>
  <c r="BA56" i="348"/>
  <c r="BA61" i="348"/>
  <c r="BA45" i="348"/>
  <c r="BA60" i="348"/>
  <c r="BA74" i="348"/>
  <c r="BA68" i="348"/>
  <c r="BA67" i="348"/>
  <c r="BA80" i="348"/>
  <c r="BA86" i="348"/>
  <c r="BA84" i="348"/>
  <c r="BA90" i="348"/>
  <c r="BA96" i="348"/>
  <c r="BA99" i="348"/>
  <c r="BA97" i="348"/>
  <c r="AO40" i="348"/>
  <c r="AM40" i="348" s="1"/>
  <c r="AO35" i="348"/>
  <c r="AO34" i="348"/>
  <c r="AM34" i="348" s="1"/>
  <c r="AO33" i="348"/>
  <c r="AO50" i="348"/>
  <c r="AM50" i="348" s="1"/>
  <c r="AO63" i="348"/>
  <c r="AO57" i="348"/>
  <c r="AM57" i="348" s="1"/>
  <c r="AO47" i="348"/>
  <c r="AO64" i="348"/>
  <c r="AM64" i="348" s="1"/>
  <c r="AO77" i="348"/>
  <c r="AO70" i="348"/>
  <c r="AO69" i="348"/>
  <c r="AU69" i="348" s="1"/>
  <c r="W69" i="348" s="1"/>
  <c r="AO84" i="348"/>
  <c r="AO80" i="348"/>
  <c r="AM80" i="348" s="1"/>
  <c r="AO89" i="348"/>
  <c r="AO94" i="348"/>
  <c r="AM94" i="348" s="1"/>
  <c r="AO92" i="348"/>
  <c r="AM92" i="348" s="1"/>
  <c r="AO99" i="348"/>
  <c r="AM99" i="348" s="1"/>
  <c r="AO13" i="348"/>
  <c r="AL41" i="348"/>
  <c r="O41" i="348" s="1"/>
  <c r="AL40" i="348"/>
  <c r="O40" i="348" s="1"/>
  <c r="AL52" i="348"/>
  <c r="O52" i="348" s="1"/>
  <c r="AL61" i="348"/>
  <c r="O61" i="348" s="1"/>
  <c r="AL70" i="348"/>
  <c r="O70" i="348" s="1"/>
  <c r="AL84" i="348"/>
  <c r="O84" i="348" s="1"/>
  <c r="AL82" i="348"/>
  <c r="O82" i="348" s="1"/>
  <c r="AS28" i="348"/>
  <c r="AT28" i="348" s="1"/>
  <c r="BA24" i="348"/>
  <c r="BA20" i="348"/>
  <c r="AS34" i="348"/>
  <c r="AT34" i="348" s="1"/>
  <c r="AS33" i="348"/>
  <c r="AT33" i="348" s="1"/>
  <c r="AS50" i="348"/>
  <c r="AT50" i="348" s="1"/>
  <c r="AS27" i="348"/>
  <c r="AT27" i="348" s="1"/>
  <c r="AS43" i="348"/>
  <c r="AT43" i="348" s="1"/>
  <c r="AS56" i="348"/>
  <c r="AT56" i="348" s="1"/>
  <c r="AS55" i="348"/>
  <c r="AT55" i="348" s="1"/>
  <c r="AS45" i="348"/>
  <c r="AT45" i="348" s="1"/>
  <c r="AS60" i="348"/>
  <c r="AT60" i="348" s="1"/>
  <c r="AS74" i="348"/>
  <c r="AT74" i="348" s="1"/>
  <c r="AS68" i="348"/>
  <c r="AT68" i="348" s="1"/>
  <c r="AS63" i="348"/>
  <c r="AT63" i="348" s="1"/>
  <c r="AS76" i="348"/>
  <c r="AT76" i="348" s="1"/>
  <c r="AS82" i="348"/>
  <c r="AT82" i="348" s="1"/>
  <c r="AS84" i="348"/>
  <c r="AT84" i="348" s="1"/>
  <c r="AS90" i="348"/>
  <c r="AT90" i="348" s="1"/>
  <c r="AS92" i="348"/>
  <c r="AT92" i="348" s="1"/>
  <c r="AS99" i="348"/>
  <c r="AT99" i="348" s="1"/>
  <c r="BA21" i="348"/>
  <c r="BA17" i="348"/>
  <c r="BA25" i="348"/>
  <c r="AS18" i="348"/>
  <c r="AT18" i="348" s="1"/>
  <c r="BA14" i="348"/>
  <c r="AL11" i="348"/>
  <c r="O11" i="348" s="1"/>
  <c r="BA38" i="348"/>
  <c r="BA37" i="348"/>
  <c r="BA36" i="348"/>
  <c r="BA35" i="348"/>
  <c r="BA44" i="348"/>
  <c r="BA47" i="348"/>
  <c r="BA54" i="348"/>
  <c r="BA49" i="348"/>
  <c r="BA62" i="348"/>
  <c r="BA65" i="348"/>
  <c r="BA72" i="348"/>
  <c r="BA71" i="348"/>
  <c r="BA79" i="348"/>
  <c r="BA77" i="348"/>
  <c r="BA88" i="348"/>
  <c r="BA85" i="348"/>
  <c r="BA100" i="348"/>
  <c r="AO28" i="348"/>
  <c r="AM28" i="348" s="1"/>
  <c r="AO44" i="348"/>
  <c r="AM44" i="348" s="1"/>
  <c r="AO39" i="348"/>
  <c r="AO38" i="348"/>
  <c r="AM38" i="348" s="1"/>
  <c r="AO37" i="348"/>
  <c r="AM37" i="348" s="1"/>
  <c r="AO54" i="348"/>
  <c r="AO66" i="348"/>
  <c r="AO52" i="348"/>
  <c r="AO51" i="348"/>
  <c r="AO68" i="348"/>
  <c r="AO67" i="348"/>
  <c r="AO74" i="348"/>
  <c r="AM74" i="348" s="1"/>
  <c r="AO73" i="348"/>
  <c r="AO85" i="348"/>
  <c r="AO79" i="348"/>
  <c r="AO83" i="348"/>
  <c r="AO98" i="348"/>
  <c r="AO96" i="348"/>
  <c r="AM96" i="348" s="1"/>
  <c r="AB101" i="348"/>
  <c r="AL12" i="348"/>
  <c r="O12" i="348" s="1"/>
  <c r="AO9" i="348"/>
  <c r="AM9" i="348" s="1"/>
  <c r="AL31" i="348"/>
  <c r="O31" i="348" s="1"/>
  <c r="AL30" i="348"/>
  <c r="O30" i="348" s="1"/>
  <c r="AL44" i="348"/>
  <c r="O44" i="348" s="1"/>
  <c r="AL28" i="348"/>
  <c r="O28" i="348" s="1"/>
  <c r="AL47" i="348"/>
  <c r="O47" i="348" s="1"/>
  <c r="AL53" i="348"/>
  <c r="O53" i="348" s="1"/>
  <c r="AL56" i="348"/>
  <c r="O56" i="348" s="1"/>
  <c r="AL65" i="348"/>
  <c r="O65" i="348" s="1"/>
  <c r="AL58" i="348"/>
  <c r="O58" i="348" s="1"/>
  <c r="AL71" i="348"/>
  <c r="O71" i="348" s="1"/>
  <c r="AL74" i="348"/>
  <c r="O74" i="348" s="1"/>
  <c r="AL60" i="348"/>
  <c r="O60" i="348" s="1"/>
  <c r="AL77" i="348"/>
  <c r="O77" i="348" s="1"/>
  <c r="AL79" i="348"/>
  <c r="O79" i="348" s="1"/>
  <c r="AL87" i="348"/>
  <c r="O87" i="348" s="1"/>
  <c r="AL94" i="348"/>
  <c r="O94" i="348" s="1"/>
  <c r="AL93" i="348"/>
  <c r="O93" i="348" s="1"/>
  <c r="AL100" i="348"/>
  <c r="O100" i="348" s="1"/>
  <c r="AO30" i="348"/>
  <c r="AS24" i="348"/>
  <c r="AT24" i="348" s="1"/>
  <c r="AS20" i="348"/>
  <c r="AT20" i="348" s="1"/>
  <c r="BA16" i="348"/>
  <c r="AS12" i="348"/>
  <c r="AT12" i="348" s="1"/>
  <c r="AS38" i="348"/>
  <c r="AT38" i="348" s="1"/>
  <c r="AS37" i="348"/>
  <c r="AT37" i="348" s="1"/>
  <c r="AS32" i="348"/>
  <c r="AT32" i="348" s="1"/>
  <c r="AS31" i="348"/>
  <c r="AT31" i="348" s="1"/>
  <c r="AS44" i="348"/>
  <c r="AT44" i="348" s="1"/>
  <c r="AS64" i="348"/>
  <c r="AT64" i="348" s="1"/>
  <c r="AS61" i="348"/>
  <c r="AT61" i="348" s="1"/>
  <c r="AS49" i="348"/>
  <c r="AT49" i="348" s="1"/>
  <c r="AS62" i="348"/>
  <c r="AT62" i="348" s="1"/>
  <c r="AS65" i="348"/>
  <c r="AT65" i="348" s="1"/>
  <c r="AS72" i="348"/>
  <c r="AT72" i="348" s="1"/>
  <c r="AS67" i="348"/>
  <c r="AT67" i="348" s="1"/>
  <c r="AS80" i="348"/>
  <c r="AT80" i="348" s="1"/>
  <c r="AS86" i="348"/>
  <c r="AT86" i="348" s="1"/>
  <c r="AS88" i="348"/>
  <c r="AT88" i="348" s="1"/>
  <c r="AS93" i="348"/>
  <c r="AT93" i="348" s="1"/>
  <c r="AS96" i="348"/>
  <c r="AT96" i="348" s="1"/>
  <c r="AS94" i="348"/>
  <c r="AT94" i="348" s="1"/>
  <c r="AL26" i="348"/>
  <c r="O26" i="348" s="1"/>
  <c r="AS17" i="348"/>
  <c r="AT17" i="348" s="1"/>
  <c r="AO11" i="348"/>
  <c r="AV11" i="348"/>
  <c r="AS9" i="348"/>
  <c r="AT9" i="348" s="1"/>
  <c r="AO24" i="348"/>
  <c r="AM24" i="348" s="1"/>
  <c r="AL23" i="348"/>
  <c r="O23" i="348" s="1"/>
  <c r="AO20" i="348"/>
  <c r="AS14" i="348"/>
  <c r="BA10" i="348"/>
  <c r="BA26" i="348"/>
  <c r="BA42" i="348"/>
  <c r="BA41" i="348"/>
  <c r="BA40" i="348"/>
  <c r="BA39" i="348"/>
  <c r="BA48" i="348"/>
  <c r="BA51" i="348"/>
  <c r="BA58" i="348"/>
  <c r="BA53" i="348"/>
  <c r="BA66" i="348"/>
  <c r="BA69" i="348"/>
  <c r="BA59" i="348"/>
  <c r="BA75" i="348"/>
  <c r="BA78" i="348"/>
  <c r="BA81" i="348"/>
  <c r="BA93" i="348"/>
  <c r="BA89" i="348"/>
  <c r="BA91" i="348"/>
  <c r="BA94" i="348"/>
  <c r="AO32" i="348"/>
  <c r="AO45" i="348"/>
  <c r="AO43" i="348"/>
  <c r="AV43" i="348"/>
  <c r="AO42" i="348"/>
  <c r="AO41" i="348"/>
  <c r="AO58" i="348"/>
  <c r="AV58" i="348"/>
  <c r="AO49" i="348"/>
  <c r="AO56" i="348"/>
  <c r="AM56" i="348" s="1"/>
  <c r="AO55" i="348"/>
  <c r="AO72" i="348"/>
  <c r="AO71" i="348"/>
  <c r="AV71" i="348"/>
  <c r="AO61" i="348"/>
  <c r="AV78" i="348"/>
  <c r="AO78" i="348"/>
  <c r="AO81" i="348"/>
  <c r="AV81" i="348"/>
  <c r="AO86" i="348"/>
  <c r="AO87" i="348"/>
  <c r="AU87" i="348" s="1"/>
  <c r="W87" i="348" s="1"/>
  <c r="AO93" i="348"/>
  <c r="AM93" i="348" s="1"/>
  <c r="AO100" i="348"/>
  <c r="AS28" i="347"/>
  <c r="AT28" i="347" s="1"/>
  <c r="AS68" i="347"/>
  <c r="AT68" i="347" s="1"/>
  <c r="AS82" i="347"/>
  <c r="AT82" i="347" s="1"/>
  <c r="AS92" i="347"/>
  <c r="AT92" i="347" s="1"/>
  <c r="AS99" i="347"/>
  <c r="AT99" i="347" s="1"/>
  <c r="AS16" i="347"/>
  <c r="AT16" i="347" s="1"/>
  <c r="AS35" i="347"/>
  <c r="AT35" i="347" s="1"/>
  <c r="AS74" i="347"/>
  <c r="AT74" i="347" s="1"/>
  <c r="AS43" i="347"/>
  <c r="AT43" i="347" s="1"/>
  <c r="AS41" i="347"/>
  <c r="AT41" i="347" s="1"/>
  <c r="AS50" i="347"/>
  <c r="AT50" i="347" s="1"/>
  <c r="AS52" i="347"/>
  <c r="AT52" i="347" s="1"/>
  <c r="AS66" i="347"/>
  <c r="AT66" i="347" s="1"/>
  <c r="AS91" i="347"/>
  <c r="AT91" i="347" s="1"/>
  <c r="AS47" i="347"/>
  <c r="AT47" i="347" s="1"/>
  <c r="AS70" i="347"/>
  <c r="AT70" i="347" s="1"/>
  <c r="AS94" i="347"/>
  <c r="AT94" i="347" s="1"/>
  <c r="AS49" i="347"/>
  <c r="AT49" i="347" s="1"/>
  <c r="AS11" i="347"/>
  <c r="AV11" i="347" s="1"/>
  <c r="AS15" i="347"/>
  <c r="AT15" i="347" s="1"/>
  <c r="AS44" i="347"/>
  <c r="AT44" i="347" s="1"/>
  <c r="AS45" i="347"/>
  <c r="AT45" i="347" s="1"/>
  <c r="AS79" i="347"/>
  <c r="AT79" i="347" s="1"/>
  <c r="AS62" i="347"/>
  <c r="AT62" i="347" s="1"/>
  <c r="AS87" i="347"/>
  <c r="AT87" i="347" s="1"/>
  <c r="AS19" i="347"/>
  <c r="AT19" i="347" s="1"/>
  <c r="AS32" i="347"/>
  <c r="AT32" i="347" s="1"/>
  <c r="AS30" i="347"/>
  <c r="AT30" i="347" s="1"/>
  <c r="AS78" i="347"/>
  <c r="AT78" i="347" s="1"/>
  <c r="AU9" i="347"/>
  <c r="W9" i="347" s="1"/>
  <c r="AS27" i="347"/>
  <c r="AT27" i="347" s="1"/>
  <c r="AS24" i="347"/>
  <c r="AT24" i="347" s="1"/>
  <c r="AS36" i="347"/>
  <c r="AT36" i="347" s="1"/>
  <c r="AS34" i="347"/>
  <c r="AT34" i="347" s="1"/>
  <c r="AS46" i="347"/>
  <c r="AT46" i="347" s="1"/>
  <c r="AS63" i="347"/>
  <c r="AT63" i="347" s="1"/>
  <c r="AS48" i="347"/>
  <c r="AT48" i="347" s="1"/>
  <c r="AS65" i="347"/>
  <c r="AT65" i="347" s="1"/>
  <c r="AS76" i="347"/>
  <c r="AT76" i="347" s="1"/>
  <c r="AS64" i="347"/>
  <c r="AT64" i="347" s="1"/>
  <c r="AS71" i="347"/>
  <c r="AT71" i="347" s="1"/>
  <c r="AS84" i="347"/>
  <c r="AT84" i="347" s="1"/>
  <c r="AS90" i="347"/>
  <c r="AT90" i="347" s="1"/>
  <c r="AS95" i="347"/>
  <c r="AT95" i="347" s="1"/>
  <c r="AS97" i="347"/>
  <c r="AT97" i="347" s="1"/>
  <c r="AS42" i="347"/>
  <c r="AT42" i="347" s="1"/>
  <c r="AS73" i="347"/>
  <c r="AT73" i="347" s="1"/>
  <c r="AS93" i="347"/>
  <c r="AT93" i="347" s="1"/>
  <c r="AS58" i="347"/>
  <c r="AT58" i="347" s="1"/>
  <c r="AS60" i="347"/>
  <c r="AT60" i="347" s="1"/>
  <c r="AS67" i="347"/>
  <c r="AT67" i="347" s="1"/>
  <c r="AS88" i="347"/>
  <c r="AT88" i="347" s="1"/>
  <c r="AS86" i="347"/>
  <c r="AT86" i="347" s="1"/>
  <c r="AS100" i="347"/>
  <c r="AT100" i="347" s="1"/>
  <c r="AS80" i="347"/>
  <c r="AT80" i="347" s="1"/>
  <c r="AS40" i="347"/>
  <c r="AT40" i="347" s="1"/>
  <c r="AS38" i="347"/>
  <c r="AT38" i="347" s="1"/>
  <c r="AS69" i="347"/>
  <c r="AT69" i="347" s="1"/>
  <c r="AS54" i="347"/>
  <c r="AT54" i="347" s="1"/>
  <c r="AS56" i="347"/>
  <c r="AT56" i="347" s="1"/>
  <c r="AS72" i="347"/>
  <c r="AT72" i="347" s="1"/>
  <c r="AS89" i="347"/>
  <c r="AT89" i="347" s="1"/>
  <c r="AS96" i="347"/>
  <c r="AT96" i="347" s="1"/>
  <c r="AS25" i="347"/>
  <c r="AT25" i="347" s="1"/>
  <c r="AS20" i="347"/>
  <c r="AT20" i="347" s="1"/>
  <c r="AS33" i="347"/>
  <c r="AT33" i="347" s="1"/>
  <c r="AS61" i="347"/>
  <c r="AT61" i="347" s="1"/>
  <c r="AS59" i="347"/>
  <c r="AT59" i="347" s="1"/>
  <c r="AS83" i="347"/>
  <c r="AT83" i="347" s="1"/>
  <c r="AS81" i="347"/>
  <c r="AT81" i="347" s="1"/>
  <c r="AS98" i="347"/>
  <c r="AT98" i="347" s="1"/>
  <c r="AT13" i="347"/>
  <c r="AV13" i="347"/>
  <c r="AO25" i="347"/>
  <c r="AO22" i="347"/>
  <c r="AM22" i="347" s="1"/>
  <c r="BA21" i="347"/>
  <c r="AS17" i="347"/>
  <c r="AT17" i="347" s="1"/>
  <c r="AS26" i="347"/>
  <c r="AT26" i="347" s="1"/>
  <c r="AO20" i="347"/>
  <c r="BA14" i="347"/>
  <c r="BA40" i="347"/>
  <c r="BA43" i="347"/>
  <c r="BA38" i="347"/>
  <c r="BA41" i="347"/>
  <c r="BA50" i="347"/>
  <c r="BA53" i="347"/>
  <c r="BA52" i="347"/>
  <c r="BA55" i="347"/>
  <c r="BA70" i="347"/>
  <c r="BA69" i="347"/>
  <c r="BA72" i="347"/>
  <c r="BA75" i="347"/>
  <c r="BA77" i="347"/>
  <c r="BA85" i="347"/>
  <c r="BA87" i="347"/>
  <c r="BA96" i="347"/>
  <c r="BA99" i="347"/>
  <c r="BA97" i="347"/>
  <c r="AO38" i="347"/>
  <c r="AO41" i="347"/>
  <c r="AO44" i="347"/>
  <c r="AV39" i="347"/>
  <c r="AO39" i="347"/>
  <c r="AO56" i="347"/>
  <c r="AO59" i="347"/>
  <c r="AO54" i="347"/>
  <c r="AO61" i="347"/>
  <c r="AO72" i="347"/>
  <c r="AO62" i="347"/>
  <c r="AO69" i="347"/>
  <c r="AO81" i="347"/>
  <c r="AM81" i="347" s="1"/>
  <c r="AO83" i="347"/>
  <c r="AO87" i="347"/>
  <c r="AO89" i="347"/>
  <c r="AO98" i="347"/>
  <c r="AO96" i="347"/>
  <c r="AM96" i="347" s="1"/>
  <c r="AL19" i="347"/>
  <c r="O19" i="347" s="1"/>
  <c r="AL32" i="347"/>
  <c r="O32" i="347" s="1"/>
  <c r="AL21" i="347"/>
  <c r="O21" i="347" s="1"/>
  <c r="AL20" i="347"/>
  <c r="O20" i="347" s="1"/>
  <c r="AL29" i="347"/>
  <c r="O29" i="347" s="1"/>
  <c r="AL46" i="347"/>
  <c r="O46" i="347" s="1"/>
  <c r="AL44" i="347"/>
  <c r="O44" i="347" s="1"/>
  <c r="AL43" i="347"/>
  <c r="O43" i="347" s="1"/>
  <c r="AL42" i="347"/>
  <c r="O42" i="347" s="1"/>
  <c r="AL59" i="347"/>
  <c r="O59" i="347" s="1"/>
  <c r="AL45" i="347"/>
  <c r="O45" i="347" s="1"/>
  <c r="AL61" i="347"/>
  <c r="O61" i="347" s="1"/>
  <c r="AL62" i="347"/>
  <c r="O62" i="347" s="1"/>
  <c r="AL75" i="347"/>
  <c r="O75" i="347" s="1"/>
  <c r="AL77" i="347"/>
  <c r="O77" i="347" s="1"/>
  <c r="AL68" i="347"/>
  <c r="O68" i="347" s="1"/>
  <c r="AL79" i="347"/>
  <c r="O79" i="347" s="1"/>
  <c r="AL78" i="347"/>
  <c r="O78" i="347" s="1"/>
  <c r="AL90" i="347"/>
  <c r="O90" i="347" s="1"/>
  <c r="AL87" i="347"/>
  <c r="O87" i="347" s="1"/>
  <c r="AL92" i="347"/>
  <c r="O92" i="347" s="1"/>
  <c r="AL99" i="347"/>
  <c r="O99" i="347" s="1"/>
  <c r="BA29" i="347"/>
  <c r="AO26" i="347"/>
  <c r="AM26" i="347" s="1"/>
  <c r="AO29" i="347"/>
  <c r="AM29" i="347" s="1"/>
  <c r="AO27" i="347"/>
  <c r="AS21" i="347"/>
  <c r="AT21" i="347" s="1"/>
  <c r="AO15" i="347"/>
  <c r="AO24" i="347"/>
  <c r="BA18" i="347"/>
  <c r="AS14" i="347"/>
  <c r="AT14" i="347" s="1"/>
  <c r="BA10" i="347"/>
  <c r="BA44" i="347"/>
  <c r="BA47" i="347"/>
  <c r="BA42" i="347"/>
  <c r="BA45" i="347"/>
  <c r="BA54" i="347"/>
  <c r="BA57" i="347"/>
  <c r="BA56" i="347"/>
  <c r="BA59" i="347"/>
  <c r="BA74" i="347"/>
  <c r="BA73" i="347"/>
  <c r="BA67" i="347"/>
  <c r="BA79" i="347"/>
  <c r="BA81" i="347"/>
  <c r="BA89" i="347"/>
  <c r="BA86" i="347"/>
  <c r="BA100" i="347"/>
  <c r="AO42" i="347"/>
  <c r="AO32" i="347"/>
  <c r="AO45" i="347"/>
  <c r="AO43" i="347"/>
  <c r="AO60" i="347"/>
  <c r="AU60" i="347" s="1"/>
  <c r="W60" i="347" s="1"/>
  <c r="AO65" i="347"/>
  <c r="AO58" i="347"/>
  <c r="AO63" i="347"/>
  <c r="AV75" i="347"/>
  <c r="AO75" i="347"/>
  <c r="AO66" i="347"/>
  <c r="AO73" i="347"/>
  <c r="AO80" i="347"/>
  <c r="AO78" i="347"/>
  <c r="AO91" i="347"/>
  <c r="AO95" i="347"/>
  <c r="AO93" i="347"/>
  <c r="AO100" i="347"/>
  <c r="AL23" i="347"/>
  <c r="O23" i="347" s="1"/>
  <c r="AL18" i="347"/>
  <c r="O18" i="347" s="1"/>
  <c r="AL9" i="347"/>
  <c r="AL25" i="347"/>
  <c r="O25" i="347" s="1"/>
  <c r="AL24" i="347"/>
  <c r="O24" i="347" s="1"/>
  <c r="AL33" i="347"/>
  <c r="O33" i="347" s="1"/>
  <c r="AL50" i="347"/>
  <c r="O50" i="347" s="1"/>
  <c r="AL31" i="347"/>
  <c r="O31" i="347" s="1"/>
  <c r="AL48" i="347"/>
  <c r="O48" i="347" s="1"/>
  <c r="AL47" i="347"/>
  <c r="O47" i="347" s="1"/>
  <c r="AL54" i="347"/>
  <c r="O54" i="347" s="1"/>
  <c r="AL49" i="347"/>
  <c r="O49" i="347" s="1"/>
  <c r="AL52" i="347"/>
  <c r="O52" i="347" s="1"/>
  <c r="AL63" i="347"/>
  <c r="O63" i="347" s="1"/>
  <c r="AL66" i="347"/>
  <c r="O66" i="347" s="1"/>
  <c r="AL65" i="347"/>
  <c r="O65" i="347" s="1"/>
  <c r="AL72" i="347"/>
  <c r="O72" i="347" s="1"/>
  <c r="AL83" i="347"/>
  <c r="O83" i="347" s="1"/>
  <c r="AL82" i="347"/>
  <c r="O82" i="347" s="1"/>
  <c r="AL89" i="347"/>
  <c r="O89" i="347" s="1"/>
  <c r="AL91" i="347"/>
  <c r="O91" i="347" s="1"/>
  <c r="AL96" i="347"/>
  <c r="O96" i="347" s="1"/>
  <c r="AL98" i="347"/>
  <c r="O98" i="347" s="1"/>
  <c r="AO17" i="347"/>
  <c r="AS29" i="347"/>
  <c r="AT29" i="347" s="1"/>
  <c r="AO14" i="347"/>
  <c r="AO10" i="347"/>
  <c r="AM10" i="347" s="1"/>
  <c r="BA25" i="347"/>
  <c r="AO19" i="347"/>
  <c r="AV19" i="347"/>
  <c r="AS31" i="347"/>
  <c r="AT31" i="347" s="1"/>
  <c r="AO28" i="347"/>
  <c r="AV28" i="347"/>
  <c r="BA22" i="347"/>
  <c r="AS18" i="347"/>
  <c r="AT18" i="347" s="1"/>
  <c r="AU13" i="347"/>
  <c r="W13" i="347" s="1"/>
  <c r="AS10" i="347"/>
  <c r="AT10" i="347" s="1"/>
  <c r="BA32" i="347"/>
  <c r="BA35" i="347"/>
  <c r="BA30" i="347"/>
  <c r="BA33" i="347"/>
  <c r="BA49" i="347"/>
  <c r="BA58" i="347"/>
  <c r="BA61" i="347"/>
  <c r="BA60" i="347"/>
  <c r="BA62" i="347"/>
  <c r="BA76" i="347"/>
  <c r="BA64" i="347"/>
  <c r="BA71" i="347"/>
  <c r="BA84" i="347"/>
  <c r="BA80" i="347"/>
  <c r="BA93" i="347"/>
  <c r="BA90" i="347"/>
  <c r="BA91" i="347"/>
  <c r="BA94" i="347"/>
  <c r="AO30" i="347"/>
  <c r="AO47" i="347"/>
  <c r="AO36" i="347"/>
  <c r="AO49" i="347"/>
  <c r="AO48" i="347"/>
  <c r="AO51" i="347"/>
  <c r="AU51" i="347" s="1"/>
  <c r="W51" i="347" s="1"/>
  <c r="AV51" i="347"/>
  <c r="AO46" i="347"/>
  <c r="AV53" i="347"/>
  <c r="AO53" i="347"/>
  <c r="AU53" i="347" s="1"/>
  <c r="W53" i="347" s="1"/>
  <c r="AO64" i="347"/>
  <c r="AO67" i="347"/>
  <c r="AO70" i="347"/>
  <c r="AO76" i="347"/>
  <c r="AO86" i="347"/>
  <c r="AO82" i="347"/>
  <c r="AO90" i="347"/>
  <c r="AO88" i="347"/>
  <c r="AO97" i="347"/>
  <c r="AO99" i="347"/>
  <c r="AL27" i="347"/>
  <c r="O27" i="347" s="1"/>
  <c r="AL22" i="347"/>
  <c r="O22" i="347" s="1"/>
  <c r="AL28" i="347"/>
  <c r="O28" i="347" s="1"/>
  <c r="AL37" i="347"/>
  <c r="O37" i="347" s="1"/>
  <c r="AL36" i="347"/>
  <c r="O36" i="347" s="1"/>
  <c r="AL35" i="347"/>
  <c r="O35" i="347" s="1"/>
  <c r="AL34" i="347"/>
  <c r="O34" i="347" s="1"/>
  <c r="AL51" i="347"/>
  <c r="O51" i="347" s="1"/>
  <c r="AL58" i="347"/>
  <c r="O58" i="347" s="1"/>
  <c r="AL53" i="347"/>
  <c r="O53" i="347" s="1"/>
  <c r="AL56" i="347"/>
  <c r="O56" i="347" s="1"/>
  <c r="AL67" i="347"/>
  <c r="O67" i="347" s="1"/>
  <c r="AL70" i="347"/>
  <c r="O70" i="347" s="1"/>
  <c r="AL69" i="347"/>
  <c r="O69" i="347" s="1"/>
  <c r="AL76" i="347"/>
  <c r="O76" i="347" s="1"/>
  <c r="AL84" i="347"/>
  <c r="O84" i="347" s="1"/>
  <c r="AL81" i="347"/>
  <c r="O81" i="347" s="1"/>
  <c r="AL94" i="347"/>
  <c r="O94" i="347" s="1"/>
  <c r="AL93" i="347"/>
  <c r="O93" i="347" s="1"/>
  <c r="AL100" i="347"/>
  <c r="O100" i="347" s="1"/>
  <c r="AO31" i="347"/>
  <c r="AO21" i="347"/>
  <c r="AO18" i="347"/>
  <c r="AO23" i="347"/>
  <c r="AV23" i="347"/>
  <c r="BA17" i="347"/>
  <c r="AO33" i="347"/>
  <c r="BA26" i="347"/>
  <c r="AS22" i="347"/>
  <c r="AT22" i="347" s="1"/>
  <c r="AO16" i="347"/>
  <c r="AO12" i="347"/>
  <c r="BA36" i="347"/>
  <c r="BA39" i="347"/>
  <c r="BA34" i="347"/>
  <c r="BA37" i="347"/>
  <c r="BA46" i="347"/>
  <c r="BA63" i="347"/>
  <c r="BA48" i="347"/>
  <c r="BA51" i="347"/>
  <c r="BA66" i="347"/>
  <c r="BA65" i="347"/>
  <c r="BA68" i="347"/>
  <c r="BA78" i="347"/>
  <c r="BA82" i="347"/>
  <c r="BA83" i="347"/>
  <c r="BA88" i="347"/>
  <c r="BA92" i="347"/>
  <c r="BA95" i="347"/>
  <c r="BA98" i="347"/>
  <c r="AO34" i="347"/>
  <c r="AO37" i="347"/>
  <c r="AV37" i="347"/>
  <c r="AO40" i="347"/>
  <c r="AO35" i="347"/>
  <c r="AO52" i="347"/>
  <c r="AO55" i="347"/>
  <c r="AU55" i="347" s="1"/>
  <c r="W55" i="347" s="1"/>
  <c r="AV55" i="347"/>
  <c r="AO50" i="347"/>
  <c r="AV57" i="347"/>
  <c r="AO57" i="347"/>
  <c r="AU57" i="347" s="1"/>
  <c r="W57" i="347" s="1"/>
  <c r="AO68" i="347"/>
  <c r="AO71" i="347"/>
  <c r="AO74" i="347"/>
  <c r="AV77" i="347"/>
  <c r="AO77" i="347"/>
  <c r="AU77" i="347" s="1"/>
  <c r="W77" i="347" s="1"/>
  <c r="AO79" i="347"/>
  <c r="AO84" i="347"/>
  <c r="AV85" i="347"/>
  <c r="AO85" i="347"/>
  <c r="AU85" i="347" s="1"/>
  <c r="W85" i="347" s="1"/>
  <c r="AO94" i="347"/>
  <c r="AO92" i="347"/>
  <c r="AL15" i="347"/>
  <c r="O15" i="347" s="1"/>
  <c r="AL26" i="347"/>
  <c r="O26" i="347" s="1"/>
  <c r="AL17" i="347"/>
  <c r="O17" i="347" s="1"/>
  <c r="AL16" i="347"/>
  <c r="O16" i="347" s="1"/>
  <c r="AL30" i="347"/>
  <c r="O30" i="347" s="1"/>
  <c r="AL41" i="347"/>
  <c r="O41" i="347" s="1"/>
  <c r="AL40" i="347"/>
  <c r="O40" i="347" s="1"/>
  <c r="AL39" i="347"/>
  <c r="O39" i="347" s="1"/>
  <c r="AL38" i="347"/>
  <c r="O38" i="347" s="1"/>
  <c r="AL55" i="347"/>
  <c r="O55" i="347" s="1"/>
  <c r="AL64" i="347"/>
  <c r="O64" i="347" s="1"/>
  <c r="AL57" i="347"/>
  <c r="O57" i="347" s="1"/>
  <c r="AL60" i="347"/>
  <c r="O60" i="347" s="1"/>
  <c r="AL71" i="347"/>
  <c r="O71" i="347" s="1"/>
  <c r="AL74" i="347"/>
  <c r="O74" i="347" s="1"/>
  <c r="AL73" i="347"/>
  <c r="O73" i="347" s="1"/>
  <c r="AL80" i="347"/>
  <c r="O80" i="347" s="1"/>
  <c r="AL85" i="347"/>
  <c r="O85" i="347" s="1"/>
  <c r="AL86" i="347"/>
  <c r="O86" i="347" s="1"/>
  <c r="AL88" i="347"/>
  <c r="O88" i="347" s="1"/>
  <c r="AL97" i="347"/>
  <c r="O97" i="347" s="1"/>
  <c r="AL95" i="347"/>
  <c r="O95" i="347" s="1"/>
  <c r="AV9" i="347"/>
  <c r="AB10" i="343"/>
  <c r="AS14" i="346"/>
  <c r="AT14" i="346" s="1"/>
  <c r="AU14" i="346" s="1"/>
  <c r="W14" i="346" s="1"/>
  <c r="AL9" i="346"/>
  <c r="O9" i="346" s="1"/>
  <c r="AL15" i="346"/>
  <c r="O15" i="346" s="1"/>
  <c r="AO27" i="346"/>
  <c r="AO26" i="346"/>
  <c r="AM26" i="346" s="1"/>
  <c r="AO17" i="346"/>
  <c r="AM17" i="346" s="1"/>
  <c r="AO24" i="346"/>
  <c r="AM24" i="346" s="1"/>
  <c r="AO34" i="346"/>
  <c r="AM34" i="346" s="1"/>
  <c r="AO54" i="346"/>
  <c r="AM54" i="346" s="1"/>
  <c r="AO50" i="346"/>
  <c r="AM50" i="346" s="1"/>
  <c r="AO47" i="346"/>
  <c r="AM47" i="346" s="1"/>
  <c r="AO43" i="346"/>
  <c r="AM43" i="346" s="1"/>
  <c r="AO56" i="346"/>
  <c r="AM56" i="346" s="1"/>
  <c r="AO63" i="346"/>
  <c r="AM63" i="346" s="1"/>
  <c r="AO62" i="346"/>
  <c r="AM62" i="346" s="1"/>
  <c r="AO67" i="346"/>
  <c r="AM67" i="346" s="1"/>
  <c r="AO74" i="346"/>
  <c r="AO73" i="346"/>
  <c r="AM73" i="346" s="1"/>
  <c r="AO68" i="346"/>
  <c r="AM68" i="346" s="1"/>
  <c r="AO82" i="346"/>
  <c r="AM82" i="346" s="1"/>
  <c r="AO79" i="346"/>
  <c r="AM79" i="346" s="1"/>
  <c r="AO93" i="346"/>
  <c r="AM93" i="346" s="1"/>
  <c r="AO98" i="346"/>
  <c r="AM98" i="346" s="1"/>
  <c r="AO100" i="346"/>
  <c r="AM100" i="346" s="1"/>
  <c r="AL18" i="346"/>
  <c r="O18" i="346" s="1"/>
  <c r="AL21" i="346"/>
  <c r="O21" i="346" s="1"/>
  <c r="AL36" i="346"/>
  <c r="O36" i="346" s="1"/>
  <c r="AL19" i="346"/>
  <c r="O19" i="346" s="1"/>
  <c r="AL29" i="346"/>
  <c r="O29" i="346" s="1"/>
  <c r="AL45" i="346"/>
  <c r="O45" i="346" s="1"/>
  <c r="AL54" i="346"/>
  <c r="O54" i="346" s="1"/>
  <c r="AL47" i="346"/>
  <c r="O47" i="346" s="1"/>
  <c r="AL38" i="346"/>
  <c r="O38" i="346" s="1"/>
  <c r="AL51" i="346"/>
  <c r="O51" i="346" s="1"/>
  <c r="AL69" i="346"/>
  <c r="O69" i="346" s="1"/>
  <c r="AL57" i="346"/>
  <c r="O57" i="346" s="1"/>
  <c r="AL60" i="346"/>
  <c r="O60" i="346" s="1"/>
  <c r="AL74" i="346"/>
  <c r="O74" i="346" s="1"/>
  <c r="AL68" i="346"/>
  <c r="O68" i="346" s="1"/>
  <c r="AL71" i="346"/>
  <c r="O71" i="346" s="1"/>
  <c r="AL86" i="346"/>
  <c r="O86" i="346" s="1"/>
  <c r="AL78" i="346"/>
  <c r="O78" i="346" s="1"/>
  <c r="AL92" i="346"/>
  <c r="O92" i="346" s="1"/>
  <c r="AL89" i="346"/>
  <c r="O89" i="346" s="1"/>
  <c r="AL100" i="346"/>
  <c r="O100" i="346" s="1"/>
  <c r="BA16" i="346"/>
  <c r="BA12" i="346"/>
  <c r="AS17" i="346"/>
  <c r="AT17" i="346" s="1"/>
  <c r="AS24" i="346"/>
  <c r="AT24" i="346" s="1"/>
  <c r="AS27" i="346"/>
  <c r="AT27" i="346" s="1"/>
  <c r="AS18" i="346"/>
  <c r="AT18" i="346" s="1"/>
  <c r="AS28" i="346"/>
  <c r="AT28" i="346" s="1"/>
  <c r="AS44" i="346"/>
  <c r="AT44" i="346" s="1"/>
  <c r="AS43" i="346"/>
  <c r="AT43" i="346" s="1"/>
  <c r="AS38" i="346"/>
  <c r="AT38" i="346" s="1"/>
  <c r="AS37" i="346"/>
  <c r="AT37" i="346" s="1"/>
  <c r="AS50" i="346"/>
  <c r="AT50" i="346" s="1"/>
  <c r="AS57" i="346"/>
  <c r="AT57" i="346" s="1"/>
  <c r="AS64" i="346"/>
  <c r="AT64" i="346" s="1"/>
  <c r="AS59" i="346"/>
  <c r="AT59" i="346" s="1"/>
  <c r="AS73" i="346"/>
  <c r="AT73" i="346" s="1"/>
  <c r="AS76" i="346"/>
  <c r="AT76" i="346" s="1"/>
  <c r="AS78" i="346"/>
  <c r="AT78" i="346" s="1"/>
  <c r="AS74" i="346"/>
  <c r="AT74" i="346" s="1"/>
  <c r="AS89" i="346"/>
  <c r="AT89" i="346" s="1"/>
  <c r="AS87" i="346"/>
  <c r="AT87" i="346" s="1"/>
  <c r="AS88" i="346"/>
  <c r="AT88" i="346" s="1"/>
  <c r="AS95" i="346"/>
  <c r="AT95" i="346" s="1"/>
  <c r="AS97" i="346"/>
  <c r="AT97" i="346" s="1"/>
  <c r="AO15" i="346"/>
  <c r="AM15" i="346" s="1"/>
  <c r="AO29" i="346"/>
  <c r="AO31" i="346"/>
  <c r="AM31" i="346" s="1"/>
  <c r="AO21" i="346"/>
  <c r="AV28" i="346"/>
  <c r="AO28" i="346"/>
  <c r="AO38" i="346"/>
  <c r="AM38" i="346" s="1"/>
  <c r="AV38" i="346"/>
  <c r="AO37" i="346"/>
  <c r="AO36" i="346"/>
  <c r="AM36" i="346" s="1"/>
  <c r="AO51" i="346"/>
  <c r="AM51" i="346" s="1"/>
  <c r="AO49" i="346"/>
  <c r="AM49" i="346" s="1"/>
  <c r="AO60" i="346"/>
  <c r="AO64" i="346"/>
  <c r="AO53" i="346"/>
  <c r="AM53" i="346" s="1"/>
  <c r="AO71" i="346"/>
  <c r="AM71" i="346" s="1"/>
  <c r="AO84" i="346"/>
  <c r="AM84" i="346" s="1"/>
  <c r="AO77" i="346"/>
  <c r="AM77" i="346" s="1"/>
  <c r="AO72" i="346"/>
  <c r="AM72" i="346" s="1"/>
  <c r="AO87" i="346"/>
  <c r="AO83" i="346"/>
  <c r="AM83" i="346" s="1"/>
  <c r="AO91" i="346"/>
  <c r="AO97" i="346"/>
  <c r="AM97" i="346" s="1"/>
  <c r="AO95" i="346"/>
  <c r="AS11" i="346"/>
  <c r="AT11" i="346" s="1"/>
  <c r="AL22" i="346"/>
  <c r="O22" i="346" s="1"/>
  <c r="AL25" i="346"/>
  <c r="O25" i="346" s="1"/>
  <c r="AL16" i="346"/>
  <c r="O16" i="346" s="1"/>
  <c r="AL23" i="346"/>
  <c r="O23" i="346" s="1"/>
  <c r="AL33" i="346"/>
  <c r="O33" i="346" s="1"/>
  <c r="AL40" i="346"/>
  <c r="O40" i="346" s="1"/>
  <c r="AL35" i="346"/>
  <c r="O35" i="346" s="1"/>
  <c r="AL48" i="346"/>
  <c r="O48" i="346" s="1"/>
  <c r="AL42" i="346"/>
  <c r="O42" i="346" s="1"/>
  <c r="AL55" i="346"/>
  <c r="O55" i="346" s="1"/>
  <c r="AL58" i="346"/>
  <c r="O58" i="346" s="1"/>
  <c r="AL61" i="346"/>
  <c r="O61" i="346" s="1"/>
  <c r="AL64" i="346"/>
  <c r="O64" i="346" s="1"/>
  <c r="AL79" i="346"/>
  <c r="O79" i="346" s="1"/>
  <c r="AL72" i="346"/>
  <c r="O72" i="346" s="1"/>
  <c r="AL75" i="346"/>
  <c r="O75" i="346" s="1"/>
  <c r="AL85" i="346"/>
  <c r="O85" i="346" s="1"/>
  <c r="AL82" i="346"/>
  <c r="O82" i="346" s="1"/>
  <c r="AL91" i="346"/>
  <c r="O91" i="346" s="1"/>
  <c r="AL93" i="346"/>
  <c r="O93" i="346" s="1"/>
  <c r="AL95" i="346"/>
  <c r="O95" i="346" s="1"/>
  <c r="AS16" i="346"/>
  <c r="AT16" i="346" s="1"/>
  <c r="AS12" i="346"/>
  <c r="AT12" i="346" s="1"/>
  <c r="AS21" i="346"/>
  <c r="AT21" i="346" s="1"/>
  <c r="AS15" i="346"/>
  <c r="AT15" i="346" s="1"/>
  <c r="AS29" i="346"/>
  <c r="AT29" i="346" s="1"/>
  <c r="AS22" i="346"/>
  <c r="AT22" i="346" s="1"/>
  <c r="AS32" i="346"/>
  <c r="AT32" i="346" s="1"/>
  <c r="AS47" i="346"/>
  <c r="AT47" i="346" s="1"/>
  <c r="AS48" i="346"/>
  <c r="AT48" i="346" s="1"/>
  <c r="AS42" i="346"/>
  <c r="AT42" i="346" s="1"/>
  <c r="AS41" i="346"/>
  <c r="AT41" i="346" s="1"/>
  <c r="AS54" i="346"/>
  <c r="AT54" i="346" s="1"/>
  <c r="AS61" i="346"/>
  <c r="AT61" i="346" s="1"/>
  <c r="AS68" i="346"/>
  <c r="AT68" i="346" s="1"/>
  <c r="AS63" i="346"/>
  <c r="AT63" i="346" s="1"/>
  <c r="AS77" i="346"/>
  <c r="AT77" i="346" s="1"/>
  <c r="AS67" i="346"/>
  <c r="AT67" i="346" s="1"/>
  <c r="AS83" i="346"/>
  <c r="AT83" i="346" s="1"/>
  <c r="AS79" i="346"/>
  <c r="AT79" i="346" s="1"/>
  <c r="AS81" i="346"/>
  <c r="AT81" i="346" s="1"/>
  <c r="AS91" i="346"/>
  <c r="AT91" i="346" s="1"/>
  <c r="AS92" i="346"/>
  <c r="AT92" i="346" s="1"/>
  <c r="AS99" i="346"/>
  <c r="AT99" i="346" s="1"/>
  <c r="AO16" i="346"/>
  <c r="BA9" i="346"/>
  <c r="AM14" i="346"/>
  <c r="AO12" i="346"/>
  <c r="AO19" i="346"/>
  <c r="AO18" i="346"/>
  <c r="AU18" i="346" s="1"/>
  <c r="W18" i="346" s="1"/>
  <c r="AO33" i="346"/>
  <c r="AO25" i="346"/>
  <c r="AM25" i="346" s="1"/>
  <c r="AO32" i="346"/>
  <c r="AO42" i="346"/>
  <c r="AM42" i="346" s="1"/>
  <c r="AO41" i="346"/>
  <c r="AO40" i="346"/>
  <c r="AO35" i="346"/>
  <c r="AM35" i="346" s="1"/>
  <c r="AO48" i="346"/>
  <c r="AO55" i="346"/>
  <c r="AM55" i="346" s="1"/>
  <c r="AO66" i="346"/>
  <c r="AO57" i="346"/>
  <c r="AU57" i="346" s="1"/>
  <c r="W57" i="346" s="1"/>
  <c r="AO75" i="346"/>
  <c r="AM75" i="346" s="1"/>
  <c r="AO65" i="346"/>
  <c r="AM65" i="346" s="1"/>
  <c r="AO80" i="346"/>
  <c r="AM80" i="346" s="1"/>
  <c r="AO76" i="346"/>
  <c r="AO88" i="346"/>
  <c r="AM88" i="346" s="1"/>
  <c r="AO85" i="346"/>
  <c r="AO90" i="346"/>
  <c r="AO92" i="346"/>
  <c r="AO99" i="346"/>
  <c r="AL26" i="346"/>
  <c r="O26" i="346" s="1"/>
  <c r="AL28" i="346"/>
  <c r="O28" i="346" s="1"/>
  <c r="AL20" i="346"/>
  <c r="O20" i="346" s="1"/>
  <c r="AL27" i="346"/>
  <c r="O27" i="346" s="1"/>
  <c r="AL37" i="346"/>
  <c r="O37" i="346" s="1"/>
  <c r="AL44" i="346"/>
  <c r="O44" i="346" s="1"/>
  <c r="AL39" i="346"/>
  <c r="O39" i="346" s="1"/>
  <c r="AL53" i="346"/>
  <c r="O53" i="346" s="1"/>
  <c r="AL46" i="346"/>
  <c r="O46" i="346" s="1"/>
  <c r="AL59" i="346"/>
  <c r="O59" i="346" s="1"/>
  <c r="AL62" i="346"/>
  <c r="O62" i="346" s="1"/>
  <c r="AL52" i="346"/>
  <c r="O52" i="346" s="1"/>
  <c r="AL66" i="346"/>
  <c r="O66" i="346" s="1"/>
  <c r="AL73" i="346"/>
  <c r="O73" i="346" s="1"/>
  <c r="AL76" i="346"/>
  <c r="O76" i="346" s="1"/>
  <c r="AL80" i="346"/>
  <c r="O80" i="346" s="1"/>
  <c r="AL83" i="346"/>
  <c r="O83" i="346" s="1"/>
  <c r="AL84" i="346"/>
  <c r="O84" i="346" s="1"/>
  <c r="AL90" i="346"/>
  <c r="O90" i="346" s="1"/>
  <c r="AL97" i="346"/>
  <c r="O97" i="346" s="1"/>
  <c r="AL99" i="346"/>
  <c r="O99" i="346" s="1"/>
  <c r="AS25" i="346"/>
  <c r="AT25" i="346" s="1"/>
  <c r="AS19" i="346"/>
  <c r="AT19" i="346" s="1"/>
  <c r="AS31" i="346"/>
  <c r="AT31" i="346" s="1"/>
  <c r="AS26" i="346"/>
  <c r="AT26" i="346" s="1"/>
  <c r="AS36" i="346"/>
  <c r="AT36" i="346" s="1"/>
  <c r="AS49" i="346"/>
  <c r="AT49" i="346" s="1"/>
  <c r="AS53" i="346"/>
  <c r="AT53" i="346" s="1"/>
  <c r="AS46" i="346"/>
  <c r="AT46" i="346" s="1"/>
  <c r="AS45" i="346"/>
  <c r="AT45" i="346" s="1"/>
  <c r="AS58" i="346"/>
  <c r="AT58" i="346" s="1"/>
  <c r="AS56" i="346"/>
  <c r="AT56" i="346" s="1"/>
  <c r="AS51" i="346"/>
  <c r="AT51" i="346" s="1"/>
  <c r="AS65" i="346"/>
  <c r="AT65" i="346" s="1"/>
  <c r="AS82" i="346"/>
  <c r="AT82" i="346" s="1"/>
  <c r="AS71" i="346"/>
  <c r="AT71" i="346" s="1"/>
  <c r="AS66" i="346"/>
  <c r="AT66" i="346" s="1"/>
  <c r="AS80" i="346"/>
  <c r="AT80" i="346" s="1"/>
  <c r="AS84" i="346"/>
  <c r="AT84" i="346" s="1"/>
  <c r="AS90" i="346"/>
  <c r="AT90" i="346" s="1"/>
  <c r="AS96" i="346"/>
  <c r="AT96" i="346" s="1"/>
  <c r="AS94" i="346"/>
  <c r="AT94" i="346" s="1"/>
  <c r="AO23" i="346"/>
  <c r="AO22" i="346"/>
  <c r="AO13" i="346"/>
  <c r="AM13" i="346" s="1"/>
  <c r="AO20" i="346"/>
  <c r="AO30" i="346"/>
  <c r="AM30" i="346" s="1"/>
  <c r="AO46" i="346"/>
  <c r="AO45" i="346"/>
  <c r="AM45" i="346" s="1"/>
  <c r="AO44" i="346"/>
  <c r="AO39" i="346"/>
  <c r="AM39" i="346" s="1"/>
  <c r="AO52" i="346"/>
  <c r="AM52" i="346" s="1"/>
  <c r="AO59" i="346"/>
  <c r="AO58" i="346"/>
  <c r="AM58" i="346" s="1"/>
  <c r="AO61" i="346"/>
  <c r="AO70" i="346"/>
  <c r="AM70" i="346" s="1"/>
  <c r="AO69" i="346"/>
  <c r="AM69" i="346" s="1"/>
  <c r="AO81" i="346"/>
  <c r="AM81" i="346" s="1"/>
  <c r="AO78" i="346"/>
  <c r="AO86" i="346"/>
  <c r="AM86" i="346" s="1"/>
  <c r="AO89" i="346"/>
  <c r="AO94" i="346"/>
  <c r="AO96" i="346"/>
  <c r="AL17" i="346"/>
  <c r="O17" i="346" s="1"/>
  <c r="AO9" i="346"/>
  <c r="AU9" i="346" s="1"/>
  <c r="W9" i="346" s="1"/>
  <c r="AV9" i="346"/>
  <c r="AL14" i="346"/>
  <c r="O14" i="346" s="1"/>
  <c r="AL30" i="346"/>
  <c r="O30" i="346" s="1"/>
  <c r="AL32" i="346"/>
  <c r="O32" i="346" s="1"/>
  <c r="AL24" i="346"/>
  <c r="O24" i="346" s="1"/>
  <c r="AL31" i="346"/>
  <c r="O31" i="346" s="1"/>
  <c r="AL41" i="346"/>
  <c r="O41" i="346" s="1"/>
  <c r="AL49" i="346"/>
  <c r="O49" i="346" s="1"/>
  <c r="AL43" i="346"/>
  <c r="O43" i="346" s="1"/>
  <c r="AL34" i="346"/>
  <c r="O34" i="346" s="1"/>
  <c r="AL50" i="346"/>
  <c r="O50" i="346" s="1"/>
  <c r="AL63" i="346"/>
  <c r="O63" i="346" s="1"/>
  <c r="AL65" i="346"/>
  <c r="O65" i="346" s="1"/>
  <c r="AL56" i="346"/>
  <c r="O56" i="346" s="1"/>
  <c r="AL70" i="346"/>
  <c r="O70" i="346" s="1"/>
  <c r="AL77" i="346"/>
  <c r="O77" i="346" s="1"/>
  <c r="AL67" i="346"/>
  <c r="O67" i="346" s="1"/>
  <c r="AL81" i="346"/>
  <c r="O81" i="346" s="1"/>
  <c r="AL87" i="346"/>
  <c r="O87" i="346" s="1"/>
  <c r="AL88" i="346"/>
  <c r="O88" i="346" s="1"/>
  <c r="AL94" i="346"/>
  <c r="O94" i="346" s="1"/>
  <c r="AL96" i="346"/>
  <c r="O96" i="346" s="1"/>
  <c r="AL98" i="346"/>
  <c r="O98" i="346" s="1"/>
  <c r="AO10" i="346"/>
  <c r="AU10" i="346" s="1"/>
  <c r="W10" i="346" s="1"/>
  <c r="AV10" i="346"/>
  <c r="AS13" i="346"/>
  <c r="AT13" i="346" s="1"/>
  <c r="AS20" i="346"/>
  <c r="AT20" i="346" s="1"/>
  <c r="AS23" i="346"/>
  <c r="AT23" i="346" s="1"/>
  <c r="AS35" i="346"/>
  <c r="AT35" i="346" s="1"/>
  <c r="AS30" i="346"/>
  <c r="AT30" i="346" s="1"/>
  <c r="AS40" i="346"/>
  <c r="AT40" i="346" s="1"/>
  <c r="AS39" i="346"/>
  <c r="AT39" i="346" s="1"/>
  <c r="AS34" i="346"/>
  <c r="AT34" i="346" s="1"/>
  <c r="AS33" i="346"/>
  <c r="AT33" i="346" s="1"/>
  <c r="AS52" i="346"/>
  <c r="AT52" i="346" s="1"/>
  <c r="AS62" i="346"/>
  <c r="AT62" i="346" s="1"/>
  <c r="AS60" i="346"/>
  <c r="AT60" i="346" s="1"/>
  <c r="AS55" i="346"/>
  <c r="AT55" i="346" s="1"/>
  <c r="AS69" i="346"/>
  <c r="AT69" i="346" s="1"/>
  <c r="AS72" i="346"/>
  <c r="AT72" i="346" s="1"/>
  <c r="AS75" i="346"/>
  <c r="AT75" i="346" s="1"/>
  <c r="AS70" i="346"/>
  <c r="AT70" i="346" s="1"/>
  <c r="AS85" i="346"/>
  <c r="AT85" i="346" s="1"/>
  <c r="AS86" i="346"/>
  <c r="AT86" i="346" s="1"/>
  <c r="AS93" i="346"/>
  <c r="AT93" i="346" s="1"/>
  <c r="AS100" i="346"/>
  <c r="AT100" i="346" s="1"/>
  <c r="AS98" i="346"/>
  <c r="AT98" i="346" s="1"/>
  <c r="AO11" i="346"/>
  <c r="AM11" i="346" s="1"/>
  <c r="AS11" i="345"/>
  <c r="AT11" i="345" s="1"/>
  <c r="AS15" i="345"/>
  <c r="AT15" i="345" s="1"/>
  <c r="AM9" i="345"/>
  <c r="AS18" i="345"/>
  <c r="AT18" i="345" s="1"/>
  <c r="AM13" i="345"/>
  <c r="AT13" i="345"/>
  <c r="AU13" i="345" s="1"/>
  <c r="W13" i="345" s="1"/>
  <c r="AV13" i="345"/>
  <c r="AL17" i="345"/>
  <c r="O17" i="345" s="1"/>
  <c r="AL33" i="345"/>
  <c r="O33" i="345" s="1"/>
  <c r="AL24" i="345"/>
  <c r="O24" i="345" s="1"/>
  <c r="AL27" i="345"/>
  <c r="O27" i="345" s="1"/>
  <c r="AL22" i="345"/>
  <c r="O22" i="345" s="1"/>
  <c r="AL40" i="345"/>
  <c r="O40" i="345" s="1"/>
  <c r="AL56" i="345"/>
  <c r="O56" i="345" s="1"/>
  <c r="AL47" i="345"/>
  <c r="O47" i="345" s="1"/>
  <c r="AL50" i="345"/>
  <c r="O50" i="345" s="1"/>
  <c r="AL49" i="345"/>
  <c r="O49" i="345" s="1"/>
  <c r="AL66" i="345"/>
  <c r="O66" i="345" s="1"/>
  <c r="AL65" i="345"/>
  <c r="O65" i="345" s="1"/>
  <c r="AL59" i="345"/>
  <c r="O59" i="345" s="1"/>
  <c r="AL67" i="345"/>
  <c r="O67" i="345" s="1"/>
  <c r="AL79" i="345"/>
  <c r="O79" i="345" s="1"/>
  <c r="AL94" i="345"/>
  <c r="O94" i="345" s="1"/>
  <c r="AL82" i="345"/>
  <c r="O82" i="345" s="1"/>
  <c r="AL72" i="345"/>
  <c r="O72" i="345" s="1"/>
  <c r="AL91" i="345"/>
  <c r="O91" i="345" s="1"/>
  <c r="AL93" i="345"/>
  <c r="O93" i="345" s="1"/>
  <c r="AL100" i="345"/>
  <c r="O100" i="345" s="1"/>
  <c r="AO20" i="345"/>
  <c r="AS16" i="345"/>
  <c r="AT16" i="345" s="1"/>
  <c r="AS32" i="345"/>
  <c r="AT32" i="345" s="1"/>
  <c r="AS27" i="345"/>
  <c r="AT27" i="345" s="1"/>
  <c r="AS30" i="345"/>
  <c r="AT30" i="345" s="1"/>
  <c r="AS21" i="345"/>
  <c r="AT21" i="345" s="1"/>
  <c r="AS39" i="345"/>
  <c r="AT39" i="345" s="1"/>
  <c r="AS34" i="345"/>
  <c r="AT34" i="345" s="1"/>
  <c r="AS50" i="345"/>
  <c r="AT50" i="345" s="1"/>
  <c r="AS55" i="345"/>
  <c r="AT55" i="345" s="1"/>
  <c r="AS48" i="345"/>
  <c r="AT48" i="345" s="1"/>
  <c r="AS61" i="345"/>
  <c r="AT61" i="345" s="1"/>
  <c r="AS74" i="345"/>
  <c r="AT74" i="345" s="1"/>
  <c r="AS54" i="345"/>
  <c r="AT54" i="345" s="1"/>
  <c r="AS67" i="345"/>
  <c r="AT67" i="345" s="1"/>
  <c r="AS66" i="345"/>
  <c r="AT66" i="345" s="1"/>
  <c r="AS69" i="345"/>
  <c r="AT69" i="345" s="1"/>
  <c r="AS87" i="345"/>
  <c r="AT87" i="345" s="1"/>
  <c r="AS79" i="345"/>
  <c r="AT79" i="345" s="1"/>
  <c r="AS90" i="345"/>
  <c r="AT90" i="345" s="1"/>
  <c r="AS88" i="345"/>
  <c r="AT88" i="345" s="1"/>
  <c r="AS95" i="345"/>
  <c r="AT95" i="345" s="1"/>
  <c r="AS97" i="345"/>
  <c r="AT97" i="345" s="1"/>
  <c r="BA18" i="345"/>
  <c r="AO11" i="345"/>
  <c r="AV11" i="345"/>
  <c r="BA14" i="345"/>
  <c r="AO12" i="345"/>
  <c r="AM12" i="345" s="1"/>
  <c r="AL11" i="345"/>
  <c r="O11" i="345" s="1"/>
  <c r="BA16" i="345"/>
  <c r="BA32" i="345"/>
  <c r="BA23" i="345"/>
  <c r="BA26" i="345"/>
  <c r="BA21" i="345"/>
  <c r="BA39" i="345"/>
  <c r="BA55" i="345"/>
  <c r="BA46" i="345"/>
  <c r="BA45" i="345"/>
  <c r="BA44" i="345"/>
  <c r="BA61" i="345"/>
  <c r="BA64" i="345"/>
  <c r="BA54" i="345"/>
  <c r="BA67" i="345"/>
  <c r="BA66" i="345"/>
  <c r="BA73" i="345"/>
  <c r="BA80" i="345"/>
  <c r="BA79" i="345"/>
  <c r="BA89" i="345"/>
  <c r="BA92" i="345"/>
  <c r="BA95" i="345"/>
  <c r="BA98" i="345"/>
  <c r="AO26" i="345"/>
  <c r="AM26" i="345" s="1"/>
  <c r="AO17" i="345"/>
  <c r="AM17" i="345" s="1"/>
  <c r="AO33" i="345"/>
  <c r="AM33" i="345" s="1"/>
  <c r="AO32" i="345"/>
  <c r="AO27" i="345"/>
  <c r="AO45" i="345"/>
  <c r="AO44" i="345"/>
  <c r="AM44" i="345" s="1"/>
  <c r="AO51" i="345"/>
  <c r="AM51" i="345" s="1"/>
  <c r="AO38" i="345"/>
  <c r="AM38" i="345" s="1"/>
  <c r="AO55" i="345"/>
  <c r="AO58" i="345"/>
  <c r="AM58" i="345" s="1"/>
  <c r="AO66" i="345"/>
  <c r="AO67" i="345"/>
  <c r="AO74" i="345"/>
  <c r="AO71" i="345"/>
  <c r="AO78" i="345"/>
  <c r="AM78" i="345" s="1"/>
  <c r="AO69" i="345"/>
  <c r="AO84" i="345"/>
  <c r="AO86" i="345"/>
  <c r="AM86" i="345" s="1"/>
  <c r="AO93" i="345"/>
  <c r="AM93" i="345" s="1"/>
  <c r="AO100" i="345"/>
  <c r="AM100" i="345" s="1"/>
  <c r="AL21" i="345"/>
  <c r="O21" i="345" s="1"/>
  <c r="AL38" i="345"/>
  <c r="O38" i="345" s="1"/>
  <c r="AL28" i="345"/>
  <c r="O28" i="345" s="1"/>
  <c r="AL31" i="345"/>
  <c r="O31" i="345" s="1"/>
  <c r="AL26" i="345"/>
  <c r="O26" i="345" s="1"/>
  <c r="AL44" i="345"/>
  <c r="O44" i="345" s="1"/>
  <c r="AL35" i="345"/>
  <c r="O35" i="345" s="1"/>
  <c r="AL51" i="345"/>
  <c r="O51" i="345" s="1"/>
  <c r="AL37" i="345"/>
  <c r="O37" i="345" s="1"/>
  <c r="AL54" i="345"/>
  <c r="O54" i="345" s="1"/>
  <c r="AL53" i="345"/>
  <c r="O53" i="345" s="1"/>
  <c r="AL60" i="345"/>
  <c r="O60" i="345" s="1"/>
  <c r="AL63" i="345"/>
  <c r="O63" i="345" s="1"/>
  <c r="AL69" i="345"/>
  <c r="O69" i="345" s="1"/>
  <c r="AL75" i="345"/>
  <c r="O75" i="345" s="1"/>
  <c r="AL70" i="345"/>
  <c r="O70" i="345" s="1"/>
  <c r="AL81" i="345"/>
  <c r="O81" i="345" s="1"/>
  <c r="AL76" i="345"/>
  <c r="O76" i="345" s="1"/>
  <c r="AL90" i="345"/>
  <c r="O90" i="345" s="1"/>
  <c r="AL97" i="345"/>
  <c r="O97" i="345" s="1"/>
  <c r="AL95" i="345"/>
  <c r="O95" i="345" s="1"/>
  <c r="AS20" i="345"/>
  <c r="AT20" i="345" s="1"/>
  <c r="AS31" i="345"/>
  <c r="AT31" i="345" s="1"/>
  <c r="AS35" i="345"/>
  <c r="AT35" i="345" s="1"/>
  <c r="AS25" i="345"/>
  <c r="AT25" i="345" s="1"/>
  <c r="AS43" i="345"/>
  <c r="AT43" i="345" s="1"/>
  <c r="AS38" i="345"/>
  <c r="AT38" i="345" s="1"/>
  <c r="AS41" i="345"/>
  <c r="AT41" i="345" s="1"/>
  <c r="AS36" i="345"/>
  <c r="AT36" i="345" s="1"/>
  <c r="AS52" i="345"/>
  <c r="AT52" i="345" s="1"/>
  <c r="AS65" i="345"/>
  <c r="AT65" i="345" s="1"/>
  <c r="AS59" i="345"/>
  <c r="AT59" i="345" s="1"/>
  <c r="AS58" i="345"/>
  <c r="AT58" i="345" s="1"/>
  <c r="AS68" i="345"/>
  <c r="AT68" i="345" s="1"/>
  <c r="AS78" i="345"/>
  <c r="AT78" i="345" s="1"/>
  <c r="AS73" i="345"/>
  <c r="AT73" i="345" s="1"/>
  <c r="AS80" i="345"/>
  <c r="AT80" i="345" s="1"/>
  <c r="AS83" i="345"/>
  <c r="AT83" i="345" s="1"/>
  <c r="AS93" i="345"/>
  <c r="AT93" i="345" s="1"/>
  <c r="AS92" i="345"/>
  <c r="AT92" i="345" s="1"/>
  <c r="AS99" i="345"/>
  <c r="AT99" i="345" s="1"/>
  <c r="AL10" i="345"/>
  <c r="O10" i="345" s="1"/>
  <c r="AS14" i="345"/>
  <c r="AT14" i="345" s="1"/>
  <c r="BA20" i="345"/>
  <c r="BA37" i="345"/>
  <c r="BA27" i="345"/>
  <c r="BA30" i="345"/>
  <c r="BA25" i="345"/>
  <c r="BA43" i="345"/>
  <c r="BA34" i="345"/>
  <c r="BA50" i="345"/>
  <c r="BA49" i="345"/>
  <c r="BA48" i="345"/>
  <c r="BA70" i="345"/>
  <c r="BA59" i="345"/>
  <c r="BA58" i="345"/>
  <c r="BA68" i="345"/>
  <c r="BA78" i="345"/>
  <c r="BA77" i="345"/>
  <c r="BA83" i="345"/>
  <c r="BA85" i="345"/>
  <c r="BA84" i="345"/>
  <c r="BA96" i="345"/>
  <c r="BA99" i="345"/>
  <c r="BA97" i="345"/>
  <c r="AO30" i="345"/>
  <c r="AO21" i="345"/>
  <c r="AO35" i="345"/>
  <c r="AV15" i="345"/>
  <c r="AO15" i="345"/>
  <c r="AU15" i="345" s="1"/>
  <c r="W15" i="345" s="1"/>
  <c r="AO31" i="345"/>
  <c r="AO49" i="345"/>
  <c r="AO48" i="345"/>
  <c r="AO52" i="345"/>
  <c r="AM52" i="345" s="1"/>
  <c r="AO42" i="345"/>
  <c r="AO59" i="345"/>
  <c r="AO62" i="345"/>
  <c r="AM62" i="345" s="1"/>
  <c r="AO72" i="345"/>
  <c r="AO68" i="345"/>
  <c r="AO80" i="345"/>
  <c r="AO75" i="345"/>
  <c r="AO82" i="345"/>
  <c r="AO73" i="345"/>
  <c r="AO88" i="345"/>
  <c r="AO90" i="345"/>
  <c r="AO97" i="345"/>
  <c r="AO99" i="345"/>
  <c r="AL25" i="345"/>
  <c r="O25" i="345" s="1"/>
  <c r="AL16" i="345"/>
  <c r="O16" i="345" s="1"/>
  <c r="AL32" i="345"/>
  <c r="O32" i="345" s="1"/>
  <c r="AL34" i="345"/>
  <c r="O34" i="345" s="1"/>
  <c r="AL30" i="345"/>
  <c r="O30" i="345" s="1"/>
  <c r="AL48" i="345"/>
  <c r="O48" i="345" s="1"/>
  <c r="AL39" i="345"/>
  <c r="O39" i="345" s="1"/>
  <c r="AL42" i="345"/>
  <c r="O42" i="345" s="1"/>
  <c r="AL41" i="345"/>
  <c r="O41" i="345" s="1"/>
  <c r="AL58" i="345"/>
  <c r="O58" i="345" s="1"/>
  <c r="AL57" i="345"/>
  <c r="O57" i="345" s="1"/>
  <c r="AL64" i="345"/>
  <c r="O64" i="345" s="1"/>
  <c r="AL71" i="345"/>
  <c r="O71" i="345" s="1"/>
  <c r="AL73" i="345"/>
  <c r="O73" i="345" s="1"/>
  <c r="AL83" i="345"/>
  <c r="O83" i="345" s="1"/>
  <c r="AL74" i="345"/>
  <c r="O74" i="345" s="1"/>
  <c r="AL84" i="345"/>
  <c r="O84" i="345" s="1"/>
  <c r="AL80" i="345"/>
  <c r="O80" i="345" s="1"/>
  <c r="AL85" i="345"/>
  <c r="O85" i="345" s="1"/>
  <c r="AL92" i="345"/>
  <c r="O92" i="345" s="1"/>
  <c r="AL99" i="345"/>
  <c r="O99" i="345" s="1"/>
  <c r="AO14" i="345"/>
  <c r="AO10" i="345"/>
  <c r="AM10" i="345" s="1"/>
  <c r="AL9" i="345"/>
  <c r="AS24" i="345"/>
  <c r="AT24" i="345" s="1"/>
  <c r="AS22" i="345"/>
  <c r="AT22" i="345" s="1"/>
  <c r="AS37" i="345"/>
  <c r="AT37" i="345" s="1"/>
  <c r="AS29" i="345"/>
  <c r="AT29" i="345" s="1"/>
  <c r="AS47" i="345"/>
  <c r="AT47" i="345" s="1"/>
  <c r="AS42" i="345"/>
  <c r="AT42" i="345" s="1"/>
  <c r="AS45" i="345"/>
  <c r="AT45" i="345" s="1"/>
  <c r="AS40" i="345"/>
  <c r="AT40" i="345" s="1"/>
  <c r="AS53" i="345"/>
  <c r="AT53" i="345" s="1"/>
  <c r="AS56" i="345"/>
  <c r="AT56" i="345" s="1"/>
  <c r="AS63" i="345"/>
  <c r="AT63" i="345" s="1"/>
  <c r="AS62" i="345"/>
  <c r="AT62" i="345" s="1"/>
  <c r="AS72" i="345"/>
  <c r="AT72" i="345" s="1"/>
  <c r="AS82" i="345"/>
  <c r="AT82" i="345" s="1"/>
  <c r="AS77" i="345"/>
  <c r="AT77" i="345" s="1"/>
  <c r="AS71" i="345"/>
  <c r="AT71" i="345" s="1"/>
  <c r="AS85" i="345"/>
  <c r="AT85" i="345" s="1"/>
  <c r="AS89" i="345"/>
  <c r="AT89" i="345" s="1"/>
  <c r="AS96" i="345"/>
  <c r="AT96" i="345" s="1"/>
  <c r="AS94" i="345"/>
  <c r="AT94" i="345" s="1"/>
  <c r="AO16" i="345"/>
  <c r="AU16" i="345" s="1"/>
  <c r="W16" i="345" s="1"/>
  <c r="BA13" i="345"/>
  <c r="BA9" i="345"/>
  <c r="BA10" i="345"/>
  <c r="BA24" i="345"/>
  <c r="BA15" i="345"/>
  <c r="BA31" i="345"/>
  <c r="BA35" i="345"/>
  <c r="BA29" i="345"/>
  <c r="BA47" i="345"/>
  <c r="BA38" i="345"/>
  <c r="BA52" i="345"/>
  <c r="BA36" i="345"/>
  <c r="BA53" i="345"/>
  <c r="BA56" i="345"/>
  <c r="BA63" i="345"/>
  <c r="BA62" i="345"/>
  <c r="BA72" i="345"/>
  <c r="BA82" i="345"/>
  <c r="BA81" i="345"/>
  <c r="BA71" i="345"/>
  <c r="BA86" i="345"/>
  <c r="BA88" i="345"/>
  <c r="BA100" i="345"/>
  <c r="AO18" i="345"/>
  <c r="AO34" i="345"/>
  <c r="AO25" i="345"/>
  <c r="AO24" i="345"/>
  <c r="AM24" i="345" s="1"/>
  <c r="AV19" i="345"/>
  <c r="AO19" i="345"/>
  <c r="AU19" i="345" s="1"/>
  <c r="W19" i="345" s="1"/>
  <c r="AO37" i="345"/>
  <c r="AO36" i="345"/>
  <c r="AO43" i="345"/>
  <c r="AO53" i="345"/>
  <c r="AO46" i="345"/>
  <c r="AM46" i="345" s="1"/>
  <c r="AO63" i="345"/>
  <c r="AO64" i="345"/>
  <c r="AO56" i="345"/>
  <c r="AO65" i="345"/>
  <c r="AO76" i="345"/>
  <c r="AM76" i="345" s="1"/>
  <c r="AO79" i="345"/>
  <c r="AU79" i="345" s="1"/>
  <c r="W79" i="345" s="1"/>
  <c r="AO85" i="345"/>
  <c r="AO77" i="345"/>
  <c r="AO95" i="345"/>
  <c r="AO94" i="345"/>
  <c r="AO92" i="345"/>
  <c r="AL29" i="345"/>
  <c r="O29" i="345" s="1"/>
  <c r="AL20" i="345"/>
  <c r="O20" i="345" s="1"/>
  <c r="AL23" i="345"/>
  <c r="O23" i="345" s="1"/>
  <c r="AL18" i="345"/>
  <c r="O18" i="345" s="1"/>
  <c r="AL36" i="345"/>
  <c r="O36" i="345" s="1"/>
  <c r="AL52" i="345"/>
  <c r="O52" i="345" s="1"/>
  <c r="AL43" i="345"/>
  <c r="O43" i="345" s="1"/>
  <c r="AL46" i="345"/>
  <c r="O46" i="345" s="1"/>
  <c r="AL45" i="345"/>
  <c r="O45" i="345" s="1"/>
  <c r="AL62" i="345"/>
  <c r="O62" i="345" s="1"/>
  <c r="AL61" i="345"/>
  <c r="O61" i="345" s="1"/>
  <c r="AL55" i="345"/>
  <c r="O55" i="345" s="1"/>
  <c r="AL68" i="345"/>
  <c r="O68" i="345" s="1"/>
  <c r="AL77" i="345"/>
  <c r="O77" i="345" s="1"/>
  <c r="AL86" i="345"/>
  <c r="O86" i="345" s="1"/>
  <c r="AL78" i="345"/>
  <c r="O78" i="345" s="1"/>
  <c r="AL88" i="345"/>
  <c r="O88" i="345" s="1"/>
  <c r="AL87" i="345"/>
  <c r="O87" i="345" s="1"/>
  <c r="AL89" i="345"/>
  <c r="O89" i="345" s="1"/>
  <c r="AL96" i="345"/>
  <c r="O96" i="345" s="1"/>
  <c r="AL98" i="345"/>
  <c r="O98" i="345" s="1"/>
  <c r="AS12" i="345"/>
  <c r="AT12" i="345" s="1"/>
  <c r="AS28" i="345"/>
  <c r="AT28" i="345" s="1"/>
  <c r="AS23" i="345"/>
  <c r="AT23" i="345" s="1"/>
  <c r="AS26" i="345"/>
  <c r="AT26" i="345" s="1"/>
  <c r="AS17" i="345"/>
  <c r="AT17" i="345" s="1"/>
  <c r="AS33" i="345"/>
  <c r="AT33" i="345" s="1"/>
  <c r="AS51" i="345"/>
  <c r="AT51" i="345" s="1"/>
  <c r="AS46" i="345"/>
  <c r="AT46" i="345" s="1"/>
  <c r="AS49" i="345"/>
  <c r="AT49" i="345" s="1"/>
  <c r="AS44" i="345"/>
  <c r="AT44" i="345" s="1"/>
  <c r="AS57" i="345"/>
  <c r="AT57" i="345" s="1"/>
  <c r="AS60" i="345"/>
  <c r="AT60" i="345" s="1"/>
  <c r="AS70" i="345"/>
  <c r="AT70" i="345" s="1"/>
  <c r="AS64" i="345"/>
  <c r="AT64" i="345" s="1"/>
  <c r="AS76" i="345"/>
  <c r="AT76" i="345" s="1"/>
  <c r="AS91" i="345"/>
  <c r="AT91" i="345" s="1"/>
  <c r="AS81" i="345"/>
  <c r="AT81" i="345" s="1"/>
  <c r="AS75" i="345"/>
  <c r="AT75" i="345" s="1"/>
  <c r="AS86" i="345"/>
  <c r="AT86" i="345" s="1"/>
  <c r="AS84" i="345"/>
  <c r="AT84" i="345" s="1"/>
  <c r="AS100" i="345"/>
  <c r="AT100" i="345" s="1"/>
  <c r="AS98" i="345"/>
  <c r="AT98" i="345" s="1"/>
  <c r="AL19" i="345"/>
  <c r="O19" i="345" s="1"/>
  <c r="AS9" i="345"/>
  <c r="AS10" i="345"/>
  <c r="AT10" i="345" s="1"/>
  <c r="BA28" i="345"/>
  <c r="BA19" i="345"/>
  <c r="BA22" i="345"/>
  <c r="BA17" i="345"/>
  <c r="BA33" i="345"/>
  <c r="BA51" i="345"/>
  <c r="BA42" i="345"/>
  <c r="BA41" i="345"/>
  <c r="BA40" i="345"/>
  <c r="BA57" i="345"/>
  <c r="BA60" i="345"/>
  <c r="BA65" i="345"/>
  <c r="BA74" i="345"/>
  <c r="BA76" i="345"/>
  <c r="BA69" i="345"/>
  <c r="BA87" i="345"/>
  <c r="BA75" i="345"/>
  <c r="BA90" i="345"/>
  <c r="BA93" i="345"/>
  <c r="BA91" i="345"/>
  <c r="BA94" i="345"/>
  <c r="AO22" i="345"/>
  <c r="AO39" i="345"/>
  <c r="AV39" i="345"/>
  <c r="AO29" i="345"/>
  <c r="AO28" i="345"/>
  <c r="AO23" i="345"/>
  <c r="AO41" i="345"/>
  <c r="AU41" i="345" s="1"/>
  <c r="W41" i="345" s="1"/>
  <c r="AO40" i="345"/>
  <c r="AO47" i="345"/>
  <c r="AO57" i="345"/>
  <c r="AM57" i="345" s="1"/>
  <c r="AO50" i="345"/>
  <c r="AO54" i="345"/>
  <c r="AO61" i="345"/>
  <c r="AO60" i="345"/>
  <c r="AO70" i="345"/>
  <c r="AO87" i="345"/>
  <c r="AO83" i="345"/>
  <c r="AO89" i="345"/>
  <c r="AO81" i="345"/>
  <c r="AO91" i="345"/>
  <c r="AO98" i="345"/>
  <c r="AO96" i="345"/>
  <c r="J11" i="343"/>
  <c r="X11" i="343" s="1"/>
  <c r="Z11" i="343" s="1"/>
  <c r="A12" i="343"/>
  <c r="BA9" i="343"/>
  <c r="AS65" i="344"/>
  <c r="AT65" i="344" s="1"/>
  <c r="BA24" i="344"/>
  <c r="AL47" i="344"/>
  <c r="O47" i="344" s="1"/>
  <c r="AL11" i="344"/>
  <c r="O11" i="344" s="1"/>
  <c r="AS21" i="344"/>
  <c r="AT21" i="344" s="1"/>
  <c r="BA29" i="344"/>
  <c r="BA45" i="344"/>
  <c r="BA36" i="344"/>
  <c r="BA53" i="344"/>
  <c r="BA31" i="344"/>
  <c r="BA47" i="344"/>
  <c r="BA52" i="344"/>
  <c r="BA77" i="344"/>
  <c r="BA67" i="344"/>
  <c r="BA58" i="344"/>
  <c r="BA76" i="344"/>
  <c r="BA75" i="344"/>
  <c r="BA78" i="344"/>
  <c r="BA90" i="344"/>
  <c r="BA95" i="344"/>
  <c r="BA94" i="344"/>
  <c r="AS24" i="344"/>
  <c r="AT24" i="344" s="1"/>
  <c r="AL21" i="344"/>
  <c r="O21" i="344" s="1"/>
  <c r="AL25" i="344"/>
  <c r="O25" i="344" s="1"/>
  <c r="AL39" i="344"/>
  <c r="O39" i="344" s="1"/>
  <c r="AL38" i="344"/>
  <c r="O38" i="344" s="1"/>
  <c r="AL52" i="344"/>
  <c r="O52" i="344" s="1"/>
  <c r="AL41" i="344"/>
  <c r="O41" i="344" s="1"/>
  <c r="AL62" i="344"/>
  <c r="O62" i="344" s="1"/>
  <c r="AL40" i="344"/>
  <c r="O40" i="344" s="1"/>
  <c r="AL92" i="344"/>
  <c r="O92" i="344" s="1"/>
  <c r="AL79" i="344"/>
  <c r="O79" i="344" s="1"/>
  <c r="AL96" i="344"/>
  <c r="O96" i="344" s="1"/>
  <c r="AL87" i="344"/>
  <c r="O87" i="344" s="1"/>
  <c r="AL100" i="344"/>
  <c r="O100" i="344" s="1"/>
  <c r="AL98" i="344"/>
  <c r="O98" i="344" s="1"/>
  <c r="AS41" i="344"/>
  <c r="AT41" i="344" s="1"/>
  <c r="AS73" i="344"/>
  <c r="AT73" i="344" s="1"/>
  <c r="AS59" i="344"/>
  <c r="AT59" i="344" s="1"/>
  <c r="AS58" i="344"/>
  <c r="AT58" i="344" s="1"/>
  <c r="AS72" i="344"/>
  <c r="AT72" i="344" s="1"/>
  <c r="AS85" i="344"/>
  <c r="AT85" i="344" s="1"/>
  <c r="AS74" i="344"/>
  <c r="AT74" i="344" s="1"/>
  <c r="AS100" i="344"/>
  <c r="AT100" i="344" s="1"/>
  <c r="AS98" i="344"/>
  <c r="AT98" i="344" s="1"/>
  <c r="AS10" i="344"/>
  <c r="AT10" i="344" s="1"/>
  <c r="AV9" i="344"/>
  <c r="AO9" i="344"/>
  <c r="AU9" i="344" s="1"/>
  <c r="W9" i="344" s="1"/>
  <c r="AL49" i="344"/>
  <c r="O49" i="344" s="1"/>
  <c r="AL55" i="344"/>
  <c r="O55" i="344" s="1"/>
  <c r="AS36" i="344"/>
  <c r="AT36" i="344" s="1"/>
  <c r="AS88" i="344"/>
  <c r="AT88" i="344" s="1"/>
  <c r="AS86" i="344"/>
  <c r="AT86" i="344" s="1"/>
  <c r="AO18" i="344"/>
  <c r="AM18" i="344" s="1"/>
  <c r="BA99" i="344"/>
  <c r="AO35" i="344"/>
  <c r="AM35" i="344" s="1"/>
  <c r="AO63" i="344"/>
  <c r="AM63" i="344" s="1"/>
  <c r="AO71" i="344"/>
  <c r="AO48" i="344"/>
  <c r="AO90" i="344"/>
  <c r="AM90" i="344" s="1"/>
  <c r="AO82" i="344"/>
  <c r="AM82" i="344" s="1"/>
  <c r="AV88" i="344"/>
  <c r="AO88" i="344"/>
  <c r="AO100" i="344"/>
  <c r="AM100" i="344" s="1"/>
  <c r="AV100" i="344"/>
  <c r="AS34" i="344"/>
  <c r="AT34" i="344" s="1"/>
  <c r="AV15" i="344"/>
  <c r="AL16" i="344"/>
  <c r="O16" i="344" s="1"/>
  <c r="AS11" i="344"/>
  <c r="AT11" i="344" s="1"/>
  <c r="AL26" i="344"/>
  <c r="O26" i="344" s="1"/>
  <c r="AL42" i="344"/>
  <c r="O42" i="344" s="1"/>
  <c r="AL29" i="344"/>
  <c r="O29" i="344" s="1"/>
  <c r="AL45" i="344"/>
  <c r="O45" i="344" s="1"/>
  <c r="AL66" i="344"/>
  <c r="O66" i="344" s="1"/>
  <c r="AL44" i="344"/>
  <c r="O44" i="344" s="1"/>
  <c r="AL53" i="344"/>
  <c r="O53" i="344" s="1"/>
  <c r="AL70" i="344"/>
  <c r="O70" i="344" s="1"/>
  <c r="AL60" i="344"/>
  <c r="O60" i="344" s="1"/>
  <c r="AL59" i="344"/>
  <c r="O59" i="344" s="1"/>
  <c r="AL69" i="344"/>
  <c r="O69" i="344" s="1"/>
  <c r="AL76" i="344"/>
  <c r="O76" i="344" s="1"/>
  <c r="AL67" i="344"/>
  <c r="O67" i="344" s="1"/>
  <c r="AL82" i="344"/>
  <c r="O82" i="344" s="1"/>
  <c r="AL90" i="344"/>
  <c r="O90" i="344" s="1"/>
  <c r="AL89" i="344"/>
  <c r="O89" i="344" s="1"/>
  <c r="AL95" i="344"/>
  <c r="O95" i="344" s="1"/>
  <c r="AO24" i="344"/>
  <c r="AM24" i="344" s="1"/>
  <c r="AL19" i="344"/>
  <c r="O19" i="344" s="1"/>
  <c r="BA14" i="344"/>
  <c r="AL35" i="344"/>
  <c r="O35" i="344" s="1"/>
  <c r="AS18" i="344"/>
  <c r="AT18" i="344" s="1"/>
  <c r="AL9" i="344"/>
  <c r="AS29" i="344"/>
  <c r="AT29" i="344" s="1"/>
  <c r="AS45" i="344"/>
  <c r="AT45" i="344" s="1"/>
  <c r="AS40" i="344"/>
  <c r="AT40" i="344" s="1"/>
  <c r="AS31" i="344"/>
  <c r="AT31" i="344" s="1"/>
  <c r="AS47" i="344"/>
  <c r="AT47" i="344" s="1"/>
  <c r="AS60" i="344"/>
  <c r="AT60" i="344" s="1"/>
  <c r="AS63" i="344"/>
  <c r="AT63" i="344" s="1"/>
  <c r="AS99" i="344"/>
  <c r="AT99" i="344" s="1"/>
  <c r="AS62" i="344"/>
  <c r="AT62" i="344" s="1"/>
  <c r="AS76" i="344"/>
  <c r="AT76" i="344" s="1"/>
  <c r="AS75" i="344"/>
  <c r="AT75" i="344" s="1"/>
  <c r="AS78" i="344"/>
  <c r="AT78" i="344" s="1"/>
  <c r="AS90" i="344"/>
  <c r="AT90" i="344" s="1"/>
  <c r="AS87" i="344"/>
  <c r="AT87" i="344" s="1"/>
  <c r="AS95" i="344"/>
  <c r="AT95" i="344" s="1"/>
  <c r="AS93" i="344"/>
  <c r="AT93" i="344" s="1"/>
  <c r="BA33" i="344"/>
  <c r="BA69" i="344"/>
  <c r="BA40" i="344"/>
  <c r="BA57" i="344"/>
  <c r="BA35" i="344"/>
  <c r="BA66" i="344"/>
  <c r="BA56" i="344"/>
  <c r="BA55" i="344"/>
  <c r="BA71" i="344"/>
  <c r="BA62" i="344"/>
  <c r="BA80" i="344"/>
  <c r="BA79" i="344"/>
  <c r="BA81" i="344"/>
  <c r="BA82" i="344"/>
  <c r="BA87" i="344"/>
  <c r="BA92" i="344"/>
  <c r="BA98" i="344"/>
  <c r="AO23" i="344"/>
  <c r="AO39" i="344"/>
  <c r="AM39" i="344" s="1"/>
  <c r="AO30" i="344"/>
  <c r="AM30" i="344" s="1"/>
  <c r="AO46" i="344"/>
  <c r="AV29" i="344"/>
  <c r="AO29" i="344"/>
  <c r="AU29" i="344" s="1"/>
  <c r="W29" i="344" s="1"/>
  <c r="AO45" i="344"/>
  <c r="AO58" i="344"/>
  <c r="AO75" i="344"/>
  <c r="AM75" i="344" s="1"/>
  <c r="AO61" i="344"/>
  <c r="AU61" i="344" s="1"/>
  <c r="W61" i="344" s="1"/>
  <c r="AV61" i="344"/>
  <c r="AO52" i="344"/>
  <c r="AO69" i="344"/>
  <c r="AM69" i="344" s="1"/>
  <c r="AO74" i="344"/>
  <c r="AV74" i="344"/>
  <c r="AO77" i="344"/>
  <c r="AM77" i="344" s="1"/>
  <c r="AV76" i="344"/>
  <c r="AO76" i="344"/>
  <c r="AO86" i="344"/>
  <c r="AM86" i="344" s="1"/>
  <c r="AO94" i="344"/>
  <c r="AM94" i="344" s="1"/>
  <c r="AO93" i="344"/>
  <c r="AM93" i="344" s="1"/>
  <c r="AV93" i="344"/>
  <c r="AO95" i="344"/>
  <c r="AS53" i="344"/>
  <c r="AT53" i="344" s="1"/>
  <c r="AS27" i="344"/>
  <c r="AT27" i="344" s="1"/>
  <c r="AS22" i="344"/>
  <c r="AT22" i="344" s="1"/>
  <c r="BA19" i="344"/>
  <c r="BA13" i="344"/>
  <c r="AO11" i="344"/>
  <c r="AU11" i="344" s="1"/>
  <c r="W11" i="344" s="1"/>
  <c r="BA51" i="344"/>
  <c r="AO12" i="344"/>
  <c r="AU15" i="344"/>
  <c r="W15" i="344" s="1"/>
  <c r="AO44" i="344"/>
  <c r="AO36" i="344"/>
  <c r="AV36" i="344"/>
  <c r="AO28" i="344"/>
  <c r="AO26" i="344"/>
  <c r="AM26" i="344" s="1"/>
  <c r="AL56" i="344"/>
  <c r="O56" i="344" s="1"/>
  <c r="AL91" i="344"/>
  <c r="O91" i="344" s="1"/>
  <c r="AS43" i="344"/>
  <c r="AT43" i="344" s="1"/>
  <c r="AO49" i="344"/>
  <c r="AM49" i="344" s="1"/>
  <c r="AO41" i="344"/>
  <c r="AM41" i="344" s="1"/>
  <c r="AO64" i="344"/>
  <c r="AM64" i="344" s="1"/>
  <c r="BA46" i="344"/>
  <c r="BA30" i="344"/>
  <c r="AL27" i="344"/>
  <c r="O27" i="344" s="1"/>
  <c r="AO17" i="344"/>
  <c r="AM17" i="344" s="1"/>
  <c r="AL12" i="344"/>
  <c r="AL30" i="344"/>
  <c r="O30" i="344" s="1"/>
  <c r="AL46" i="344"/>
  <c r="O46" i="344" s="1"/>
  <c r="AL33" i="344"/>
  <c r="O33" i="344" s="1"/>
  <c r="AL54" i="344"/>
  <c r="O54" i="344" s="1"/>
  <c r="AL32" i="344"/>
  <c r="O32" i="344" s="1"/>
  <c r="AL50" i="344"/>
  <c r="O50" i="344" s="1"/>
  <c r="AL57" i="344"/>
  <c r="O57" i="344" s="1"/>
  <c r="AL74" i="344"/>
  <c r="O74" i="344" s="1"/>
  <c r="AL64" i="344"/>
  <c r="O64" i="344" s="1"/>
  <c r="AL63" i="344"/>
  <c r="O63" i="344" s="1"/>
  <c r="AL73" i="344"/>
  <c r="O73" i="344" s="1"/>
  <c r="AL80" i="344"/>
  <c r="O80" i="344" s="1"/>
  <c r="AL71" i="344"/>
  <c r="O71" i="344" s="1"/>
  <c r="AL81" i="344"/>
  <c r="O81" i="344" s="1"/>
  <c r="AL93" i="344"/>
  <c r="O93" i="344" s="1"/>
  <c r="AL88" i="344"/>
  <c r="O88" i="344" s="1"/>
  <c r="AL99" i="344"/>
  <c r="O99" i="344" s="1"/>
  <c r="AL31" i="344"/>
  <c r="O31" i="344" s="1"/>
  <c r="AL24" i="344"/>
  <c r="O24" i="344" s="1"/>
  <c r="AO14" i="344"/>
  <c r="AU14" i="344" s="1"/>
  <c r="W14" i="344" s="1"/>
  <c r="AV14" i="344"/>
  <c r="AO10" i="344"/>
  <c r="AS17" i="344"/>
  <c r="AT17" i="344" s="1"/>
  <c r="AS33" i="344"/>
  <c r="AT33" i="344" s="1"/>
  <c r="AS28" i="344"/>
  <c r="AT28" i="344" s="1"/>
  <c r="AS44" i="344"/>
  <c r="AT44" i="344" s="1"/>
  <c r="AS35" i="344"/>
  <c r="AT35" i="344" s="1"/>
  <c r="AS48" i="344"/>
  <c r="AT48" i="344" s="1"/>
  <c r="AS64" i="344"/>
  <c r="AT64" i="344" s="1"/>
  <c r="AS66" i="344"/>
  <c r="AT66" i="344" s="1"/>
  <c r="AS50" i="344"/>
  <c r="AT50" i="344" s="1"/>
  <c r="AS77" i="344"/>
  <c r="AT77" i="344" s="1"/>
  <c r="AS80" i="344"/>
  <c r="AT80" i="344" s="1"/>
  <c r="AS79" i="344"/>
  <c r="AT79" i="344" s="1"/>
  <c r="AS83" i="344"/>
  <c r="AT83" i="344" s="1"/>
  <c r="AS89" i="344"/>
  <c r="AT89" i="344" s="1"/>
  <c r="AS91" i="344"/>
  <c r="AT91" i="344" s="1"/>
  <c r="AS96" i="344"/>
  <c r="AT96" i="344" s="1"/>
  <c r="AS97" i="344"/>
  <c r="AT97" i="344" s="1"/>
  <c r="AO16" i="344"/>
  <c r="BA21" i="344"/>
  <c r="BA37" i="344"/>
  <c r="BA44" i="344"/>
  <c r="BA61" i="344"/>
  <c r="BA39" i="344"/>
  <c r="BA73" i="344"/>
  <c r="BA60" i="344"/>
  <c r="BA59" i="344"/>
  <c r="BA50" i="344"/>
  <c r="BA68" i="344"/>
  <c r="BA85" i="344"/>
  <c r="BA70" i="344"/>
  <c r="BA83" i="344"/>
  <c r="BA86" i="344"/>
  <c r="BA91" i="344"/>
  <c r="BA96" i="344"/>
  <c r="BA93" i="344"/>
  <c r="AO27" i="344"/>
  <c r="AM27" i="344" s="1"/>
  <c r="AO43" i="344"/>
  <c r="AU43" i="344" s="1"/>
  <c r="W43" i="344" s="1"/>
  <c r="AO34" i="344"/>
  <c r="AV34" i="344"/>
  <c r="AO55" i="344"/>
  <c r="AO33" i="344"/>
  <c r="AO51" i="344"/>
  <c r="AV51" i="344"/>
  <c r="AO62" i="344"/>
  <c r="AU62" i="344" s="1"/>
  <c r="W62" i="344" s="1"/>
  <c r="AV62" i="344"/>
  <c r="AO79" i="344"/>
  <c r="AV79" i="344"/>
  <c r="AO65" i="344"/>
  <c r="AO56" i="344"/>
  <c r="AM56" i="344" s="1"/>
  <c r="AO73" i="344"/>
  <c r="AO78" i="344"/>
  <c r="AM78" i="344" s="1"/>
  <c r="AO83" i="344"/>
  <c r="AM83" i="344" s="1"/>
  <c r="AV80" i="344"/>
  <c r="AO80" i="344"/>
  <c r="AM80" i="344" s="1"/>
  <c r="AO91" i="344"/>
  <c r="AV91" i="344"/>
  <c r="AO89" i="344"/>
  <c r="AU89" i="344" s="1"/>
  <c r="W89" i="344" s="1"/>
  <c r="AO92" i="344"/>
  <c r="AM92" i="344" s="1"/>
  <c r="AV99" i="344"/>
  <c r="AO99" i="344"/>
  <c r="AS46" i="344"/>
  <c r="AT46" i="344" s="1"/>
  <c r="AS38" i="344"/>
  <c r="AT38" i="344" s="1"/>
  <c r="AS30" i="344"/>
  <c r="AT30" i="344" s="1"/>
  <c r="AS20" i="344"/>
  <c r="AT20" i="344" s="1"/>
  <c r="AS13" i="344"/>
  <c r="AT13" i="344" s="1"/>
  <c r="AL10" i="344"/>
  <c r="O10" i="344" s="1"/>
  <c r="AS69" i="344"/>
  <c r="AT69" i="344" s="1"/>
  <c r="AM15" i="344"/>
  <c r="AO40" i="344"/>
  <c r="AM40" i="344" s="1"/>
  <c r="AO32" i="344"/>
  <c r="AM32" i="344" s="1"/>
  <c r="AO22" i="344"/>
  <c r="AL65" i="344"/>
  <c r="O65" i="344" s="1"/>
  <c r="AL72" i="344"/>
  <c r="O72" i="344" s="1"/>
  <c r="AO25" i="344"/>
  <c r="AU25" i="344" s="1"/>
  <c r="W25" i="344" s="1"/>
  <c r="AV25" i="344"/>
  <c r="AS56" i="344"/>
  <c r="AT56" i="344" s="1"/>
  <c r="AS71" i="344"/>
  <c r="AT71" i="344" s="1"/>
  <c r="AV19" i="344"/>
  <c r="AO19" i="344"/>
  <c r="AU19" i="344" s="1"/>
  <c r="W19" i="344" s="1"/>
  <c r="AO42" i="344"/>
  <c r="AO54" i="344"/>
  <c r="AO57" i="344"/>
  <c r="AU57" i="344" s="1"/>
  <c r="W57" i="344" s="1"/>
  <c r="AV57" i="344"/>
  <c r="AO70" i="344"/>
  <c r="AO72" i="344"/>
  <c r="AU72" i="344" s="1"/>
  <c r="W72" i="344" s="1"/>
  <c r="AO98" i="344"/>
  <c r="AM98" i="344" s="1"/>
  <c r="AS42" i="344"/>
  <c r="AT42" i="344" s="1"/>
  <c r="AO13" i="344"/>
  <c r="AM13" i="344" s="1"/>
  <c r="AL18" i="344"/>
  <c r="O18" i="344" s="1"/>
  <c r="AL34" i="344"/>
  <c r="O34" i="344" s="1"/>
  <c r="AL48" i="344"/>
  <c r="O48" i="344" s="1"/>
  <c r="AL37" i="344"/>
  <c r="O37" i="344" s="1"/>
  <c r="AL58" i="344"/>
  <c r="O58" i="344" s="1"/>
  <c r="AL36" i="344"/>
  <c r="O36" i="344" s="1"/>
  <c r="AL84" i="344"/>
  <c r="O84" i="344" s="1"/>
  <c r="AL61" i="344"/>
  <c r="O61" i="344" s="1"/>
  <c r="AL78" i="344"/>
  <c r="O78" i="344" s="1"/>
  <c r="AL51" i="344"/>
  <c r="O51" i="344" s="1"/>
  <c r="AL68" i="344"/>
  <c r="O68" i="344" s="1"/>
  <c r="AL77" i="344"/>
  <c r="O77" i="344" s="1"/>
  <c r="AL86" i="344"/>
  <c r="O86" i="344" s="1"/>
  <c r="AL75" i="344"/>
  <c r="O75" i="344" s="1"/>
  <c r="AL85" i="344"/>
  <c r="O85" i="344" s="1"/>
  <c r="AL83" i="344"/>
  <c r="O83" i="344" s="1"/>
  <c r="AL97" i="344"/>
  <c r="O97" i="344" s="1"/>
  <c r="AL94" i="344"/>
  <c r="O94" i="344" s="1"/>
  <c r="AO20" i="344"/>
  <c r="AL43" i="344"/>
  <c r="O43" i="344" s="1"/>
  <c r="AS23" i="344"/>
  <c r="AT23" i="344" s="1"/>
  <c r="AO21" i="344"/>
  <c r="AM21" i="344" s="1"/>
  <c r="AV21" i="344"/>
  <c r="AL20" i="344"/>
  <c r="O20" i="344" s="1"/>
  <c r="AS16" i="344"/>
  <c r="AT16" i="344" s="1"/>
  <c r="AS12" i="344"/>
  <c r="AT12" i="344" s="1"/>
  <c r="A11" i="344"/>
  <c r="A12" i="344" s="1"/>
  <c r="AS37" i="344"/>
  <c r="AT37" i="344" s="1"/>
  <c r="AS32" i="344"/>
  <c r="AT32" i="344" s="1"/>
  <c r="AS49" i="344"/>
  <c r="AT49" i="344" s="1"/>
  <c r="AS39" i="344"/>
  <c r="AT39" i="344" s="1"/>
  <c r="AS52" i="344"/>
  <c r="AT52" i="344" s="1"/>
  <c r="AS55" i="344"/>
  <c r="AT55" i="344" s="1"/>
  <c r="AS67" i="344"/>
  <c r="AT67" i="344" s="1"/>
  <c r="AS54" i="344"/>
  <c r="AT54" i="344" s="1"/>
  <c r="AS68" i="344"/>
  <c r="AT68" i="344" s="1"/>
  <c r="AS81" i="344"/>
  <c r="AT81" i="344" s="1"/>
  <c r="AS70" i="344"/>
  <c r="AT70" i="344" s="1"/>
  <c r="AS84" i="344"/>
  <c r="AT84" i="344" s="1"/>
  <c r="AS82" i="344"/>
  <c r="AT82" i="344" s="1"/>
  <c r="AS92" i="344"/>
  <c r="AT92" i="344" s="1"/>
  <c r="AS94" i="344"/>
  <c r="AT94" i="344" s="1"/>
  <c r="BA18" i="344"/>
  <c r="BA10" i="344"/>
  <c r="BA25" i="344"/>
  <c r="BA41" i="344"/>
  <c r="BA32" i="344"/>
  <c r="BA49" i="344"/>
  <c r="BA65" i="344"/>
  <c r="BA43" i="344"/>
  <c r="BA48" i="344"/>
  <c r="BA64" i="344"/>
  <c r="BA63" i="344"/>
  <c r="BA54" i="344"/>
  <c r="BA72" i="344"/>
  <c r="BA89" i="344"/>
  <c r="BA74" i="344"/>
  <c r="BA84" i="344"/>
  <c r="BA88" i="344"/>
  <c r="BA100" i="344"/>
  <c r="BA97" i="344"/>
  <c r="AO31" i="344"/>
  <c r="AV31" i="344"/>
  <c r="AO47" i="344"/>
  <c r="AV47" i="344"/>
  <c r="AO38" i="344"/>
  <c r="AV38" i="344"/>
  <c r="AO59" i="344"/>
  <c r="AV37" i="344"/>
  <c r="AO37" i="344"/>
  <c r="AM37" i="344" s="1"/>
  <c r="AO50" i="344"/>
  <c r="AM50" i="344" s="1"/>
  <c r="AO67" i="344"/>
  <c r="AV67" i="344"/>
  <c r="AO53" i="344"/>
  <c r="AO85" i="344"/>
  <c r="AV85" i="344"/>
  <c r="AO60" i="344"/>
  <c r="AM60" i="344" s="1"/>
  <c r="AV66" i="344"/>
  <c r="AO66" i="344"/>
  <c r="AO87" i="344"/>
  <c r="AO68" i="344"/>
  <c r="AO81" i="344"/>
  <c r="AM81" i="344" s="1"/>
  <c r="AV84" i="344"/>
  <c r="AO84" i="344"/>
  <c r="AO97" i="344"/>
  <c r="AM97" i="344" s="1"/>
  <c r="AO96" i="344"/>
  <c r="AV96" i="344"/>
  <c r="AS26" i="344"/>
  <c r="AT26" i="344" s="1"/>
  <c r="BA9" i="344"/>
  <c r="BA23" i="344"/>
  <c r="AL14" i="343"/>
  <c r="O14" i="343" s="1"/>
  <c r="AL75" i="343"/>
  <c r="O75" i="343" s="1"/>
  <c r="AL74" i="343"/>
  <c r="O74" i="343" s="1"/>
  <c r="AL99" i="343"/>
  <c r="O99" i="343" s="1"/>
  <c r="AS14" i="343"/>
  <c r="AT14" i="343" s="1"/>
  <c r="AL44" i="343"/>
  <c r="O44" i="343" s="1"/>
  <c r="AL54" i="343"/>
  <c r="O54" i="343" s="1"/>
  <c r="AL39" i="343"/>
  <c r="O39" i="343" s="1"/>
  <c r="AL37" i="343"/>
  <c r="O37" i="343" s="1"/>
  <c r="AL53" i="343"/>
  <c r="O53" i="343" s="1"/>
  <c r="AL64" i="343"/>
  <c r="O64" i="343" s="1"/>
  <c r="AL66" i="343"/>
  <c r="O66" i="343" s="1"/>
  <c r="AL84" i="343"/>
  <c r="O84" i="343" s="1"/>
  <c r="AL43" i="343"/>
  <c r="O43" i="343" s="1"/>
  <c r="AL41" i="343"/>
  <c r="O41" i="343" s="1"/>
  <c r="AL52" i="343"/>
  <c r="O52" i="343" s="1"/>
  <c r="AL38" i="343"/>
  <c r="O38" i="343" s="1"/>
  <c r="AL92" i="343"/>
  <c r="O92" i="343" s="1"/>
  <c r="AL29" i="343"/>
  <c r="O29" i="343" s="1"/>
  <c r="AL67" i="343"/>
  <c r="O67" i="343" s="1"/>
  <c r="AL32" i="343"/>
  <c r="O32" i="343" s="1"/>
  <c r="AL48" i="343"/>
  <c r="O48" i="343" s="1"/>
  <c r="AL42" i="343"/>
  <c r="O42" i="343" s="1"/>
  <c r="AL58" i="343"/>
  <c r="O58" i="343" s="1"/>
  <c r="AL57" i="343"/>
  <c r="O57" i="343" s="1"/>
  <c r="AL91" i="343"/>
  <c r="O91" i="343" s="1"/>
  <c r="AL10" i="343"/>
  <c r="O10" i="343" s="1"/>
  <c r="AL13" i="343"/>
  <c r="O13" i="343" s="1"/>
  <c r="AL30" i="343"/>
  <c r="O30" i="343" s="1"/>
  <c r="AL24" i="343"/>
  <c r="O24" i="343" s="1"/>
  <c r="AL27" i="343"/>
  <c r="O27" i="343" s="1"/>
  <c r="AL22" i="343"/>
  <c r="O22" i="343" s="1"/>
  <c r="AL36" i="343"/>
  <c r="O36" i="343" s="1"/>
  <c r="AL31" i="343"/>
  <c r="O31" i="343" s="1"/>
  <c r="AL47" i="343"/>
  <c r="O47" i="343" s="1"/>
  <c r="AL46" i="343"/>
  <c r="O46" i="343" s="1"/>
  <c r="AL45" i="343"/>
  <c r="O45" i="343" s="1"/>
  <c r="AL62" i="343"/>
  <c r="O62" i="343" s="1"/>
  <c r="AL61" i="343"/>
  <c r="O61" i="343" s="1"/>
  <c r="AL56" i="343"/>
  <c r="O56" i="343" s="1"/>
  <c r="AL59" i="343"/>
  <c r="O59" i="343" s="1"/>
  <c r="AL73" i="343"/>
  <c r="O73" i="343" s="1"/>
  <c r="AL72" i="343"/>
  <c r="O72" i="343" s="1"/>
  <c r="AL82" i="343"/>
  <c r="O82" i="343" s="1"/>
  <c r="AL77" i="343"/>
  <c r="O77" i="343" s="1"/>
  <c r="AL83" i="343"/>
  <c r="O83" i="343" s="1"/>
  <c r="AL89" i="343"/>
  <c r="O89" i="343" s="1"/>
  <c r="AL93" i="343"/>
  <c r="O93" i="343" s="1"/>
  <c r="AL100" i="343"/>
  <c r="O100" i="343" s="1"/>
  <c r="AS16" i="343"/>
  <c r="AT16" i="343" s="1"/>
  <c r="AS32" i="343"/>
  <c r="AT32" i="343" s="1"/>
  <c r="AS23" i="343"/>
  <c r="AT23" i="343" s="1"/>
  <c r="AS26" i="343"/>
  <c r="AT26" i="343" s="1"/>
  <c r="AS21" i="343"/>
  <c r="AT21" i="343" s="1"/>
  <c r="AS35" i="343"/>
  <c r="AT35" i="343" s="1"/>
  <c r="AS50" i="343"/>
  <c r="AT50" i="343" s="1"/>
  <c r="AS42" i="343"/>
  <c r="AT42" i="343" s="1"/>
  <c r="AS45" i="343"/>
  <c r="AT45" i="343" s="1"/>
  <c r="AS49" i="343"/>
  <c r="AT49" i="343" s="1"/>
  <c r="AS65" i="343"/>
  <c r="AT65" i="343" s="1"/>
  <c r="AS60" i="343"/>
  <c r="AT60" i="343" s="1"/>
  <c r="AS59" i="343"/>
  <c r="AT59" i="343" s="1"/>
  <c r="AS58" i="343"/>
  <c r="AT58" i="343" s="1"/>
  <c r="AS67" i="343"/>
  <c r="AT67" i="343" s="1"/>
  <c r="AS81" i="343"/>
  <c r="AT81" i="343" s="1"/>
  <c r="AS73" i="343"/>
  <c r="AT73" i="343" s="1"/>
  <c r="AS83" i="343"/>
  <c r="AT83" i="343" s="1"/>
  <c r="AS79" i="343"/>
  <c r="AT79" i="343" s="1"/>
  <c r="AS88" i="343"/>
  <c r="AT88" i="343" s="1"/>
  <c r="AS92" i="343"/>
  <c r="AT92" i="343" s="1"/>
  <c r="AS99" i="343"/>
  <c r="AT99" i="343" s="1"/>
  <c r="BA24" i="343"/>
  <c r="BA11" i="343"/>
  <c r="BA27" i="343"/>
  <c r="BA26" i="343"/>
  <c r="BA25" i="343"/>
  <c r="BA43" i="343"/>
  <c r="BA34" i="343"/>
  <c r="BA37" i="343"/>
  <c r="BA40" i="343"/>
  <c r="BA57" i="343"/>
  <c r="BA48" i="343"/>
  <c r="BA64" i="343"/>
  <c r="BA63" i="343"/>
  <c r="BA68" i="343"/>
  <c r="BA75" i="343"/>
  <c r="BA73" i="343"/>
  <c r="BA86" i="343"/>
  <c r="BA79" i="343"/>
  <c r="BA87" i="343"/>
  <c r="BA93" i="343"/>
  <c r="BA100" i="343"/>
  <c r="BA94" i="343"/>
  <c r="AO14" i="343"/>
  <c r="AO13" i="343"/>
  <c r="AO29" i="343"/>
  <c r="AM29" i="343" s="1"/>
  <c r="AO28" i="343"/>
  <c r="AO27" i="343"/>
  <c r="AM27" i="343" s="1"/>
  <c r="AO37" i="343"/>
  <c r="AO36" i="343"/>
  <c r="AM36" i="343" s="1"/>
  <c r="AO35" i="343"/>
  <c r="AO49" i="343"/>
  <c r="AO46" i="343"/>
  <c r="AO63" i="343"/>
  <c r="AO58" i="343"/>
  <c r="AO57" i="343"/>
  <c r="AO56" i="343"/>
  <c r="AO70" i="343"/>
  <c r="AO79" i="343"/>
  <c r="AO75" i="343"/>
  <c r="AM75" i="343" s="1"/>
  <c r="AO78" i="343"/>
  <c r="AM78" i="343" s="1"/>
  <c r="AO80" i="343"/>
  <c r="AM80" i="343" s="1"/>
  <c r="AO90" i="343"/>
  <c r="AO94" i="343"/>
  <c r="AO96" i="343"/>
  <c r="AM96" i="343" s="1"/>
  <c r="AL17" i="343"/>
  <c r="O17" i="343" s="1"/>
  <c r="AL12" i="343"/>
  <c r="O12" i="343" s="1"/>
  <c r="AL28" i="343"/>
  <c r="O28" i="343" s="1"/>
  <c r="AL34" i="343"/>
  <c r="O34" i="343" s="1"/>
  <c r="AL26" i="343"/>
  <c r="O26" i="343" s="1"/>
  <c r="AL40" i="343"/>
  <c r="O40" i="343" s="1"/>
  <c r="AL35" i="343"/>
  <c r="O35" i="343" s="1"/>
  <c r="AL51" i="343"/>
  <c r="O51" i="343" s="1"/>
  <c r="AL33" i="343"/>
  <c r="O33" i="343" s="1"/>
  <c r="AL50" i="343"/>
  <c r="O50" i="343" s="1"/>
  <c r="AL49" i="343"/>
  <c r="O49" i="343" s="1"/>
  <c r="AL65" i="343"/>
  <c r="O65" i="343" s="1"/>
  <c r="AL60" i="343"/>
  <c r="O60" i="343" s="1"/>
  <c r="AL63" i="343"/>
  <c r="O63" i="343" s="1"/>
  <c r="AL76" i="343"/>
  <c r="O76" i="343" s="1"/>
  <c r="AL71" i="343"/>
  <c r="O71" i="343" s="1"/>
  <c r="AL70" i="343"/>
  <c r="O70" i="343" s="1"/>
  <c r="AL81" i="343"/>
  <c r="O81" i="343" s="1"/>
  <c r="AL86" i="343"/>
  <c r="O86" i="343" s="1"/>
  <c r="AL94" i="343"/>
  <c r="O94" i="343" s="1"/>
  <c r="AL97" i="343"/>
  <c r="O97" i="343" s="1"/>
  <c r="AL95" i="343"/>
  <c r="O95" i="343" s="1"/>
  <c r="AO12" i="343"/>
  <c r="AM12" i="343" s="1"/>
  <c r="AS10" i="343"/>
  <c r="AT10" i="343" s="1"/>
  <c r="AS20" i="343"/>
  <c r="AT20" i="343" s="1"/>
  <c r="AS11" i="343"/>
  <c r="AT11" i="343" s="1"/>
  <c r="AS27" i="343"/>
  <c r="AT27" i="343" s="1"/>
  <c r="AS29" i="343"/>
  <c r="AT29" i="343" s="1"/>
  <c r="AS25" i="343"/>
  <c r="AT25" i="343" s="1"/>
  <c r="AS39" i="343"/>
  <c r="AT39" i="343" s="1"/>
  <c r="AS30" i="343"/>
  <c r="AT30" i="343" s="1"/>
  <c r="AS46" i="343"/>
  <c r="AT46" i="343" s="1"/>
  <c r="AS36" i="343"/>
  <c r="AT36" i="343" s="1"/>
  <c r="AS53" i="343"/>
  <c r="AT53" i="343" s="1"/>
  <c r="AS48" i="343"/>
  <c r="AT48" i="343" s="1"/>
  <c r="AS64" i="343"/>
  <c r="AT64" i="343" s="1"/>
  <c r="AS63" i="343"/>
  <c r="AT63" i="343" s="1"/>
  <c r="AS62" i="343"/>
  <c r="AT62" i="343" s="1"/>
  <c r="AS71" i="343"/>
  <c r="AT71" i="343" s="1"/>
  <c r="AS70" i="343"/>
  <c r="AT70" i="343" s="1"/>
  <c r="AS78" i="343"/>
  <c r="AT78" i="343" s="1"/>
  <c r="AS85" i="343"/>
  <c r="AT85" i="343" s="1"/>
  <c r="AS86" i="343"/>
  <c r="AT86" i="343" s="1"/>
  <c r="AS91" i="343"/>
  <c r="AT91" i="343" s="1"/>
  <c r="AS96" i="343"/>
  <c r="AT96" i="343" s="1"/>
  <c r="AS94" i="343"/>
  <c r="AT94" i="343" s="1"/>
  <c r="BA12" i="343"/>
  <c r="BA28" i="343"/>
  <c r="BA15" i="343"/>
  <c r="BA33" i="343"/>
  <c r="BA13" i="343"/>
  <c r="BA31" i="343"/>
  <c r="BA47" i="343"/>
  <c r="BA38" i="343"/>
  <c r="BA41" i="343"/>
  <c r="BA44" i="343"/>
  <c r="BA61" i="343"/>
  <c r="BA52" i="343"/>
  <c r="BA51" i="343"/>
  <c r="BA54" i="343"/>
  <c r="BA72" i="343"/>
  <c r="BA70" i="343"/>
  <c r="BA77" i="343"/>
  <c r="BA76" i="343"/>
  <c r="BA82" i="343"/>
  <c r="BA89" i="343"/>
  <c r="BA90" i="343"/>
  <c r="BA95" i="343"/>
  <c r="BA98" i="343"/>
  <c r="AO18" i="343"/>
  <c r="AM18" i="343" s="1"/>
  <c r="AO17" i="343"/>
  <c r="AO16" i="343"/>
  <c r="AM16" i="343" s="1"/>
  <c r="AO15" i="343"/>
  <c r="AM15" i="343" s="1"/>
  <c r="AO30" i="343"/>
  <c r="AO41" i="343"/>
  <c r="AO40" i="343"/>
  <c r="AM40" i="343" s="1"/>
  <c r="AO39" i="343"/>
  <c r="AM39" i="343" s="1"/>
  <c r="AO34" i="343"/>
  <c r="AO51" i="343"/>
  <c r="AO68" i="343"/>
  <c r="AM68" i="343" s="1"/>
  <c r="AO62" i="343"/>
  <c r="AM62" i="343" s="1"/>
  <c r="AO61" i="343"/>
  <c r="AO60" i="343"/>
  <c r="AM60" i="343" s="1"/>
  <c r="AO74" i="343"/>
  <c r="AM74" i="343" s="1"/>
  <c r="AO72" i="343"/>
  <c r="AM72" i="343" s="1"/>
  <c r="AO77" i="343"/>
  <c r="AM77" i="343" s="1"/>
  <c r="AO82" i="343"/>
  <c r="AO85" i="343"/>
  <c r="AO89" i="343"/>
  <c r="AM89" i="343" s="1"/>
  <c r="AO98" i="343"/>
  <c r="AM98" i="343" s="1"/>
  <c r="AO100" i="343"/>
  <c r="AL80" i="343"/>
  <c r="O80" i="343" s="1"/>
  <c r="AL90" i="343"/>
  <c r="O90" i="343" s="1"/>
  <c r="AL88" i="343"/>
  <c r="O88" i="343" s="1"/>
  <c r="AS9" i="343"/>
  <c r="AT9" i="343" s="1"/>
  <c r="AS24" i="343"/>
  <c r="AT24" i="343" s="1"/>
  <c r="AS15" i="343"/>
  <c r="AT15" i="343" s="1"/>
  <c r="AS18" i="343"/>
  <c r="AT18" i="343" s="1"/>
  <c r="AS13" i="343"/>
  <c r="AT13" i="343" s="1"/>
  <c r="AS33" i="343"/>
  <c r="AT33" i="343" s="1"/>
  <c r="AS43" i="343"/>
  <c r="AT43" i="343" s="1"/>
  <c r="AS34" i="343"/>
  <c r="AT34" i="343" s="1"/>
  <c r="AS37" i="343"/>
  <c r="AT37" i="343" s="1"/>
  <c r="AS40" i="343"/>
  <c r="AT40" i="343" s="1"/>
  <c r="AS57" i="343"/>
  <c r="AT57" i="343" s="1"/>
  <c r="AS52" i="343"/>
  <c r="AT52" i="343" s="1"/>
  <c r="AS51" i="343"/>
  <c r="AT51" i="343" s="1"/>
  <c r="AS66" i="343"/>
  <c r="AT66" i="343" s="1"/>
  <c r="AS68" i="343"/>
  <c r="AT68" i="343" s="1"/>
  <c r="AS75" i="343"/>
  <c r="AT75" i="343" s="1"/>
  <c r="AS74" i="343"/>
  <c r="AT74" i="343" s="1"/>
  <c r="AS76" i="343"/>
  <c r="AT76" i="343" s="1"/>
  <c r="AS87" i="343"/>
  <c r="AT87" i="343" s="1"/>
  <c r="AS82" i="343"/>
  <c r="AT82" i="343" s="1"/>
  <c r="AS90" i="343"/>
  <c r="AT90" i="343" s="1"/>
  <c r="AS100" i="343"/>
  <c r="AT100" i="343" s="1"/>
  <c r="AS98" i="343"/>
  <c r="AT98" i="343" s="1"/>
  <c r="AO11" i="343"/>
  <c r="AM11" i="343" s="1"/>
  <c r="BA16" i="343"/>
  <c r="BA29" i="343"/>
  <c r="BA19" i="343"/>
  <c r="BA18" i="343"/>
  <c r="BA17" i="343"/>
  <c r="BA35" i="343"/>
  <c r="BA50" i="343"/>
  <c r="BA42" i="343"/>
  <c r="BA45" i="343"/>
  <c r="BA49" i="343"/>
  <c r="BA65" i="343"/>
  <c r="BA56" i="343"/>
  <c r="BA55" i="343"/>
  <c r="BA58" i="343"/>
  <c r="BA67" i="343"/>
  <c r="BA74" i="343"/>
  <c r="BA78" i="343"/>
  <c r="BA80" i="343"/>
  <c r="BA83" i="343"/>
  <c r="BA84" i="343"/>
  <c r="BA92" i="343"/>
  <c r="BA99" i="343"/>
  <c r="BA97" i="343"/>
  <c r="AO22" i="343"/>
  <c r="AO21" i="343"/>
  <c r="AO20" i="343"/>
  <c r="AU20" i="343" s="1"/>
  <c r="W20" i="343" s="1"/>
  <c r="AO19" i="343"/>
  <c r="AO31" i="343"/>
  <c r="AM31" i="343" s="1"/>
  <c r="AO45" i="343"/>
  <c r="AM45" i="343" s="1"/>
  <c r="AO44" i="343"/>
  <c r="AM44" i="343" s="1"/>
  <c r="AO43" i="343"/>
  <c r="AO38" i="343"/>
  <c r="AM38" i="343" s="1"/>
  <c r="AO55" i="343"/>
  <c r="AM55" i="343" s="1"/>
  <c r="AV50" i="343"/>
  <c r="AO50" i="343"/>
  <c r="AO66" i="343"/>
  <c r="AO65" i="343"/>
  <c r="AO64" i="343"/>
  <c r="AO69" i="343"/>
  <c r="AO76" i="343"/>
  <c r="AO83" i="343"/>
  <c r="AM83" i="343" s="1"/>
  <c r="AO81" i="343"/>
  <c r="AO91" i="343"/>
  <c r="AO92" i="343"/>
  <c r="AM92" i="343" s="1"/>
  <c r="AO93" i="343"/>
  <c r="AO95" i="343"/>
  <c r="AL25" i="343"/>
  <c r="O25" i="343" s="1"/>
  <c r="AL23" i="343"/>
  <c r="O23" i="343" s="1"/>
  <c r="AL55" i="343"/>
  <c r="O55" i="343" s="1"/>
  <c r="AL69" i="343"/>
  <c r="O69" i="343" s="1"/>
  <c r="AL68" i="343"/>
  <c r="O68" i="343" s="1"/>
  <c r="AL79" i="343"/>
  <c r="O79" i="343" s="1"/>
  <c r="AL78" i="343"/>
  <c r="O78" i="343" s="1"/>
  <c r="AL87" i="343"/>
  <c r="O87" i="343" s="1"/>
  <c r="AL85" i="343"/>
  <c r="O85" i="343" s="1"/>
  <c r="AL96" i="343"/>
  <c r="O96" i="343" s="1"/>
  <c r="AL98" i="343"/>
  <c r="O98" i="343" s="1"/>
  <c r="AL15" i="343"/>
  <c r="O15" i="343" s="1"/>
  <c r="AL9" i="343"/>
  <c r="AS12" i="343"/>
  <c r="AT12" i="343" s="1"/>
  <c r="AS28" i="343"/>
  <c r="AT28" i="343" s="1"/>
  <c r="AS19" i="343"/>
  <c r="AT19" i="343" s="1"/>
  <c r="AS22" i="343"/>
  <c r="AT22" i="343" s="1"/>
  <c r="AS17" i="343"/>
  <c r="AT17" i="343" s="1"/>
  <c r="AS31" i="343"/>
  <c r="AT31" i="343" s="1"/>
  <c r="AS47" i="343"/>
  <c r="AT47" i="343" s="1"/>
  <c r="AS38" i="343"/>
  <c r="AT38" i="343" s="1"/>
  <c r="AS41" i="343"/>
  <c r="AT41" i="343" s="1"/>
  <c r="AS44" i="343"/>
  <c r="AT44" i="343" s="1"/>
  <c r="AS61" i="343"/>
  <c r="AT61" i="343" s="1"/>
  <c r="AS56" i="343"/>
  <c r="AT56" i="343" s="1"/>
  <c r="AS55" i="343"/>
  <c r="AT55" i="343" s="1"/>
  <c r="AS54" i="343"/>
  <c r="AT54" i="343" s="1"/>
  <c r="AS72" i="343"/>
  <c r="AT72" i="343" s="1"/>
  <c r="AS77" i="343"/>
  <c r="AT77" i="343" s="1"/>
  <c r="AS69" i="343"/>
  <c r="AT69" i="343" s="1"/>
  <c r="AS80" i="343"/>
  <c r="AT80" i="343" s="1"/>
  <c r="AS89" i="343"/>
  <c r="AT89" i="343" s="1"/>
  <c r="AS84" i="343"/>
  <c r="AT84" i="343" s="1"/>
  <c r="AS93" i="343"/>
  <c r="AT93" i="343" s="1"/>
  <c r="AS95" i="343"/>
  <c r="AT95" i="343" s="1"/>
  <c r="AS97" i="343"/>
  <c r="AT97" i="343" s="1"/>
  <c r="BA14" i="343"/>
  <c r="AO9" i="343"/>
  <c r="BA20" i="343"/>
  <c r="BA32" i="343"/>
  <c r="BA23" i="343"/>
  <c r="BA22" i="343"/>
  <c r="BA21" i="343"/>
  <c r="BA39" i="343"/>
  <c r="BA30" i="343"/>
  <c r="BA46" i="343"/>
  <c r="BA36" i="343"/>
  <c r="BA53" i="343"/>
  <c r="BA66" i="343"/>
  <c r="BA60" i="343"/>
  <c r="BA59" i="343"/>
  <c r="BA62" i="343"/>
  <c r="BA71" i="343"/>
  <c r="BA69" i="343"/>
  <c r="BA81" i="343"/>
  <c r="BA91" i="343"/>
  <c r="BA85" i="343"/>
  <c r="BA88" i="343"/>
  <c r="BA96" i="343"/>
  <c r="AO10" i="343"/>
  <c r="AM10" i="343" s="1"/>
  <c r="AO26" i="343"/>
  <c r="AO25" i="343"/>
  <c r="AO24" i="343"/>
  <c r="AV23" i="343"/>
  <c r="AO23" i="343"/>
  <c r="AO33" i="343"/>
  <c r="AO32" i="343"/>
  <c r="AO48" i="343"/>
  <c r="AO47" i="343"/>
  <c r="AM47" i="343" s="1"/>
  <c r="AV42" i="343"/>
  <c r="AO42" i="343"/>
  <c r="AO59" i="343"/>
  <c r="AO54" i="343"/>
  <c r="AO53" i="343"/>
  <c r="AM53" i="343" s="1"/>
  <c r="AO52" i="343"/>
  <c r="AV67" i="343"/>
  <c r="AO67" i="343"/>
  <c r="AO73" i="343"/>
  <c r="AO71" i="343"/>
  <c r="AO87" i="343"/>
  <c r="AM87" i="343" s="1"/>
  <c r="AO84" i="343"/>
  <c r="AO86" i="343"/>
  <c r="AO88" i="343"/>
  <c r="AO97" i="343"/>
  <c r="AM97" i="343" s="1"/>
  <c r="AO99" i="343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AL1" i="1"/>
  <c r="F72" i="95"/>
  <c r="I72" i="95" s="1"/>
  <c r="H72" i="95"/>
  <c r="G71" i="95"/>
  <c r="AB101" i="364" l="1"/>
  <c r="AL12" i="364"/>
  <c r="O12" i="364" s="1"/>
  <c r="AB13" i="364"/>
  <c r="AL13" i="364" s="1"/>
  <c r="O13" i="364" s="1"/>
  <c r="AB101" i="360"/>
  <c r="AL15" i="360"/>
  <c r="O15" i="360" s="1"/>
  <c r="AB16" i="360"/>
  <c r="AL16" i="360" s="1"/>
  <c r="O16" i="360" s="1"/>
  <c r="AB12" i="346"/>
  <c r="AL12" i="346" s="1"/>
  <c r="AL11" i="351"/>
  <c r="O11" i="351" s="1"/>
  <c r="AD14" i="351"/>
  <c r="AL14" i="351" s="1"/>
  <c r="O14" i="351" s="1"/>
  <c r="AV27" i="344"/>
  <c r="AV76" i="346"/>
  <c r="AV67" i="363"/>
  <c r="J12" i="348"/>
  <c r="X12" i="348" s="1"/>
  <c r="Z12" i="348" s="1"/>
  <c r="A13" i="348"/>
  <c r="J13" i="348" s="1"/>
  <c r="X13" i="348" s="1"/>
  <c r="Z13" i="348" s="1"/>
  <c r="AV10" i="344"/>
  <c r="AB101" i="350"/>
  <c r="AB101" i="351"/>
  <c r="AV72" i="359"/>
  <c r="AU65" i="359"/>
  <c r="W65" i="359" s="1"/>
  <c r="AV33" i="363"/>
  <c r="AV97" i="364"/>
  <c r="AU19" i="365"/>
  <c r="W19" i="365" s="1"/>
  <c r="AB14" i="359"/>
  <c r="AL14" i="359" s="1"/>
  <c r="O14" i="359" s="1"/>
  <c r="AU65" i="344"/>
  <c r="W65" i="344" s="1"/>
  <c r="AV64" i="359"/>
  <c r="AU10" i="344"/>
  <c r="W10" i="344" s="1"/>
  <c r="AU12" i="347"/>
  <c r="W12" i="347" s="1"/>
  <c r="AV10" i="350"/>
  <c r="AV29" i="362"/>
  <c r="AB12" i="345"/>
  <c r="AB14" i="358"/>
  <c r="AB11" i="363"/>
  <c r="AB11" i="347"/>
  <c r="AL11" i="347" s="1"/>
  <c r="O11" i="347" s="1"/>
  <c r="AB101" i="352"/>
  <c r="J11" i="365"/>
  <c r="X11" i="365" s="1"/>
  <c r="Z11" i="365" s="1"/>
  <c r="AV50" i="344"/>
  <c r="AU10" i="350"/>
  <c r="W10" i="350" s="1"/>
  <c r="AL13" i="358"/>
  <c r="O13" i="358" s="1"/>
  <c r="H9" i="360"/>
  <c r="AV27" i="362"/>
  <c r="AU29" i="362"/>
  <c r="W29" i="362" s="1"/>
  <c r="AV54" i="363"/>
  <c r="AU57" i="363"/>
  <c r="W57" i="363" s="1"/>
  <c r="AU30" i="364"/>
  <c r="W30" i="364" s="1"/>
  <c r="A15" i="361"/>
  <c r="J15" i="361" s="1"/>
  <c r="X15" i="361" s="1"/>
  <c r="Z15" i="361" s="1"/>
  <c r="A13" i="359"/>
  <c r="A14" i="349"/>
  <c r="J14" i="349" s="1"/>
  <c r="X14" i="349" s="1"/>
  <c r="Z14" i="349" s="1"/>
  <c r="AV16" i="363"/>
  <c r="AU21" i="348"/>
  <c r="W21" i="348" s="1"/>
  <c r="AV67" i="359"/>
  <c r="AV28" i="359"/>
  <c r="AU9" i="361"/>
  <c r="W9" i="361" s="1"/>
  <c r="AV60" i="363"/>
  <c r="AB101" i="365"/>
  <c r="AL13" i="365"/>
  <c r="O13" i="365" s="1"/>
  <c r="AB11" i="346"/>
  <c r="AL11" i="346" s="1"/>
  <c r="O11" i="346" s="1"/>
  <c r="J11" i="364"/>
  <c r="X11" i="364" s="1"/>
  <c r="Z11" i="364" s="1"/>
  <c r="A12" i="364"/>
  <c r="J12" i="364" s="1"/>
  <c r="X12" i="364" s="1"/>
  <c r="Z12" i="364" s="1"/>
  <c r="AB11" i="343"/>
  <c r="AB17" i="365"/>
  <c r="AL17" i="365" s="1"/>
  <c r="O17" i="365" s="1"/>
  <c r="A16" i="361"/>
  <c r="J16" i="361" s="1"/>
  <c r="X16" i="361" s="1"/>
  <c r="Z16" i="361" s="1"/>
  <c r="J11" i="358"/>
  <c r="X11" i="358" s="1"/>
  <c r="Z11" i="358" s="1"/>
  <c r="A12" i="365"/>
  <c r="J12" i="365" s="1"/>
  <c r="X12" i="365" s="1"/>
  <c r="Z12" i="365" s="1"/>
  <c r="A12" i="358"/>
  <c r="AV59" i="344"/>
  <c r="AV78" i="344"/>
  <c r="AU51" i="344"/>
  <c r="W51" i="344" s="1"/>
  <c r="AV64" i="344"/>
  <c r="AV44" i="344"/>
  <c r="AV36" i="345"/>
  <c r="AV45" i="348"/>
  <c r="AV65" i="343"/>
  <c r="AV60" i="344"/>
  <c r="AV79" i="345"/>
  <c r="AV14" i="346"/>
  <c r="AU45" i="348"/>
  <c r="W45" i="348" s="1"/>
  <c r="AV21" i="348"/>
  <c r="AU100" i="352"/>
  <c r="W100" i="352" s="1"/>
  <c r="AU31" i="357"/>
  <c r="W31" i="357" s="1"/>
  <c r="AU94" i="357"/>
  <c r="W94" i="357" s="1"/>
  <c r="AV41" i="362"/>
  <c r="AU48" i="362"/>
  <c r="W48" i="362" s="1"/>
  <c r="AU71" i="363"/>
  <c r="W71" i="363" s="1"/>
  <c r="AU77" i="364"/>
  <c r="W77" i="364" s="1"/>
  <c r="AV17" i="365"/>
  <c r="O9" i="361"/>
  <c r="A13" i="364"/>
  <c r="J13" i="364" s="1"/>
  <c r="X13" i="364" s="1"/>
  <c r="Z13" i="364" s="1"/>
  <c r="AB13" i="344"/>
  <c r="J14" i="361"/>
  <c r="X14" i="361" s="1"/>
  <c r="Z14" i="361" s="1"/>
  <c r="AV22" i="344"/>
  <c r="AV73" i="344"/>
  <c r="AV41" i="344"/>
  <c r="AU32" i="345"/>
  <c r="W32" i="345" s="1"/>
  <c r="AV22" i="346"/>
  <c r="AL10" i="346"/>
  <c r="AV30" i="347"/>
  <c r="AU100" i="348"/>
  <c r="W100" i="348" s="1"/>
  <c r="AV29" i="348"/>
  <c r="AL14" i="349"/>
  <c r="O14" i="349" s="1"/>
  <c r="AU14" i="349"/>
  <c r="W14" i="349" s="1"/>
  <c r="AV35" i="350"/>
  <c r="AU10" i="357"/>
  <c r="W10" i="357" s="1"/>
  <c r="AU61" i="357"/>
  <c r="W61" i="357" s="1"/>
  <c r="AV25" i="358"/>
  <c r="AV51" i="359"/>
  <c r="AU63" i="362"/>
  <c r="W63" i="362" s="1"/>
  <c r="AV32" i="362"/>
  <c r="AV48" i="363"/>
  <c r="AV15" i="364"/>
  <c r="A16" i="352"/>
  <c r="J16" i="352" s="1"/>
  <c r="X16" i="352" s="1"/>
  <c r="Z16" i="352" s="1"/>
  <c r="A14" i="352"/>
  <c r="J14" i="352" s="1"/>
  <c r="X14" i="352" s="1"/>
  <c r="Z14" i="352" s="1"/>
  <c r="A15" i="352"/>
  <c r="J15" i="352" s="1"/>
  <c r="X15" i="352" s="1"/>
  <c r="Z15" i="352" s="1"/>
  <c r="AB13" i="363"/>
  <c r="AL13" i="363" s="1"/>
  <c r="O13" i="363" s="1"/>
  <c r="AB15" i="365"/>
  <c r="AL15" i="365" s="1"/>
  <c r="AB12" i="363"/>
  <c r="AL12" i="363" s="1"/>
  <c r="AV9" i="361"/>
  <c r="AU73" i="344"/>
  <c r="W73" i="344" s="1"/>
  <c r="AV49" i="344"/>
  <c r="AU27" i="347"/>
  <c r="W27" i="347" s="1"/>
  <c r="AV15" i="349"/>
  <c r="AV83" i="350"/>
  <c r="AL12" i="351"/>
  <c r="O12" i="351" s="1"/>
  <c r="AV15" i="351"/>
  <c r="AV62" i="358"/>
  <c r="AV88" i="359"/>
  <c r="AU51" i="359"/>
  <c r="W51" i="359" s="1"/>
  <c r="AV21" i="359"/>
  <c r="AV79" i="359"/>
  <c r="AV63" i="362"/>
  <c r="AV14" i="362"/>
  <c r="AU48" i="363"/>
  <c r="W48" i="363" s="1"/>
  <c r="AU9" i="365"/>
  <c r="W9" i="365" s="1"/>
  <c r="A13" i="363"/>
  <c r="AU16" i="364"/>
  <c r="W16" i="364" s="1"/>
  <c r="AV53" i="344"/>
  <c r="AV33" i="349"/>
  <c r="AV77" i="359"/>
  <c r="AV10" i="361"/>
  <c r="AV11" i="362"/>
  <c r="AU74" i="363"/>
  <c r="W74" i="363" s="1"/>
  <c r="AV11" i="363"/>
  <c r="AB13" i="359"/>
  <c r="A13" i="358"/>
  <c r="J13" i="358" s="1"/>
  <c r="X13" i="358" s="1"/>
  <c r="Z13" i="358" s="1"/>
  <c r="A14" i="351"/>
  <c r="J14" i="351" s="1"/>
  <c r="X14" i="351" s="1"/>
  <c r="Z14" i="351" s="1"/>
  <c r="J11" i="362"/>
  <c r="X11" i="362" s="1"/>
  <c r="Z11" i="362" s="1"/>
  <c r="A12" i="362"/>
  <c r="J12" i="362" s="1"/>
  <c r="X12" i="362" s="1"/>
  <c r="Z12" i="362" s="1"/>
  <c r="AU11" i="359"/>
  <c r="W11" i="359" s="1"/>
  <c r="AU47" i="344"/>
  <c r="W47" i="344" s="1"/>
  <c r="AV40" i="344"/>
  <c r="AV65" i="344"/>
  <c r="AV11" i="344"/>
  <c r="AV45" i="344"/>
  <c r="AU94" i="347"/>
  <c r="W94" i="347" s="1"/>
  <c r="AV87" i="348"/>
  <c r="AU11" i="348"/>
  <c r="W11" i="348" s="1"/>
  <c r="AV54" i="348"/>
  <c r="AL10" i="351"/>
  <c r="O10" i="351" s="1"/>
  <c r="AU45" i="357"/>
  <c r="W45" i="357" s="1"/>
  <c r="AV89" i="357"/>
  <c r="AU90" i="359"/>
  <c r="W90" i="359" s="1"/>
  <c r="AU46" i="359"/>
  <c r="W46" i="359" s="1"/>
  <c r="AU40" i="359"/>
  <c r="W40" i="359" s="1"/>
  <c r="AV50" i="359"/>
  <c r="AU10" i="361"/>
  <c r="W10" i="361" s="1"/>
  <c r="AV71" i="362"/>
  <c r="AV74" i="363"/>
  <c r="AV49" i="363"/>
  <c r="AV76" i="363"/>
  <c r="AV58" i="364"/>
  <c r="AV67" i="365"/>
  <c r="J13" i="345"/>
  <c r="X13" i="345" s="1"/>
  <c r="Z13" i="345" s="1"/>
  <c r="A14" i="345"/>
  <c r="AU17" i="365"/>
  <c r="W17" i="365" s="1"/>
  <c r="H22" i="365"/>
  <c r="AU11" i="365"/>
  <c r="W11" i="365" s="1"/>
  <c r="H9" i="365"/>
  <c r="AU56" i="364"/>
  <c r="W56" i="364" s="1"/>
  <c r="AU49" i="363"/>
  <c r="W49" i="363" s="1"/>
  <c r="H78" i="363"/>
  <c r="AU17" i="363"/>
  <c r="W17" i="363" s="1"/>
  <c r="AU33" i="363"/>
  <c r="W33" i="363" s="1"/>
  <c r="AU54" i="363"/>
  <c r="W54" i="363" s="1"/>
  <c r="AU11" i="363"/>
  <c r="W11" i="363" s="1"/>
  <c r="H10" i="363"/>
  <c r="H48" i="363"/>
  <c r="AU60" i="363"/>
  <c r="W60" i="363" s="1"/>
  <c r="H20" i="363"/>
  <c r="H9" i="362"/>
  <c r="AU11" i="362"/>
  <c r="W11" i="362" s="1"/>
  <c r="AU33" i="362"/>
  <c r="W33" i="362" s="1"/>
  <c r="H85" i="362"/>
  <c r="H20" i="362"/>
  <c r="H89" i="362"/>
  <c r="H29" i="362"/>
  <c r="H64" i="362"/>
  <c r="O10" i="361"/>
  <c r="AF16" i="361"/>
  <c r="AL16" i="361" s="1"/>
  <c r="H17" i="361" s="1"/>
  <c r="AD12" i="361"/>
  <c r="AL12" i="361" s="1"/>
  <c r="O16" i="361" s="1"/>
  <c r="O13" i="361"/>
  <c r="AV13" i="361"/>
  <c r="AU13" i="361"/>
  <c r="W13" i="361" s="1"/>
  <c r="AU26" i="361"/>
  <c r="W26" i="361" s="1"/>
  <c r="AU17" i="361"/>
  <c r="W17" i="361" s="1"/>
  <c r="AU62" i="358"/>
  <c r="W62" i="358" s="1"/>
  <c r="AU82" i="357"/>
  <c r="W82" i="357" s="1"/>
  <c r="AV10" i="357"/>
  <c r="AU67" i="359"/>
  <c r="W67" i="359" s="1"/>
  <c r="AU28" i="359"/>
  <c r="W28" i="359" s="1"/>
  <c r="AU36" i="359"/>
  <c r="W36" i="359" s="1"/>
  <c r="AU21" i="359"/>
  <c r="W21" i="359" s="1"/>
  <c r="AU16" i="359"/>
  <c r="W16" i="359" s="1"/>
  <c r="AU37" i="359"/>
  <c r="W37" i="359" s="1"/>
  <c r="AU91" i="359"/>
  <c r="W91" i="359" s="1"/>
  <c r="AV19" i="365"/>
  <c r="AU15" i="365"/>
  <c r="W15" i="365" s="1"/>
  <c r="AV11" i="365"/>
  <c r="AU18" i="365"/>
  <c r="W18" i="365" s="1"/>
  <c r="AV41" i="365"/>
  <c r="AU41" i="365"/>
  <c r="W41" i="365" s="1"/>
  <c r="AU54" i="365"/>
  <c r="W54" i="365" s="1"/>
  <c r="AU10" i="365"/>
  <c r="W10" i="365" s="1"/>
  <c r="AV18" i="365"/>
  <c r="AV35" i="365"/>
  <c r="H32" i="365"/>
  <c r="AV56" i="365"/>
  <c r="AU53" i="365"/>
  <c r="W53" i="365" s="1"/>
  <c r="H77" i="365"/>
  <c r="AU87" i="365"/>
  <c r="W87" i="365" s="1"/>
  <c r="H30" i="365"/>
  <c r="AV97" i="365"/>
  <c r="AV59" i="365"/>
  <c r="AV49" i="365"/>
  <c r="AU49" i="365"/>
  <c r="W49" i="365" s="1"/>
  <c r="H25" i="365"/>
  <c r="H29" i="365"/>
  <c r="H66" i="365"/>
  <c r="AU60" i="365"/>
  <c r="W60" i="365" s="1"/>
  <c r="AV79" i="365"/>
  <c r="AU58" i="365"/>
  <c r="W58" i="365" s="1"/>
  <c r="H60" i="365"/>
  <c r="AU96" i="365"/>
  <c r="W96" i="365" s="1"/>
  <c r="AV60" i="365"/>
  <c r="H97" i="365"/>
  <c r="AU56" i="365"/>
  <c r="W56" i="365" s="1"/>
  <c r="AV53" i="365"/>
  <c r="AV15" i="365"/>
  <c r="AV51" i="365"/>
  <c r="H42" i="365"/>
  <c r="H84" i="365"/>
  <c r="H27" i="365"/>
  <c r="AV40" i="365"/>
  <c r="AU97" i="365"/>
  <c r="W97" i="365" s="1"/>
  <c r="AV80" i="365"/>
  <c r="AU59" i="365"/>
  <c r="W59" i="365" s="1"/>
  <c r="AV68" i="365"/>
  <c r="AU39" i="365"/>
  <c r="W39" i="365" s="1"/>
  <c r="AV36" i="365"/>
  <c r="AU74" i="365"/>
  <c r="W74" i="365" s="1"/>
  <c r="AV55" i="365"/>
  <c r="AU34" i="365"/>
  <c r="W34" i="365" s="1"/>
  <c r="AV42" i="365"/>
  <c r="AU79" i="365"/>
  <c r="W79" i="365" s="1"/>
  <c r="AV58" i="365"/>
  <c r="AV54" i="365"/>
  <c r="AV14" i="365"/>
  <c r="AV87" i="365"/>
  <c r="AU77" i="365"/>
  <c r="W77" i="365" s="1"/>
  <c r="AU55" i="365"/>
  <c r="W55" i="365" s="1"/>
  <c r="AV77" i="365"/>
  <c r="AV100" i="365"/>
  <c r="AV88" i="365"/>
  <c r="AU52" i="365"/>
  <c r="W52" i="365" s="1"/>
  <c r="AU100" i="365"/>
  <c r="W100" i="365" s="1"/>
  <c r="AU88" i="365"/>
  <c r="W88" i="365" s="1"/>
  <c r="AV52" i="365"/>
  <c r="AU35" i="365"/>
  <c r="W35" i="365" s="1"/>
  <c r="H70" i="365"/>
  <c r="AV90" i="365"/>
  <c r="AU42" i="365"/>
  <c r="W42" i="365" s="1"/>
  <c r="AU86" i="365"/>
  <c r="W86" i="365" s="1"/>
  <c r="AU14" i="365"/>
  <c r="W14" i="365" s="1"/>
  <c r="AV78" i="365"/>
  <c r="AV86" i="365"/>
  <c r="AU38" i="365"/>
  <c r="W38" i="365" s="1"/>
  <c r="AU78" i="365"/>
  <c r="W78" i="365" s="1"/>
  <c r="AV74" i="365"/>
  <c r="AV27" i="365"/>
  <c r="AV71" i="365"/>
  <c r="AV38" i="365"/>
  <c r="AU71" i="365"/>
  <c r="W71" i="365" s="1"/>
  <c r="AU27" i="365"/>
  <c r="W27" i="365" s="1"/>
  <c r="AV64" i="365"/>
  <c r="AU75" i="365"/>
  <c r="W75" i="365" s="1"/>
  <c r="AV73" i="365"/>
  <c r="AU25" i="365"/>
  <c r="W25" i="365" s="1"/>
  <c r="AM62" i="365"/>
  <c r="H41" i="365"/>
  <c r="H53" i="365"/>
  <c r="H55" i="365"/>
  <c r="H80" i="365"/>
  <c r="H61" i="365"/>
  <c r="H56" i="365"/>
  <c r="H98" i="365"/>
  <c r="H58" i="365"/>
  <c r="H90" i="365"/>
  <c r="H18" i="365"/>
  <c r="H47" i="365"/>
  <c r="H83" i="365"/>
  <c r="H16" i="365"/>
  <c r="AU64" i="365"/>
  <c r="W64" i="365" s="1"/>
  <c r="AU43" i="365"/>
  <c r="W43" i="365" s="1"/>
  <c r="AU63" i="365"/>
  <c r="W63" i="365" s="1"/>
  <c r="AV25" i="365"/>
  <c r="H14" i="365"/>
  <c r="H48" i="365"/>
  <c r="H65" i="365"/>
  <c r="H74" i="365"/>
  <c r="H92" i="365"/>
  <c r="H19" i="365"/>
  <c r="H86" i="365"/>
  <c r="H52" i="365"/>
  <c r="H43" i="365"/>
  <c r="H79" i="365"/>
  <c r="H31" i="365"/>
  <c r="H38" i="365"/>
  <c r="H89" i="365"/>
  <c r="H17" i="365"/>
  <c r="H15" i="365"/>
  <c r="H51" i="365"/>
  <c r="H73" i="365"/>
  <c r="H44" i="365"/>
  <c r="H78" i="365"/>
  <c r="H75" i="365"/>
  <c r="H24" i="365"/>
  <c r="H68" i="365"/>
  <c r="H95" i="365"/>
  <c r="H11" i="365"/>
  <c r="H64" i="365"/>
  <c r="H13" i="365"/>
  <c r="AV30" i="365"/>
  <c r="AM87" i="365"/>
  <c r="AV34" i="365"/>
  <c r="AU90" i="365"/>
  <c r="W90" i="365" s="1"/>
  <c r="AV37" i="365"/>
  <c r="AU48" i="365"/>
  <c r="W48" i="365" s="1"/>
  <c r="AV89" i="365"/>
  <c r="AU80" i="365"/>
  <c r="W80" i="365" s="1"/>
  <c r="AU40" i="365"/>
  <c r="W40" i="365" s="1"/>
  <c r="AU12" i="365"/>
  <c r="W12" i="365" s="1"/>
  <c r="AV39" i="365"/>
  <c r="AV93" i="365"/>
  <c r="AV66" i="365"/>
  <c r="AU36" i="365"/>
  <c r="W36" i="365" s="1"/>
  <c r="AV63" i="365"/>
  <c r="AM42" i="365"/>
  <c r="AU37" i="365"/>
  <c r="W37" i="365" s="1"/>
  <c r="AV48" i="365"/>
  <c r="AM9" i="365"/>
  <c r="AU51" i="365"/>
  <c r="W51" i="365" s="1"/>
  <c r="AV47" i="365"/>
  <c r="H72" i="365"/>
  <c r="H100" i="365"/>
  <c r="H35" i="365"/>
  <c r="H33" i="365"/>
  <c r="H46" i="365"/>
  <c r="H81" i="365"/>
  <c r="H93" i="365"/>
  <c r="H28" i="365"/>
  <c r="H23" i="365"/>
  <c r="H34" i="365"/>
  <c r="H63" i="365"/>
  <c r="H87" i="365"/>
  <c r="H21" i="365"/>
  <c r="H39" i="365"/>
  <c r="H45" i="365"/>
  <c r="H54" i="365"/>
  <c r="H85" i="365"/>
  <c r="H96" i="365"/>
  <c r="O9" i="365"/>
  <c r="H20" i="365"/>
  <c r="AV12" i="365"/>
  <c r="AU66" i="365"/>
  <c r="W66" i="365" s="1"/>
  <c r="AU68" i="365"/>
  <c r="W68" i="365" s="1"/>
  <c r="AV96" i="365"/>
  <c r="AU47" i="365"/>
  <c r="W47" i="365" s="1"/>
  <c r="H71" i="365"/>
  <c r="H94" i="365"/>
  <c r="H49" i="365"/>
  <c r="H57" i="365"/>
  <c r="H59" i="365"/>
  <c r="H76" i="365"/>
  <c r="H91" i="365"/>
  <c r="H36" i="365"/>
  <c r="H37" i="365"/>
  <c r="H50" i="365"/>
  <c r="H82" i="365"/>
  <c r="H88" i="365"/>
  <c r="H26" i="365"/>
  <c r="H40" i="365"/>
  <c r="H62" i="365"/>
  <c r="H69" i="365"/>
  <c r="H67" i="365"/>
  <c r="H99" i="365"/>
  <c r="H12" i="365"/>
  <c r="AM100" i="365"/>
  <c r="AU93" i="365"/>
  <c r="W93" i="365" s="1"/>
  <c r="AV85" i="365"/>
  <c r="AU92" i="365"/>
  <c r="W92" i="365" s="1"/>
  <c r="AV76" i="365"/>
  <c r="AV43" i="365"/>
  <c r="AU30" i="365"/>
  <c r="W30" i="365" s="1"/>
  <c r="AV92" i="365"/>
  <c r="AU76" i="365"/>
  <c r="W76" i="365" s="1"/>
  <c r="AU85" i="365"/>
  <c r="W85" i="365" s="1"/>
  <c r="AM28" i="365"/>
  <c r="AM63" i="365"/>
  <c r="AM53" i="365"/>
  <c r="AM30" i="365"/>
  <c r="AM54" i="365"/>
  <c r="AM18" i="365"/>
  <c r="AM58" i="365"/>
  <c r="AM36" i="365"/>
  <c r="AM13" i="365"/>
  <c r="AM15" i="365"/>
  <c r="AM86" i="365"/>
  <c r="AM14" i="365"/>
  <c r="AM19" i="365"/>
  <c r="AU65" i="365"/>
  <c r="W65" i="365" s="1"/>
  <c r="AM92" i="365"/>
  <c r="AM60" i="365"/>
  <c r="AM21" i="365"/>
  <c r="AU89" i="365"/>
  <c r="W89" i="365" s="1"/>
  <c r="AM40" i="365"/>
  <c r="AM64" i="365"/>
  <c r="AM55" i="365"/>
  <c r="AV72" i="365"/>
  <c r="AV65" i="365"/>
  <c r="AM68" i="365"/>
  <c r="AM85" i="365"/>
  <c r="AM47" i="365"/>
  <c r="AM89" i="365"/>
  <c r="AM41" i="365"/>
  <c r="AM59" i="365"/>
  <c r="AU72" i="365"/>
  <c r="W72" i="365" s="1"/>
  <c r="AM12" i="365"/>
  <c r="AM77" i="365"/>
  <c r="AV75" i="365"/>
  <c r="AM66" i="365"/>
  <c r="AM52" i="365"/>
  <c r="AM73" i="365"/>
  <c r="AM32" i="365"/>
  <c r="AM10" i="365"/>
  <c r="AM38" i="365"/>
  <c r="AM97" i="365"/>
  <c r="AM78" i="365"/>
  <c r="AM67" i="365"/>
  <c r="AM23" i="365"/>
  <c r="AU82" i="365"/>
  <c r="W82" i="365" s="1"/>
  <c r="AU81" i="365"/>
  <c r="W81" i="365" s="1"/>
  <c r="AU20" i="365"/>
  <c r="W20" i="365" s="1"/>
  <c r="AV31" i="365"/>
  <c r="AU99" i="365"/>
  <c r="W99" i="365" s="1"/>
  <c r="AU84" i="365"/>
  <c r="W84" i="365" s="1"/>
  <c r="AU69" i="365"/>
  <c r="W69" i="365" s="1"/>
  <c r="AU83" i="365"/>
  <c r="W83" i="365" s="1"/>
  <c r="AV44" i="365"/>
  <c r="AU29" i="365"/>
  <c r="W29" i="365" s="1"/>
  <c r="AV98" i="365"/>
  <c r="AV82" i="365"/>
  <c r="AV81" i="365"/>
  <c r="AM51" i="365"/>
  <c r="AV20" i="365"/>
  <c r="AV46" i="365"/>
  <c r="AM99" i="365"/>
  <c r="AV84" i="365"/>
  <c r="AV69" i="365"/>
  <c r="AV45" i="365"/>
  <c r="AU61" i="365"/>
  <c r="W61" i="365" s="1"/>
  <c r="AV50" i="365"/>
  <c r="AU16" i="365"/>
  <c r="W16" i="365" s="1"/>
  <c r="AM95" i="365"/>
  <c r="AM56" i="365"/>
  <c r="AM34" i="365"/>
  <c r="AM39" i="365"/>
  <c r="AM90" i="365"/>
  <c r="AM75" i="365"/>
  <c r="AM65" i="365"/>
  <c r="AM96" i="365"/>
  <c r="AU98" i="365"/>
  <c r="W98" i="365" s="1"/>
  <c r="AV70" i="365"/>
  <c r="AM81" i="365"/>
  <c r="AM48" i="365"/>
  <c r="AU57" i="365"/>
  <c r="W57" i="365" s="1"/>
  <c r="AM25" i="365"/>
  <c r="AM26" i="365"/>
  <c r="AV33" i="365"/>
  <c r="AM20" i="365"/>
  <c r="AV99" i="365"/>
  <c r="AV94" i="365"/>
  <c r="AV91" i="365"/>
  <c r="AM84" i="365"/>
  <c r="AM83" i="365"/>
  <c r="AU44" i="365"/>
  <c r="W44" i="365" s="1"/>
  <c r="AU45" i="365"/>
  <c r="W45" i="365" s="1"/>
  <c r="AV61" i="365"/>
  <c r="AU50" i="365"/>
  <c r="W50" i="365" s="1"/>
  <c r="AM29" i="365"/>
  <c r="AV16" i="365"/>
  <c r="AM27" i="365"/>
  <c r="AV24" i="365"/>
  <c r="AM80" i="365"/>
  <c r="AM79" i="365"/>
  <c r="AM17" i="365"/>
  <c r="AM43" i="365"/>
  <c r="AM93" i="365"/>
  <c r="AM88" i="365"/>
  <c r="AM74" i="365"/>
  <c r="AM37" i="365"/>
  <c r="AM35" i="365"/>
  <c r="AM98" i="365"/>
  <c r="AM82" i="365"/>
  <c r="AU70" i="365"/>
  <c r="W70" i="365" s="1"/>
  <c r="AM71" i="365"/>
  <c r="AM49" i="365"/>
  <c r="AV57" i="365"/>
  <c r="AU33" i="365"/>
  <c r="W33" i="365" s="1"/>
  <c r="AU31" i="365"/>
  <c r="W31" i="365" s="1"/>
  <c r="AM11" i="365"/>
  <c r="AU46" i="365"/>
  <c r="W46" i="365" s="1"/>
  <c r="AU94" i="365"/>
  <c r="W94" i="365" s="1"/>
  <c r="AU91" i="365"/>
  <c r="W91" i="365" s="1"/>
  <c r="AM69" i="365"/>
  <c r="AV83" i="365"/>
  <c r="AM76" i="365"/>
  <c r="AM61" i="365"/>
  <c r="AM22" i="365"/>
  <c r="AV29" i="365"/>
  <c r="AM16" i="365"/>
  <c r="AU24" i="365"/>
  <c r="W24" i="365" s="1"/>
  <c r="AV32" i="364"/>
  <c r="AU21" i="364"/>
  <c r="W21" i="364" s="1"/>
  <c r="AV96" i="364"/>
  <c r="AV21" i="364"/>
  <c r="AU73" i="364"/>
  <c r="W73" i="364" s="1"/>
  <c r="AU97" i="364"/>
  <c r="W97" i="364" s="1"/>
  <c r="AV35" i="364"/>
  <c r="AV46" i="364"/>
  <c r="AU34" i="364"/>
  <c r="W34" i="364" s="1"/>
  <c r="AV93" i="364"/>
  <c r="AV30" i="364"/>
  <c r="AV61" i="364"/>
  <c r="AU80" i="364"/>
  <c r="W80" i="364" s="1"/>
  <c r="AU46" i="364"/>
  <c r="W46" i="364" s="1"/>
  <c r="AV34" i="364"/>
  <c r="AV65" i="364"/>
  <c r="AV90" i="364"/>
  <c r="AU61" i="364"/>
  <c r="W61" i="364" s="1"/>
  <c r="AV80" i="364"/>
  <c r="AU33" i="364"/>
  <c r="W33" i="364" s="1"/>
  <c r="AU65" i="364"/>
  <c r="W65" i="364" s="1"/>
  <c r="AU90" i="364"/>
  <c r="W90" i="364" s="1"/>
  <c r="AU93" i="364"/>
  <c r="W93" i="364" s="1"/>
  <c r="AV84" i="364"/>
  <c r="AV44" i="364"/>
  <c r="AU35" i="364"/>
  <c r="W35" i="364" s="1"/>
  <c r="AV31" i="364"/>
  <c r="AU84" i="364"/>
  <c r="W84" i="364" s="1"/>
  <c r="AU44" i="364"/>
  <c r="W44" i="364" s="1"/>
  <c r="AV77" i="364"/>
  <c r="AU49" i="364"/>
  <c r="W49" i="364" s="1"/>
  <c r="AU85" i="364"/>
  <c r="W85" i="364" s="1"/>
  <c r="AU29" i="364"/>
  <c r="W29" i="364" s="1"/>
  <c r="AV49" i="364"/>
  <c r="AV33" i="364"/>
  <c r="AV100" i="364"/>
  <c r="AV85" i="364"/>
  <c r="AU12" i="364"/>
  <c r="W12" i="364" s="1"/>
  <c r="AV29" i="364"/>
  <c r="AU69" i="364"/>
  <c r="W69" i="364" s="1"/>
  <c r="AU47" i="364"/>
  <c r="W47" i="364" s="1"/>
  <c r="AV59" i="364"/>
  <c r="AU24" i="364"/>
  <c r="W24" i="364" s="1"/>
  <c r="AU31" i="364"/>
  <c r="W31" i="364" s="1"/>
  <c r="AU89" i="364"/>
  <c r="W89" i="364" s="1"/>
  <c r="AV69" i="364"/>
  <c r="AV47" i="364"/>
  <c r="AV89" i="364"/>
  <c r="AU32" i="364"/>
  <c r="W32" i="364" s="1"/>
  <c r="AT10" i="364"/>
  <c r="AU10" i="364" s="1"/>
  <c r="W10" i="364" s="1"/>
  <c r="AV10" i="364"/>
  <c r="AU96" i="364"/>
  <c r="W96" i="364" s="1"/>
  <c r="AU55" i="364"/>
  <c r="W55" i="364" s="1"/>
  <c r="AV11" i="364"/>
  <c r="AV98" i="364"/>
  <c r="AV92" i="364"/>
  <c r="AV55" i="364"/>
  <c r="AV16" i="364"/>
  <c r="AV25" i="364"/>
  <c r="AM73" i="364"/>
  <c r="AM97" i="364"/>
  <c r="AM98" i="364"/>
  <c r="AM12" i="364"/>
  <c r="AU58" i="364"/>
  <c r="W58" i="364" s="1"/>
  <c r="AV78" i="364"/>
  <c r="AM34" i="364"/>
  <c r="AV23" i="364"/>
  <c r="AU95" i="364"/>
  <c r="W95" i="364" s="1"/>
  <c r="AV66" i="364"/>
  <c r="AV62" i="364"/>
  <c r="AM24" i="364"/>
  <c r="AU78" i="364"/>
  <c r="W78" i="364" s="1"/>
  <c r="AU59" i="364"/>
  <c r="W59" i="364" s="1"/>
  <c r="AU23" i="364"/>
  <c r="W23" i="364" s="1"/>
  <c r="AV95" i="364"/>
  <c r="AU66" i="364"/>
  <c r="W66" i="364" s="1"/>
  <c r="AU62" i="364"/>
  <c r="W62" i="364" s="1"/>
  <c r="AV24" i="364"/>
  <c r="AU15" i="364"/>
  <c r="W15" i="364" s="1"/>
  <c r="AU41" i="364"/>
  <c r="W41" i="364" s="1"/>
  <c r="AM80" i="364"/>
  <c r="AM49" i="364"/>
  <c r="AM17" i="364"/>
  <c r="AV79" i="364"/>
  <c r="AM90" i="364"/>
  <c r="AV83" i="364"/>
  <c r="AU99" i="364"/>
  <c r="W99" i="364" s="1"/>
  <c r="AV81" i="364"/>
  <c r="AV50" i="364"/>
  <c r="AV76" i="364"/>
  <c r="AU40" i="364"/>
  <c r="W40" i="364" s="1"/>
  <c r="AU75" i="364"/>
  <c r="W75" i="364" s="1"/>
  <c r="AM82" i="364"/>
  <c r="AM58" i="364"/>
  <c r="AU39" i="364"/>
  <c r="W39" i="364" s="1"/>
  <c r="AM78" i="364"/>
  <c r="AM93" i="364"/>
  <c r="AM30" i="364"/>
  <c r="AV72" i="364"/>
  <c r="AM21" i="364"/>
  <c r="AM9" i="364"/>
  <c r="AU13" i="364"/>
  <c r="W13" i="364" s="1"/>
  <c r="AV88" i="364"/>
  <c r="AM45" i="364"/>
  <c r="AU72" i="364"/>
  <c r="W72" i="364" s="1"/>
  <c r="AU87" i="364"/>
  <c r="W87" i="364" s="1"/>
  <c r="AU64" i="364"/>
  <c r="W64" i="364" s="1"/>
  <c r="AM41" i="364"/>
  <c r="AV57" i="364"/>
  <c r="AU26" i="364"/>
  <c r="W26" i="364" s="1"/>
  <c r="AU36" i="364"/>
  <c r="W36" i="364" s="1"/>
  <c r="AM99" i="364"/>
  <c r="AV86" i="364"/>
  <c r="AU81" i="364"/>
  <c r="W81" i="364" s="1"/>
  <c r="AU68" i="364"/>
  <c r="W68" i="364" s="1"/>
  <c r="AU70" i="364"/>
  <c r="W70" i="364" s="1"/>
  <c r="AV51" i="364"/>
  <c r="AU22" i="364"/>
  <c r="W22" i="364" s="1"/>
  <c r="AV27" i="364"/>
  <c r="AU14" i="364"/>
  <c r="W14" i="364" s="1"/>
  <c r="AU94" i="364"/>
  <c r="W94" i="364" s="1"/>
  <c r="AU54" i="364"/>
  <c r="W54" i="364" s="1"/>
  <c r="AU57" i="364"/>
  <c r="W57" i="364" s="1"/>
  <c r="AV42" i="364"/>
  <c r="AV68" i="364"/>
  <c r="AU71" i="364"/>
  <c r="W71" i="364" s="1"/>
  <c r="AU60" i="364"/>
  <c r="W60" i="364" s="1"/>
  <c r="AU51" i="364"/>
  <c r="W51" i="364" s="1"/>
  <c r="AU38" i="364"/>
  <c r="W38" i="364" s="1"/>
  <c r="AU27" i="364"/>
  <c r="W27" i="364" s="1"/>
  <c r="AV37" i="364"/>
  <c r="AV20" i="364"/>
  <c r="AM92" i="364"/>
  <c r="AM77" i="364"/>
  <c r="AM69" i="364"/>
  <c r="AM47" i="364"/>
  <c r="AM23" i="364"/>
  <c r="AV28" i="364"/>
  <c r="AM33" i="364"/>
  <c r="O9" i="364"/>
  <c r="H96" i="364"/>
  <c r="H88" i="364"/>
  <c r="H92" i="364"/>
  <c r="H83" i="364"/>
  <c r="H70" i="364"/>
  <c r="H82" i="364"/>
  <c r="H69" i="364"/>
  <c r="H66" i="364"/>
  <c r="H67" i="364"/>
  <c r="H65" i="364"/>
  <c r="H59" i="364"/>
  <c r="H39" i="364"/>
  <c r="H64" i="364"/>
  <c r="H56" i="364"/>
  <c r="H36" i="364"/>
  <c r="H20" i="364"/>
  <c r="H25" i="364"/>
  <c r="H34" i="364"/>
  <c r="H35" i="364"/>
  <c r="H19" i="364"/>
  <c r="H15" i="364"/>
  <c r="H13" i="364"/>
  <c r="H10" i="364"/>
  <c r="H99" i="364"/>
  <c r="H93" i="364"/>
  <c r="H84" i="364"/>
  <c r="H89" i="364"/>
  <c r="H85" i="364"/>
  <c r="H86" i="364"/>
  <c r="H81" i="364"/>
  <c r="H76" i="364"/>
  <c r="H62" i="364"/>
  <c r="H63" i="364"/>
  <c r="H61" i="364"/>
  <c r="H51" i="364"/>
  <c r="H60" i="364"/>
  <c r="H55" i="364"/>
  <c r="H50" i="364"/>
  <c r="H32" i="364"/>
  <c r="H37" i="364"/>
  <c r="H41" i="364"/>
  <c r="H30" i="364"/>
  <c r="H31" i="364"/>
  <c r="H22" i="364"/>
  <c r="H11" i="364"/>
  <c r="H9" i="364"/>
  <c r="H95" i="364"/>
  <c r="H91" i="364"/>
  <c r="H98" i="364"/>
  <c r="H90" i="364"/>
  <c r="H78" i="364"/>
  <c r="H79" i="364"/>
  <c r="H77" i="364"/>
  <c r="H75" i="364"/>
  <c r="H58" i="364"/>
  <c r="H71" i="364"/>
  <c r="H57" i="364"/>
  <c r="H47" i="364"/>
  <c r="H52" i="364"/>
  <c r="H49" i="364"/>
  <c r="H46" i="364"/>
  <c r="H28" i="364"/>
  <c r="H33" i="364"/>
  <c r="H40" i="364"/>
  <c r="H26" i="364"/>
  <c r="H27" i="364"/>
  <c r="H17" i="364"/>
  <c r="H12" i="364"/>
  <c r="H21" i="364"/>
  <c r="H97" i="364"/>
  <c r="H100" i="364"/>
  <c r="H94" i="364"/>
  <c r="H87" i="364"/>
  <c r="H74" i="364"/>
  <c r="H80" i="364"/>
  <c r="H73" i="364"/>
  <c r="H72" i="364"/>
  <c r="H54" i="364"/>
  <c r="H68" i="364"/>
  <c r="H53" i="364"/>
  <c r="H43" i="364"/>
  <c r="H48" i="364"/>
  <c r="H45" i="364"/>
  <c r="H42" i="364"/>
  <c r="H24" i="364"/>
  <c r="H29" i="364"/>
  <c r="H38" i="364"/>
  <c r="H44" i="364"/>
  <c r="H23" i="364"/>
  <c r="H16" i="364"/>
  <c r="H18" i="364"/>
  <c r="H14" i="364"/>
  <c r="AV13" i="364"/>
  <c r="AM95" i="364"/>
  <c r="AM85" i="364"/>
  <c r="AU79" i="364"/>
  <c r="W79" i="364" s="1"/>
  <c r="AM67" i="364"/>
  <c r="AM66" i="364"/>
  <c r="AV40" i="364"/>
  <c r="AV43" i="364"/>
  <c r="AM29" i="364"/>
  <c r="AU91" i="364"/>
  <c r="W91" i="364" s="1"/>
  <c r="AU83" i="364"/>
  <c r="W83" i="364" s="1"/>
  <c r="AM87" i="364"/>
  <c r="AV75" i="364"/>
  <c r="AV64" i="364"/>
  <c r="AV74" i="364"/>
  <c r="AV54" i="364"/>
  <c r="AV52" i="364"/>
  <c r="AV39" i="364"/>
  <c r="AV26" i="364"/>
  <c r="AM36" i="364"/>
  <c r="AM25" i="364"/>
  <c r="AV19" i="364"/>
  <c r="AV99" i="364"/>
  <c r="AM81" i="364"/>
  <c r="AV71" i="364"/>
  <c r="AV60" i="364"/>
  <c r="AU63" i="364"/>
  <c r="W63" i="364" s="1"/>
  <c r="AV53" i="364"/>
  <c r="AU50" i="364"/>
  <c r="W50" i="364" s="1"/>
  <c r="AV48" i="364"/>
  <c r="AM38" i="364"/>
  <c r="AV22" i="364"/>
  <c r="AU37" i="364"/>
  <c r="W37" i="364" s="1"/>
  <c r="AU20" i="364"/>
  <c r="W20" i="364" s="1"/>
  <c r="AM84" i="364"/>
  <c r="AM56" i="364"/>
  <c r="AM59" i="364"/>
  <c r="AM46" i="364"/>
  <c r="AM44" i="364"/>
  <c r="AM18" i="364"/>
  <c r="AU28" i="364"/>
  <c r="W28" i="364" s="1"/>
  <c r="AM100" i="364"/>
  <c r="AU76" i="364"/>
  <c r="W76" i="364" s="1"/>
  <c r="AU88" i="364"/>
  <c r="W88" i="364" s="1"/>
  <c r="AM79" i="364"/>
  <c r="AM65" i="364"/>
  <c r="AM55" i="364"/>
  <c r="AM62" i="364"/>
  <c r="AM40" i="364"/>
  <c r="AM35" i="364"/>
  <c r="AU43" i="364"/>
  <c r="W43" i="364" s="1"/>
  <c r="AM16" i="364"/>
  <c r="AV94" i="364"/>
  <c r="AV91" i="364"/>
  <c r="AM72" i="364"/>
  <c r="AV87" i="364"/>
  <c r="AM75" i="364"/>
  <c r="AM61" i="364"/>
  <c r="AU74" i="364"/>
  <c r="W74" i="364" s="1"/>
  <c r="AM54" i="364"/>
  <c r="AM57" i="364"/>
  <c r="AU52" i="364"/>
  <c r="W52" i="364" s="1"/>
  <c r="AM39" i="364"/>
  <c r="AM31" i="364"/>
  <c r="AV36" i="364"/>
  <c r="AU42" i="364"/>
  <c r="W42" i="364" s="1"/>
  <c r="AU19" i="364"/>
  <c r="W19" i="364" s="1"/>
  <c r="AM89" i="364"/>
  <c r="AU86" i="364"/>
  <c r="W86" i="364" s="1"/>
  <c r="AM96" i="364"/>
  <c r="AM68" i="364"/>
  <c r="AM71" i="364"/>
  <c r="AV70" i="364"/>
  <c r="AV63" i="364"/>
  <c r="AU53" i="364"/>
  <c r="W53" i="364" s="1"/>
  <c r="AM51" i="364"/>
  <c r="AU48" i="364"/>
  <c r="W48" i="364" s="1"/>
  <c r="AV38" i="364"/>
  <c r="AM27" i="364"/>
  <c r="AM37" i="364"/>
  <c r="AV14" i="364"/>
  <c r="AM20" i="364"/>
  <c r="AV80" i="363"/>
  <c r="AU35" i="363"/>
  <c r="W35" i="363" s="1"/>
  <c r="H83" i="363"/>
  <c r="H82" i="363"/>
  <c r="H24" i="363"/>
  <c r="H66" i="363"/>
  <c r="AU67" i="363"/>
  <c r="W67" i="363" s="1"/>
  <c r="H58" i="363"/>
  <c r="H70" i="363"/>
  <c r="H62" i="363"/>
  <c r="H49" i="363"/>
  <c r="H97" i="363"/>
  <c r="H44" i="363"/>
  <c r="AU80" i="363"/>
  <c r="W80" i="363" s="1"/>
  <c r="AU99" i="363"/>
  <c r="W99" i="363" s="1"/>
  <c r="AV99" i="363"/>
  <c r="AV81" i="363"/>
  <c r="AV70" i="363"/>
  <c r="AV63" i="363"/>
  <c r="H75" i="363"/>
  <c r="AV27" i="363"/>
  <c r="AV84" i="363"/>
  <c r="AU81" i="363"/>
  <c r="W81" i="363" s="1"/>
  <c r="AU63" i="363"/>
  <c r="W63" i="363" s="1"/>
  <c r="AV56" i="363"/>
  <c r="AU27" i="363"/>
  <c r="W27" i="363" s="1"/>
  <c r="AU93" i="363"/>
  <c r="W93" i="363" s="1"/>
  <c r="AU56" i="363"/>
  <c r="W56" i="363" s="1"/>
  <c r="AV93" i="363"/>
  <c r="AU70" i="363"/>
  <c r="W70" i="363" s="1"/>
  <c r="H98" i="363"/>
  <c r="H40" i="363"/>
  <c r="AU62" i="363"/>
  <c r="W62" i="363" s="1"/>
  <c r="AU96" i="363"/>
  <c r="W96" i="363" s="1"/>
  <c r="AV62" i="363"/>
  <c r="AU32" i="363"/>
  <c r="W32" i="363" s="1"/>
  <c r="AV65" i="363"/>
  <c r="AV40" i="363"/>
  <c r="AU92" i="363"/>
  <c r="W92" i="363" s="1"/>
  <c r="AU40" i="363"/>
  <c r="W40" i="363" s="1"/>
  <c r="AV92" i="363"/>
  <c r="AV35" i="363"/>
  <c r="H87" i="363"/>
  <c r="H54" i="363"/>
  <c r="AV46" i="363"/>
  <c r="AU46" i="363"/>
  <c r="W46" i="363" s="1"/>
  <c r="AU14" i="363"/>
  <c r="W14" i="363" s="1"/>
  <c r="AV89" i="363"/>
  <c r="AV75" i="363"/>
  <c r="AU19" i="363"/>
  <c r="W19" i="363" s="1"/>
  <c r="AV68" i="363"/>
  <c r="AV26" i="363"/>
  <c r="H86" i="363"/>
  <c r="H76" i="363"/>
  <c r="H51" i="363"/>
  <c r="H33" i="363"/>
  <c r="H18" i="363"/>
  <c r="H13" i="363"/>
  <c r="AV83" i="363"/>
  <c r="H93" i="363"/>
  <c r="H72" i="363"/>
  <c r="H47" i="363"/>
  <c r="H29" i="363"/>
  <c r="AV50" i="363"/>
  <c r="H91" i="363"/>
  <c r="H68" i="363"/>
  <c r="H60" i="363"/>
  <c r="H42" i="363"/>
  <c r="H27" i="363"/>
  <c r="AU25" i="363"/>
  <c r="W25" i="363" s="1"/>
  <c r="H99" i="363"/>
  <c r="H71" i="363"/>
  <c r="H36" i="363"/>
  <c r="AU26" i="363"/>
  <c r="W26" i="363" s="1"/>
  <c r="H92" i="363"/>
  <c r="H73" i="363"/>
  <c r="H65" i="363"/>
  <c r="H43" i="363"/>
  <c r="H19" i="363"/>
  <c r="AU83" i="363"/>
  <c r="W83" i="363" s="1"/>
  <c r="H88" i="363"/>
  <c r="H69" i="363"/>
  <c r="H61" i="363"/>
  <c r="H39" i="363"/>
  <c r="H38" i="363"/>
  <c r="AU50" i="363"/>
  <c r="W50" i="363" s="1"/>
  <c r="AV19" i="363"/>
  <c r="H89" i="363"/>
  <c r="H79" i="363"/>
  <c r="H57" i="363"/>
  <c r="H35" i="363"/>
  <c r="H34" i="363"/>
  <c r="AV96" i="363"/>
  <c r="AV32" i="363"/>
  <c r="H94" i="363"/>
  <c r="H56" i="363"/>
  <c r="H23" i="363"/>
  <c r="H95" i="363"/>
  <c r="H84" i="363"/>
  <c r="H67" i="363"/>
  <c r="H50" i="363"/>
  <c r="H32" i="363"/>
  <c r="H30" i="363"/>
  <c r="H100" i="363"/>
  <c r="H80" i="363"/>
  <c r="H63" i="363"/>
  <c r="H46" i="363"/>
  <c r="H31" i="363"/>
  <c r="H25" i="363"/>
  <c r="H96" i="363"/>
  <c r="H81" i="363"/>
  <c r="H59" i="363"/>
  <c r="H41" i="363"/>
  <c r="H26" i="363"/>
  <c r="H21" i="363"/>
  <c r="AV25" i="363"/>
  <c r="H64" i="363"/>
  <c r="H45" i="363"/>
  <c r="AU86" i="363"/>
  <c r="W86" i="363" s="1"/>
  <c r="AU65" i="363"/>
  <c r="W65" i="363" s="1"/>
  <c r="AV87" i="363"/>
  <c r="AU77" i="363"/>
  <c r="W77" i="363" s="1"/>
  <c r="AU87" i="363"/>
  <c r="W87" i="363" s="1"/>
  <c r="AV39" i="363"/>
  <c r="AU95" i="363"/>
  <c r="W95" i="363" s="1"/>
  <c r="AV77" i="363"/>
  <c r="AV88" i="363"/>
  <c r="AV95" i="363"/>
  <c r="AV42" i="363"/>
  <c r="AV55" i="363"/>
  <c r="AU42" i="363"/>
  <c r="W42" i="363" s="1"/>
  <c r="AV14" i="363"/>
  <c r="AV86" i="363"/>
  <c r="AU55" i="363"/>
  <c r="W55" i="363" s="1"/>
  <c r="AU39" i="363"/>
  <c r="W39" i="363" s="1"/>
  <c r="AM78" i="363"/>
  <c r="AU68" i="363"/>
  <c r="W68" i="363" s="1"/>
  <c r="AV23" i="363"/>
  <c r="AU47" i="363"/>
  <c r="W47" i="363" s="1"/>
  <c r="AV45" i="363"/>
  <c r="AU64" i="363"/>
  <c r="W64" i="363" s="1"/>
  <c r="AU23" i="363"/>
  <c r="W23" i="363" s="1"/>
  <c r="AV47" i="363"/>
  <c r="AU45" i="363"/>
  <c r="W45" i="363" s="1"/>
  <c r="AV64" i="363"/>
  <c r="H90" i="363"/>
  <c r="H77" i="363"/>
  <c r="H55" i="363"/>
  <c r="H37" i="363"/>
  <c r="H22" i="363"/>
  <c r="AU88" i="363"/>
  <c r="W88" i="363" s="1"/>
  <c r="AM30" i="363"/>
  <c r="AM39" i="363"/>
  <c r="AM34" i="363"/>
  <c r="H85" i="363"/>
  <c r="H74" i="363"/>
  <c r="H53" i="363"/>
  <c r="H52" i="363"/>
  <c r="H28" i="363"/>
  <c r="AU31" i="363"/>
  <c r="W31" i="363" s="1"/>
  <c r="AM16" i="363"/>
  <c r="AM60" i="363"/>
  <c r="AV31" i="363"/>
  <c r="AU43" i="363"/>
  <c r="W43" i="363" s="1"/>
  <c r="AV18" i="363"/>
  <c r="AM94" i="363"/>
  <c r="AV43" i="363"/>
  <c r="AM23" i="363"/>
  <c r="AM85" i="363"/>
  <c r="AU18" i="363"/>
  <c r="W18" i="363" s="1"/>
  <c r="AV97" i="363"/>
  <c r="AM45" i="363"/>
  <c r="AU21" i="363"/>
  <c r="W21" i="363" s="1"/>
  <c r="AM83" i="363"/>
  <c r="AU97" i="363"/>
  <c r="W97" i="363" s="1"/>
  <c r="AM97" i="363"/>
  <c r="AU89" i="363"/>
  <c r="W89" i="363" s="1"/>
  <c r="AU75" i="363"/>
  <c r="W75" i="363" s="1"/>
  <c r="AV21" i="363"/>
  <c r="AM63" i="363"/>
  <c r="AM40" i="363"/>
  <c r="AM17" i="363"/>
  <c r="AM92" i="363"/>
  <c r="AM67" i="363"/>
  <c r="AM70" i="363"/>
  <c r="AM57" i="363"/>
  <c r="AM55" i="363"/>
  <c r="AM91" i="363"/>
  <c r="AM64" i="363"/>
  <c r="AM18" i="363"/>
  <c r="AM9" i="363"/>
  <c r="AM96" i="363"/>
  <c r="AM77" i="363"/>
  <c r="AM20" i="363"/>
  <c r="AM88" i="363"/>
  <c r="AM86" i="363"/>
  <c r="AM53" i="363"/>
  <c r="AM31" i="363"/>
  <c r="AM54" i="363"/>
  <c r="AM32" i="363"/>
  <c r="AM74" i="363"/>
  <c r="AM95" i="363"/>
  <c r="AM93" i="363"/>
  <c r="AM81" i="363"/>
  <c r="AM43" i="363"/>
  <c r="AM22" i="363"/>
  <c r="AV98" i="363"/>
  <c r="AM87" i="363"/>
  <c r="AV79" i="363"/>
  <c r="AU61" i="363"/>
  <c r="W61" i="363" s="1"/>
  <c r="AV58" i="363"/>
  <c r="AM50" i="363"/>
  <c r="AU41" i="363"/>
  <c r="W41" i="363" s="1"/>
  <c r="AU24" i="363"/>
  <c r="W24" i="363" s="1"/>
  <c r="AM29" i="363"/>
  <c r="AU36" i="363"/>
  <c r="W36" i="363" s="1"/>
  <c r="AM80" i="363"/>
  <c r="AU82" i="363"/>
  <c r="W82" i="363" s="1"/>
  <c r="AM76" i="363"/>
  <c r="AV72" i="363"/>
  <c r="AM59" i="363"/>
  <c r="AM62" i="363"/>
  <c r="AM48" i="363"/>
  <c r="AM46" i="363"/>
  <c r="AM25" i="363"/>
  <c r="AM68" i="363"/>
  <c r="AM26" i="363"/>
  <c r="AM11" i="363"/>
  <c r="AM71" i="363"/>
  <c r="AU51" i="363"/>
  <c r="W51" i="363" s="1"/>
  <c r="AV28" i="363"/>
  <c r="AU98" i="363"/>
  <c r="W98" i="363" s="1"/>
  <c r="AU79" i="363"/>
  <c r="W79" i="363" s="1"/>
  <c r="AV66" i="363"/>
  <c r="AV73" i="363"/>
  <c r="AU58" i="363"/>
  <c r="W58" i="363" s="1"/>
  <c r="AV52" i="363"/>
  <c r="AV38" i="363"/>
  <c r="AV90" i="363"/>
  <c r="AU72" i="363"/>
  <c r="W72" i="363" s="1"/>
  <c r="AM35" i="363"/>
  <c r="AV37" i="363"/>
  <c r="AM99" i="363"/>
  <c r="AM89" i="363"/>
  <c r="AM65" i="363"/>
  <c r="AM44" i="363"/>
  <c r="AM33" i="363"/>
  <c r="AM27" i="363"/>
  <c r="AT13" i="363"/>
  <c r="AU13" i="363" s="1"/>
  <c r="W13" i="363" s="1"/>
  <c r="AV13" i="363"/>
  <c r="AM84" i="363"/>
  <c r="AM49" i="363"/>
  <c r="AM51" i="363"/>
  <c r="AM56" i="363"/>
  <c r="AM42" i="363"/>
  <c r="AM12" i="363"/>
  <c r="AV100" i="363"/>
  <c r="AM98" i="363"/>
  <c r="AM79" i="363"/>
  <c r="AU73" i="363"/>
  <c r="W73" i="363" s="1"/>
  <c r="AV61" i="363"/>
  <c r="AU52" i="363"/>
  <c r="W52" i="363" s="1"/>
  <c r="AU38" i="363"/>
  <c r="W38" i="363" s="1"/>
  <c r="AV24" i="363"/>
  <c r="AV36" i="363"/>
  <c r="AM19" i="363"/>
  <c r="AU90" i="363"/>
  <c r="W90" i="363" s="1"/>
  <c r="AV69" i="363"/>
  <c r="AV51" i="363"/>
  <c r="AU28" i="363"/>
  <c r="W28" i="363" s="1"/>
  <c r="AU100" i="363"/>
  <c r="W100" i="363" s="1"/>
  <c r="AU66" i="363"/>
  <c r="W66" i="363" s="1"/>
  <c r="AM73" i="363"/>
  <c r="AM58" i="363"/>
  <c r="AM47" i="363"/>
  <c r="AM52" i="363"/>
  <c r="AV41" i="363"/>
  <c r="AV82" i="363"/>
  <c r="AM72" i="363"/>
  <c r="AU69" i="363"/>
  <c r="W69" i="363" s="1"/>
  <c r="AU37" i="363"/>
  <c r="W37" i="363" s="1"/>
  <c r="AM14" i="363"/>
  <c r="AM15" i="363"/>
  <c r="AU84" i="362"/>
  <c r="W84" i="362" s="1"/>
  <c r="AV26" i="362"/>
  <c r="AU74" i="362"/>
  <c r="W74" i="362" s="1"/>
  <c r="AU26" i="362"/>
  <c r="W26" i="362" s="1"/>
  <c r="AV40" i="362"/>
  <c r="AU62" i="362"/>
  <c r="W62" i="362" s="1"/>
  <c r="AV24" i="362"/>
  <c r="AV85" i="362"/>
  <c r="AV61" i="362"/>
  <c r="AU15" i="362"/>
  <c r="W15" i="362" s="1"/>
  <c r="H32" i="362"/>
  <c r="H61" i="362"/>
  <c r="H92" i="362"/>
  <c r="AV38" i="362"/>
  <c r="H28" i="362"/>
  <c r="H62" i="362"/>
  <c r="H93" i="362"/>
  <c r="AV78" i="362"/>
  <c r="AU38" i="362"/>
  <c r="W38" i="362" s="1"/>
  <c r="AU85" i="362"/>
  <c r="W85" i="362" s="1"/>
  <c r="AU61" i="362"/>
  <c r="W61" i="362" s="1"/>
  <c r="AV48" i="362"/>
  <c r="H41" i="362"/>
  <c r="H82" i="362"/>
  <c r="H24" i="362"/>
  <c r="AV84" i="362"/>
  <c r="AV57" i="362"/>
  <c r="AV68" i="362"/>
  <c r="AU65" i="362"/>
  <c r="W65" i="362" s="1"/>
  <c r="H19" i="362"/>
  <c r="H57" i="362"/>
  <c r="H90" i="362"/>
  <c r="H16" i="362"/>
  <c r="H60" i="362"/>
  <c r="H91" i="362"/>
  <c r="H11" i="362"/>
  <c r="H51" i="362"/>
  <c r="H100" i="362"/>
  <c r="H15" i="362"/>
  <c r="H55" i="362"/>
  <c r="H95" i="362"/>
  <c r="AU97" i="362"/>
  <c r="W97" i="362" s="1"/>
  <c r="AV87" i="362"/>
  <c r="AU41" i="362"/>
  <c r="W41" i="362" s="1"/>
  <c r="AU25" i="362"/>
  <c r="W25" i="362" s="1"/>
  <c r="H25" i="362"/>
  <c r="H42" i="362"/>
  <c r="H59" i="362"/>
  <c r="H99" i="362"/>
  <c r="H43" i="362"/>
  <c r="H75" i="362"/>
  <c r="H22" i="362"/>
  <c r="H37" i="362"/>
  <c r="H74" i="362"/>
  <c r="H26" i="362"/>
  <c r="H40" i="362"/>
  <c r="H78" i="362"/>
  <c r="AV98" i="362"/>
  <c r="AV49" i="362"/>
  <c r="AV15" i="362"/>
  <c r="H14" i="362"/>
  <c r="H12" i="362"/>
  <c r="H38" i="362"/>
  <c r="H71" i="362"/>
  <c r="H18" i="362"/>
  <c r="H33" i="362"/>
  <c r="H70" i="362"/>
  <c r="H36" i="362"/>
  <c r="H69" i="362"/>
  <c r="H88" i="362"/>
  <c r="H50" i="362"/>
  <c r="H77" i="362"/>
  <c r="H84" i="362"/>
  <c r="AU66" i="362"/>
  <c r="W66" i="362" s="1"/>
  <c r="AU56" i="362"/>
  <c r="W56" i="362" s="1"/>
  <c r="AV62" i="362"/>
  <c r="AV82" i="362"/>
  <c r="AU9" i="362"/>
  <c r="W9" i="362" s="1"/>
  <c r="AV79" i="362"/>
  <c r="AU40" i="362"/>
  <c r="W40" i="362" s="1"/>
  <c r="AV47" i="362"/>
  <c r="AU82" i="362"/>
  <c r="W82" i="362" s="1"/>
  <c r="AV9" i="362"/>
  <c r="AU80" i="362"/>
  <c r="W80" i="362" s="1"/>
  <c r="AU79" i="362"/>
  <c r="W79" i="362" s="1"/>
  <c r="AV52" i="362"/>
  <c r="AV10" i="362"/>
  <c r="H56" i="362"/>
  <c r="H68" i="362"/>
  <c r="H87" i="362"/>
  <c r="H35" i="362"/>
  <c r="H31" i="362"/>
  <c r="H58" i="362"/>
  <c r="H47" i="362"/>
  <c r="H83" i="362"/>
  <c r="H96" i="362"/>
  <c r="H17" i="362"/>
  <c r="H27" i="362"/>
  <c r="H49" i="362"/>
  <c r="H79" i="362"/>
  <c r="H76" i="362"/>
  <c r="H97" i="362"/>
  <c r="H21" i="362"/>
  <c r="H39" i="362"/>
  <c r="H53" i="362"/>
  <c r="H66" i="362"/>
  <c r="H81" i="362"/>
  <c r="O9" i="362"/>
  <c r="AU78" i="362"/>
  <c r="W78" i="362" s="1"/>
  <c r="AU12" i="362"/>
  <c r="W12" i="362" s="1"/>
  <c r="AU10" i="362"/>
  <c r="W10" i="362" s="1"/>
  <c r="H44" i="362"/>
  <c r="H73" i="362"/>
  <c r="H80" i="362"/>
  <c r="H94" i="362"/>
  <c r="H13" i="362"/>
  <c r="H23" i="362"/>
  <c r="H45" i="362"/>
  <c r="H63" i="362"/>
  <c r="H72" i="362"/>
  <c r="H98" i="362"/>
  <c r="H46" i="362"/>
  <c r="H30" i="362"/>
  <c r="H48" i="362"/>
  <c r="H65" i="362"/>
  <c r="H86" i="362"/>
  <c r="H10" i="362"/>
  <c r="H54" i="362"/>
  <c r="H34" i="362"/>
  <c r="H52" i="362"/>
  <c r="H67" i="362"/>
  <c r="AV44" i="362"/>
  <c r="AU54" i="362"/>
  <c r="W54" i="362" s="1"/>
  <c r="AU98" i="362"/>
  <c r="W98" i="362" s="1"/>
  <c r="AV100" i="362"/>
  <c r="AU49" i="362"/>
  <c r="W49" i="362" s="1"/>
  <c r="AU47" i="362"/>
  <c r="W47" i="362" s="1"/>
  <c r="AV66" i="362"/>
  <c r="AV50" i="362"/>
  <c r="AU32" i="362"/>
  <c r="W32" i="362" s="1"/>
  <c r="AU34" i="362"/>
  <c r="W34" i="362" s="1"/>
  <c r="AV86" i="362"/>
  <c r="AU53" i="362"/>
  <c r="W53" i="362" s="1"/>
  <c r="AU16" i="362"/>
  <c r="W16" i="362" s="1"/>
  <c r="AM27" i="362"/>
  <c r="AV91" i="362"/>
  <c r="AM74" i="362"/>
  <c r="AU73" i="362"/>
  <c r="W73" i="362" s="1"/>
  <c r="AV97" i="362"/>
  <c r="AU71" i="362"/>
  <c r="W71" i="362" s="1"/>
  <c r="AV55" i="362"/>
  <c r="AV33" i="362"/>
  <c r="AU68" i="362"/>
  <c r="W68" i="362" s="1"/>
  <c r="AU86" i="362"/>
  <c r="W86" i="362" s="1"/>
  <c r="AV53" i="362"/>
  <c r="AV56" i="362"/>
  <c r="AU28" i="362"/>
  <c r="W28" i="362" s="1"/>
  <c r="AV74" i="362"/>
  <c r="AV58" i="362"/>
  <c r="AM34" i="362"/>
  <c r="AM26" i="362"/>
  <c r="AM9" i="362"/>
  <c r="AM25" i="362"/>
  <c r="AV51" i="362"/>
  <c r="AU50" i="362"/>
  <c r="W50" i="362" s="1"/>
  <c r="AU52" i="362"/>
  <c r="W52" i="362" s="1"/>
  <c r="AU96" i="362"/>
  <c r="W96" i="362" s="1"/>
  <c r="AM97" i="362"/>
  <c r="AU72" i="362"/>
  <c r="W72" i="362" s="1"/>
  <c r="AV88" i="362"/>
  <c r="AU58" i="362"/>
  <c r="W58" i="362" s="1"/>
  <c r="AM11" i="362"/>
  <c r="AV25" i="362"/>
  <c r="AM80" i="362"/>
  <c r="AV77" i="362"/>
  <c r="AM37" i="362"/>
  <c r="AM43" i="362"/>
  <c r="AU87" i="362"/>
  <c r="W87" i="362" s="1"/>
  <c r="AV72" i="362"/>
  <c r="AU88" i="362"/>
  <c r="W88" i="362" s="1"/>
  <c r="AV34" i="362"/>
  <c r="AV93" i="362"/>
  <c r="AV12" i="362"/>
  <c r="AV28" i="362"/>
  <c r="AV65" i="362"/>
  <c r="AV90" i="362"/>
  <c r="AM78" i="362"/>
  <c r="AM86" i="362"/>
  <c r="AU30" i="362"/>
  <c r="W30" i="362" s="1"/>
  <c r="AM47" i="362"/>
  <c r="AM10" i="362"/>
  <c r="AM29" i="362"/>
  <c r="AV69" i="362"/>
  <c r="AM61" i="362"/>
  <c r="AU69" i="362"/>
  <c r="W69" i="362" s="1"/>
  <c r="AV21" i="362"/>
  <c r="AU13" i="362"/>
  <c r="W13" i="362" s="1"/>
  <c r="AM98" i="362"/>
  <c r="AM73" i="362"/>
  <c r="AM92" i="362"/>
  <c r="AM41" i="362"/>
  <c r="AM33" i="362"/>
  <c r="AM54" i="362"/>
  <c r="AM62" i="362"/>
  <c r="AM40" i="362"/>
  <c r="AM16" i="362"/>
  <c r="AM23" i="362"/>
  <c r="AU89" i="362"/>
  <c r="W89" i="362" s="1"/>
  <c r="AM48" i="362"/>
  <c r="AM82" i="362"/>
  <c r="AM72" i="362"/>
  <c r="AM63" i="362"/>
  <c r="AM88" i="362"/>
  <c r="AM57" i="362"/>
  <c r="AM58" i="362"/>
  <c r="AU55" i="362"/>
  <c r="W55" i="362" s="1"/>
  <c r="AU44" i="362"/>
  <c r="W44" i="362" s="1"/>
  <c r="AU93" i="362"/>
  <c r="W93" i="362" s="1"/>
  <c r="AU90" i="362"/>
  <c r="W90" i="362" s="1"/>
  <c r="AV80" i="362"/>
  <c r="AM79" i="362"/>
  <c r="AM68" i="362"/>
  <c r="AM66" i="362"/>
  <c r="AM53" i="362"/>
  <c r="AM56" i="362"/>
  <c r="AU20" i="362"/>
  <c r="W20" i="362" s="1"/>
  <c r="AU42" i="362"/>
  <c r="W42" i="362" s="1"/>
  <c r="AM14" i="362"/>
  <c r="AV13" i="362"/>
  <c r="AM30" i="362"/>
  <c r="AV89" i="362"/>
  <c r="AU91" i="362"/>
  <c r="W91" i="362" s="1"/>
  <c r="AM65" i="362"/>
  <c r="AM49" i="362"/>
  <c r="AU59" i="362"/>
  <c r="W59" i="362" s="1"/>
  <c r="AM31" i="362"/>
  <c r="AM52" i="362"/>
  <c r="AM19" i="362"/>
  <c r="AM18" i="362"/>
  <c r="AV17" i="362"/>
  <c r="AV96" i="362"/>
  <c r="AU94" i="362"/>
  <c r="W94" i="362" s="1"/>
  <c r="AV95" i="362"/>
  <c r="AV76" i="362"/>
  <c r="AU60" i="362"/>
  <c r="W60" i="362" s="1"/>
  <c r="AU46" i="362"/>
  <c r="W46" i="362" s="1"/>
  <c r="AM22" i="362"/>
  <c r="AU21" i="362"/>
  <c r="W21" i="362" s="1"/>
  <c r="AM39" i="362"/>
  <c r="AU99" i="362"/>
  <c r="W99" i="362" s="1"/>
  <c r="AV35" i="362"/>
  <c r="AV42" i="362"/>
  <c r="AV81" i="362"/>
  <c r="AV83" i="362"/>
  <c r="AV59" i="362"/>
  <c r="AM85" i="362"/>
  <c r="AU95" i="362"/>
  <c r="W95" i="362" s="1"/>
  <c r="AV70" i="362"/>
  <c r="AV64" i="362"/>
  <c r="AU75" i="362"/>
  <c r="W75" i="362" s="1"/>
  <c r="AV60" i="362"/>
  <c r="AU81" i="362"/>
  <c r="W81" i="362" s="1"/>
  <c r="AV67" i="362"/>
  <c r="AU83" i="362"/>
  <c r="W83" i="362" s="1"/>
  <c r="AU17" i="362"/>
  <c r="W17" i="362" s="1"/>
  <c r="AU64" i="362"/>
  <c r="W64" i="362" s="1"/>
  <c r="AU45" i="362"/>
  <c r="W45" i="362" s="1"/>
  <c r="AV46" i="362"/>
  <c r="AV36" i="362"/>
  <c r="AM84" i="362"/>
  <c r="AM32" i="362"/>
  <c r="AV99" i="362"/>
  <c r="AU77" i="362"/>
  <c r="W77" i="362" s="1"/>
  <c r="AU51" i="362"/>
  <c r="W51" i="362" s="1"/>
  <c r="AU35" i="362"/>
  <c r="W35" i="362" s="1"/>
  <c r="AM12" i="362"/>
  <c r="AV20" i="362"/>
  <c r="AU24" i="362"/>
  <c r="W24" i="362" s="1"/>
  <c r="AM28" i="362"/>
  <c r="AM13" i="362"/>
  <c r="AV30" i="362"/>
  <c r="AU100" i="362"/>
  <c r="W100" i="362" s="1"/>
  <c r="AU67" i="362"/>
  <c r="W67" i="362" s="1"/>
  <c r="AM83" i="362"/>
  <c r="AM38" i="362"/>
  <c r="AM17" i="362"/>
  <c r="AM96" i="362"/>
  <c r="AV94" i="362"/>
  <c r="AU70" i="362"/>
  <c r="W70" i="362" s="1"/>
  <c r="AU76" i="362"/>
  <c r="W76" i="362" s="1"/>
  <c r="AM69" i="362"/>
  <c r="AV75" i="362"/>
  <c r="AV45" i="362"/>
  <c r="AU36" i="362"/>
  <c r="W36" i="362" s="1"/>
  <c r="AM15" i="362"/>
  <c r="H94" i="360"/>
  <c r="AV17" i="361"/>
  <c r="AU62" i="361"/>
  <c r="W62" i="361" s="1"/>
  <c r="AU11" i="361"/>
  <c r="W11" i="361" s="1"/>
  <c r="AV62" i="361"/>
  <c r="AV11" i="361"/>
  <c r="AU21" i="361"/>
  <c r="W21" i="361" s="1"/>
  <c r="AV21" i="361"/>
  <c r="AV68" i="361"/>
  <c r="AU41" i="361"/>
  <c r="W41" i="361" s="1"/>
  <c r="AU15" i="361"/>
  <c r="W15" i="361" s="1"/>
  <c r="AU97" i="361"/>
  <c r="W97" i="361" s="1"/>
  <c r="AU29" i="361"/>
  <c r="W29" i="361" s="1"/>
  <c r="AV77" i="361"/>
  <c r="AU46" i="361"/>
  <c r="W46" i="361" s="1"/>
  <c r="AU82" i="361"/>
  <c r="W82" i="361" s="1"/>
  <c r="AV69" i="361"/>
  <c r="AV71" i="361"/>
  <c r="AV51" i="361"/>
  <c r="AV15" i="361"/>
  <c r="AU71" i="361"/>
  <c r="W71" i="361" s="1"/>
  <c r="AU44" i="361"/>
  <c r="W44" i="361" s="1"/>
  <c r="AU73" i="361"/>
  <c r="W73" i="361" s="1"/>
  <c r="AV56" i="361"/>
  <c r="AU69" i="361"/>
  <c r="W69" i="361" s="1"/>
  <c r="AV52" i="361"/>
  <c r="AU40" i="361"/>
  <c r="W40" i="361" s="1"/>
  <c r="AV97" i="361"/>
  <c r="AV29" i="361"/>
  <c r="AU79" i="361"/>
  <c r="W79" i="361" s="1"/>
  <c r="AV41" i="361"/>
  <c r="AU52" i="361"/>
  <c r="W52" i="361" s="1"/>
  <c r="AU77" i="361"/>
  <c r="W77" i="361" s="1"/>
  <c r="AV46" i="361"/>
  <c r="AV79" i="361"/>
  <c r="AV95" i="361"/>
  <c r="AV82" i="361"/>
  <c r="AV86" i="361"/>
  <c r="AU86" i="361"/>
  <c r="W86" i="361" s="1"/>
  <c r="AU61" i="361"/>
  <c r="W61" i="361" s="1"/>
  <c r="AU51" i="361"/>
  <c r="W51" i="361" s="1"/>
  <c r="AU50" i="361"/>
  <c r="W50" i="361" s="1"/>
  <c r="AV72" i="361"/>
  <c r="AV44" i="361"/>
  <c r="AM46" i="361"/>
  <c r="AU56" i="361"/>
  <c r="W56" i="361" s="1"/>
  <c r="AM71" i="361"/>
  <c r="AM44" i="361"/>
  <c r="AV32" i="361"/>
  <c r="AM11" i="361"/>
  <c r="AV19" i="361"/>
  <c r="AV84" i="361"/>
  <c r="AU84" i="361"/>
  <c r="W84" i="361" s="1"/>
  <c r="AV73" i="361"/>
  <c r="AM82" i="361"/>
  <c r="AU74" i="361"/>
  <c r="W74" i="361" s="1"/>
  <c r="AU30" i="361"/>
  <c r="W30" i="361" s="1"/>
  <c r="AV53" i="361"/>
  <c r="AU68" i="361"/>
  <c r="W68" i="361" s="1"/>
  <c r="AM26" i="361"/>
  <c r="AU57" i="361"/>
  <c r="W57" i="361" s="1"/>
  <c r="AV30" i="361"/>
  <c r="AU53" i="361"/>
  <c r="W53" i="361" s="1"/>
  <c r="AM97" i="361"/>
  <c r="AM62" i="361"/>
  <c r="AM69" i="361"/>
  <c r="AU70" i="361"/>
  <c r="W70" i="361" s="1"/>
  <c r="AV57" i="361"/>
  <c r="AM51" i="361"/>
  <c r="AU32" i="361"/>
  <c r="W32" i="361" s="1"/>
  <c r="AU49" i="361"/>
  <c r="W49" i="361" s="1"/>
  <c r="AU47" i="361"/>
  <c r="W47" i="361" s="1"/>
  <c r="AU88" i="361"/>
  <c r="W88" i="361" s="1"/>
  <c r="AM77" i="361"/>
  <c r="AM29" i="361"/>
  <c r="AV50" i="361"/>
  <c r="AM14" i="361"/>
  <c r="AU96" i="361"/>
  <c r="W96" i="361" s="1"/>
  <c r="AM79" i="361"/>
  <c r="AM41" i="361"/>
  <c r="AV25" i="361"/>
  <c r="AU83" i="361"/>
  <c r="W83" i="361" s="1"/>
  <c r="AV49" i="361"/>
  <c r="AM52" i="361"/>
  <c r="AM9" i="361"/>
  <c r="AV88" i="361"/>
  <c r="AV74" i="361"/>
  <c r="AM61" i="361"/>
  <c r="AU75" i="361"/>
  <c r="W75" i="361" s="1"/>
  <c r="AV89" i="361"/>
  <c r="AV39" i="361"/>
  <c r="AM13" i="361"/>
  <c r="AM50" i="361"/>
  <c r="AM32" i="361"/>
  <c r="AU19" i="361"/>
  <c r="W19" i="361" s="1"/>
  <c r="AM30" i="361"/>
  <c r="AM18" i="361"/>
  <c r="AV96" i="361"/>
  <c r="AV87" i="361"/>
  <c r="AU58" i="361"/>
  <c r="W58" i="361" s="1"/>
  <c r="AU72" i="361"/>
  <c r="W72" i="361" s="1"/>
  <c r="AV67" i="361"/>
  <c r="AM53" i="361"/>
  <c r="AU25" i="361"/>
  <c r="W25" i="361" s="1"/>
  <c r="AU42" i="361"/>
  <c r="W42" i="361" s="1"/>
  <c r="AV43" i="361"/>
  <c r="AU28" i="361"/>
  <c r="W28" i="361" s="1"/>
  <c r="AU98" i="361"/>
  <c r="W98" i="361" s="1"/>
  <c r="AU90" i="361"/>
  <c r="W90" i="361" s="1"/>
  <c r="AV85" i="361"/>
  <c r="AV75" i="361"/>
  <c r="AV83" i="361"/>
  <c r="AM68" i="361"/>
  <c r="AM49" i="361"/>
  <c r="AV59" i="361"/>
  <c r="AM21" i="361"/>
  <c r="AV38" i="361"/>
  <c r="AU31" i="361"/>
  <c r="W31" i="361" s="1"/>
  <c r="AU24" i="361"/>
  <c r="W24" i="361" s="1"/>
  <c r="O11" i="361"/>
  <c r="H14" i="361"/>
  <c r="H10" i="361"/>
  <c r="H16" i="361"/>
  <c r="H9" i="361"/>
  <c r="H12" i="361"/>
  <c r="H18" i="361"/>
  <c r="H11" i="361"/>
  <c r="AV20" i="361"/>
  <c r="AM17" i="361"/>
  <c r="AV100" i="361"/>
  <c r="AU94" i="361"/>
  <c r="W94" i="361" s="1"/>
  <c r="AV81" i="361"/>
  <c r="AV76" i="361"/>
  <c r="AU78" i="361"/>
  <c r="W78" i="361" s="1"/>
  <c r="AV55" i="361"/>
  <c r="AV47" i="361"/>
  <c r="AV34" i="361"/>
  <c r="AV27" i="361"/>
  <c r="AV12" i="361"/>
  <c r="AV16" i="361"/>
  <c r="AV23" i="361"/>
  <c r="AU93" i="361"/>
  <c r="W93" i="361" s="1"/>
  <c r="AV58" i="361"/>
  <c r="AU43" i="361"/>
  <c r="W43" i="361" s="1"/>
  <c r="AV90" i="361"/>
  <c r="AU64" i="361"/>
  <c r="W64" i="361" s="1"/>
  <c r="AU59" i="361"/>
  <c r="W59" i="361" s="1"/>
  <c r="AU37" i="361"/>
  <c r="W37" i="361" s="1"/>
  <c r="AU38" i="361"/>
  <c r="W38" i="361" s="1"/>
  <c r="AV24" i="361"/>
  <c r="AU100" i="361"/>
  <c r="W100" i="361" s="1"/>
  <c r="AV99" i="361"/>
  <c r="AU45" i="361"/>
  <c r="W45" i="361" s="1"/>
  <c r="AU55" i="361"/>
  <c r="W55" i="361" s="1"/>
  <c r="AU33" i="361"/>
  <c r="W33" i="361" s="1"/>
  <c r="AU34" i="361"/>
  <c r="W34" i="361" s="1"/>
  <c r="AV36" i="361"/>
  <c r="AU12" i="361"/>
  <c r="W12" i="361" s="1"/>
  <c r="AU16" i="361"/>
  <c r="W16" i="361" s="1"/>
  <c r="AU91" i="361"/>
  <c r="W91" i="361" s="1"/>
  <c r="AM86" i="361"/>
  <c r="AM74" i="361"/>
  <c r="AV54" i="361"/>
  <c r="AU39" i="361"/>
  <c r="W39" i="361" s="1"/>
  <c r="AU23" i="361"/>
  <c r="W23" i="361" s="1"/>
  <c r="AT22" i="361"/>
  <c r="AU22" i="361" s="1"/>
  <c r="W22" i="361" s="1"/>
  <c r="AV22" i="361"/>
  <c r="AM93" i="361"/>
  <c r="AM96" i="361"/>
  <c r="AU92" i="361"/>
  <c r="W92" i="361" s="1"/>
  <c r="AM84" i="361"/>
  <c r="AU67" i="361"/>
  <c r="W67" i="361" s="1"/>
  <c r="AV60" i="361"/>
  <c r="AV35" i="361"/>
  <c r="AM43" i="361"/>
  <c r="AM15" i="361"/>
  <c r="AM70" i="361"/>
  <c r="AV64" i="361"/>
  <c r="AM37" i="361"/>
  <c r="AU99" i="361"/>
  <c r="W99" i="361" s="1"/>
  <c r="AU89" i="361"/>
  <c r="W89" i="361" s="1"/>
  <c r="AU80" i="361"/>
  <c r="W80" i="361" s="1"/>
  <c r="AU66" i="361"/>
  <c r="W66" i="361" s="1"/>
  <c r="AU76" i="361"/>
  <c r="W76" i="361" s="1"/>
  <c r="AU65" i="361"/>
  <c r="W65" i="361" s="1"/>
  <c r="AV63" i="361"/>
  <c r="AV45" i="361"/>
  <c r="AU48" i="361"/>
  <c r="W48" i="361" s="1"/>
  <c r="AM33" i="361"/>
  <c r="AM47" i="361"/>
  <c r="AU27" i="361"/>
  <c r="W27" i="361" s="1"/>
  <c r="AU36" i="361"/>
  <c r="W36" i="361" s="1"/>
  <c r="AM10" i="361"/>
  <c r="AV91" i="361"/>
  <c r="AM57" i="361"/>
  <c r="AU54" i="361"/>
  <c r="W54" i="361" s="1"/>
  <c r="AM23" i="361"/>
  <c r="AV93" i="361"/>
  <c r="AU87" i="361"/>
  <c r="W87" i="361" s="1"/>
  <c r="AV92" i="361"/>
  <c r="AM73" i="361"/>
  <c r="AU60" i="361"/>
  <c r="W60" i="361" s="1"/>
  <c r="AM56" i="361"/>
  <c r="AV42" i="361"/>
  <c r="AU35" i="361"/>
  <c r="W35" i="361" s="1"/>
  <c r="AV28" i="361"/>
  <c r="AV98" i="361"/>
  <c r="AU95" i="361"/>
  <c r="W95" i="361" s="1"/>
  <c r="AU85" i="361"/>
  <c r="W85" i="361" s="1"/>
  <c r="AV70" i="361"/>
  <c r="AM64" i="361"/>
  <c r="AM59" i="361"/>
  <c r="AV37" i="361"/>
  <c r="AM38" i="361"/>
  <c r="AV31" i="361"/>
  <c r="AM40" i="361"/>
  <c r="AU20" i="361"/>
  <c r="W20" i="361" s="1"/>
  <c r="AM100" i="361"/>
  <c r="AV94" i="361"/>
  <c r="AM99" i="361"/>
  <c r="AU81" i="361"/>
  <c r="W81" i="361" s="1"/>
  <c r="AV80" i="361"/>
  <c r="AV66" i="361"/>
  <c r="AV78" i="361"/>
  <c r="AV65" i="361"/>
  <c r="AU63" i="361"/>
  <c r="W63" i="361" s="1"/>
  <c r="AM55" i="361"/>
  <c r="AV48" i="361"/>
  <c r="AV33" i="361"/>
  <c r="AM34" i="361"/>
  <c r="AM27" i="361"/>
  <c r="AM36" i="361"/>
  <c r="AM12" i="361"/>
  <c r="AM16" i="361"/>
  <c r="AU47" i="357"/>
  <c r="W47" i="357" s="1"/>
  <c r="AV87" i="357"/>
  <c r="AV65" i="357"/>
  <c r="AV51" i="357"/>
  <c r="AU29" i="357"/>
  <c r="W29" i="357" s="1"/>
  <c r="AV57" i="357"/>
  <c r="AU65" i="357"/>
  <c r="W65" i="357" s="1"/>
  <c r="AU51" i="357"/>
  <c r="W51" i="357" s="1"/>
  <c r="AV47" i="357"/>
  <c r="AV71" i="360"/>
  <c r="A13" i="360"/>
  <c r="AU10" i="360"/>
  <c r="W10" i="360" s="1"/>
  <c r="AV15" i="360"/>
  <c r="AV11" i="360"/>
  <c r="AV20" i="360"/>
  <c r="AV13" i="360"/>
  <c r="AU19" i="360"/>
  <c r="W19" i="360" s="1"/>
  <c r="AU73" i="360"/>
  <c r="W73" i="360" s="1"/>
  <c r="AU87" i="360"/>
  <c r="W87" i="360" s="1"/>
  <c r="AU53" i="360"/>
  <c r="W53" i="360" s="1"/>
  <c r="AU62" i="360"/>
  <c r="W62" i="360" s="1"/>
  <c r="AU13" i="360"/>
  <c r="W13" i="360" s="1"/>
  <c r="AV19" i="360"/>
  <c r="AV53" i="360"/>
  <c r="AV33" i="360"/>
  <c r="AU33" i="360"/>
  <c r="W33" i="360" s="1"/>
  <c r="AU11" i="360"/>
  <c r="W11" i="360" s="1"/>
  <c r="AV14" i="360"/>
  <c r="AU98" i="360"/>
  <c r="W98" i="360" s="1"/>
  <c r="AV27" i="360"/>
  <c r="AV87" i="360"/>
  <c r="AV41" i="360"/>
  <c r="H29" i="360"/>
  <c r="H68" i="360"/>
  <c r="AU14" i="360"/>
  <c r="W14" i="360" s="1"/>
  <c r="AV56" i="360"/>
  <c r="AU96" i="360"/>
  <c r="W96" i="360" s="1"/>
  <c r="AV88" i="360"/>
  <c r="AU78" i="360"/>
  <c r="W78" i="360" s="1"/>
  <c r="H36" i="360"/>
  <c r="H61" i="360"/>
  <c r="H23" i="360"/>
  <c r="AV68" i="360"/>
  <c r="AV46" i="360"/>
  <c r="AU88" i="360"/>
  <c r="W88" i="360" s="1"/>
  <c r="H70" i="360"/>
  <c r="H95" i="360"/>
  <c r="H45" i="360"/>
  <c r="AV28" i="360"/>
  <c r="H100" i="360"/>
  <c r="H42" i="360"/>
  <c r="H75" i="360"/>
  <c r="AU40" i="360"/>
  <c r="W40" i="360" s="1"/>
  <c r="AU24" i="360"/>
  <c r="W24" i="360" s="1"/>
  <c r="AV73" i="360"/>
  <c r="AU28" i="360"/>
  <c r="W28" i="360" s="1"/>
  <c r="AV40" i="360"/>
  <c r="AV92" i="360"/>
  <c r="AV63" i="360"/>
  <c r="AU25" i="360"/>
  <c r="W25" i="360" s="1"/>
  <c r="AU85" i="360"/>
  <c r="W85" i="360" s="1"/>
  <c r="H11" i="360"/>
  <c r="H49" i="360"/>
  <c r="H74" i="360"/>
  <c r="H20" i="360"/>
  <c r="H54" i="360"/>
  <c r="H78" i="360"/>
  <c r="H16" i="360"/>
  <c r="H43" i="360"/>
  <c r="H81" i="360"/>
  <c r="H26" i="360"/>
  <c r="H57" i="360"/>
  <c r="H91" i="360"/>
  <c r="AU63" i="360"/>
  <c r="W63" i="360" s="1"/>
  <c r="AU37" i="360"/>
  <c r="W37" i="360" s="1"/>
  <c r="AV25" i="360"/>
  <c r="AV85" i="360"/>
  <c r="H48" i="360"/>
  <c r="H82" i="360"/>
  <c r="H13" i="360"/>
  <c r="H39" i="360"/>
  <c r="H77" i="360"/>
  <c r="H22" i="360"/>
  <c r="H56" i="360"/>
  <c r="H90" i="360"/>
  <c r="H32" i="360"/>
  <c r="H63" i="360"/>
  <c r="H89" i="360"/>
  <c r="AU71" i="360"/>
  <c r="W71" i="360" s="1"/>
  <c r="AV37" i="360"/>
  <c r="AU23" i="360"/>
  <c r="W23" i="360" s="1"/>
  <c r="H35" i="360"/>
  <c r="H67" i="360"/>
  <c r="H92" i="360"/>
  <c r="H17" i="360"/>
  <c r="H58" i="360"/>
  <c r="H93" i="360"/>
  <c r="H33" i="360"/>
  <c r="H65" i="360"/>
  <c r="H99" i="360"/>
  <c r="H46" i="360"/>
  <c r="H72" i="360"/>
  <c r="O9" i="360"/>
  <c r="AV100" i="360"/>
  <c r="AM71" i="360"/>
  <c r="AV77" i="360"/>
  <c r="AU46" i="360"/>
  <c r="W46" i="360" s="1"/>
  <c r="H34" i="360"/>
  <c r="H52" i="360"/>
  <c r="H60" i="360"/>
  <c r="H86" i="360"/>
  <c r="H98" i="360"/>
  <c r="H18" i="360"/>
  <c r="H38" i="360"/>
  <c r="H53" i="360"/>
  <c r="H64" i="360"/>
  <c r="H87" i="360"/>
  <c r="H15" i="360"/>
  <c r="H31" i="360"/>
  <c r="H41" i="360"/>
  <c r="H59" i="360"/>
  <c r="H71" i="360"/>
  <c r="H85" i="360"/>
  <c r="H19" i="360"/>
  <c r="H25" i="360"/>
  <c r="H44" i="360"/>
  <c r="H66" i="360"/>
  <c r="H73" i="360"/>
  <c r="H96" i="360"/>
  <c r="AU100" i="360"/>
  <c r="W100" i="360" s="1"/>
  <c r="AU68" i="360"/>
  <c r="W68" i="360" s="1"/>
  <c r="AU56" i="360"/>
  <c r="W56" i="360" s="1"/>
  <c r="AU41" i="360"/>
  <c r="W41" i="360" s="1"/>
  <c r="AU27" i="360"/>
  <c r="W27" i="360" s="1"/>
  <c r="AU89" i="360"/>
  <c r="W89" i="360" s="1"/>
  <c r="AV62" i="360"/>
  <c r="AU92" i="360"/>
  <c r="W92" i="360" s="1"/>
  <c r="AV24" i="360"/>
  <c r="AU15" i="360"/>
  <c r="W15" i="360" s="1"/>
  <c r="H27" i="360"/>
  <c r="H50" i="360"/>
  <c r="H51" i="360"/>
  <c r="H76" i="360"/>
  <c r="H83" i="360"/>
  <c r="H12" i="360"/>
  <c r="H28" i="360"/>
  <c r="H37" i="360"/>
  <c r="H55" i="360"/>
  <c r="H80" i="360"/>
  <c r="H88" i="360"/>
  <c r="H10" i="360"/>
  <c r="H21" i="360"/>
  <c r="H40" i="360"/>
  <c r="H62" i="360"/>
  <c r="H79" i="360"/>
  <c r="H97" i="360"/>
  <c r="H24" i="360"/>
  <c r="H30" i="360"/>
  <c r="H47" i="360"/>
  <c r="H69" i="360"/>
  <c r="H84" i="360"/>
  <c r="AU21" i="360"/>
  <c r="W21" i="360" s="1"/>
  <c r="AU94" i="360"/>
  <c r="W94" i="360" s="1"/>
  <c r="AV65" i="360"/>
  <c r="AM23" i="360"/>
  <c r="AV80" i="360"/>
  <c r="AU84" i="360"/>
  <c r="W84" i="360" s="1"/>
  <c r="AU65" i="360"/>
  <c r="W65" i="360" s="1"/>
  <c r="AM25" i="360"/>
  <c r="AV23" i="360"/>
  <c r="AU80" i="360"/>
  <c r="W80" i="360" s="1"/>
  <c r="AV84" i="360"/>
  <c r="AM40" i="360"/>
  <c r="AM87" i="360"/>
  <c r="AM28" i="360"/>
  <c r="AM21" i="360"/>
  <c r="AV98" i="360"/>
  <c r="AV44" i="360"/>
  <c r="AV96" i="360"/>
  <c r="AV89" i="360"/>
  <c r="AV78" i="360"/>
  <c r="AM85" i="360"/>
  <c r="AV35" i="360"/>
  <c r="AM24" i="360"/>
  <c r="AM100" i="360"/>
  <c r="AU77" i="360"/>
  <c r="W77" i="360" s="1"/>
  <c r="AU44" i="360"/>
  <c r="W44" i="360" s="1"/>
  <c r="AM33" i="360"/>
  <c r="AM88" i="360"/>
  <c r="AM73" i="360"/>
  <c r="AV21" i="360"/>
  <c r="AM9" i="360"/>
  <c r="AM96" i="360"/>
  <c r="AM13" i="360"/>
  <c r="AM92" i="360"/>
  <c r="AM19" i="360"/>
  <c r="AM27" i="360"/>
  <c r="AV83" i="360"/>
  <c r="AM62" i="360"/>
  <c r="AU26" i="360"/>
  <c r="W26" i="360" s="1"/>
  <c r="AU34" i="360"/>
  <c r="W34" i="360" s="1"/>
  <c r="AU86" i="360"/>
  <c r="W86" i="360" s="1"/>
  <c r="AU47" i="360"/>
  <c r="W47" i="360" s="1"/>
  <c r="AV74" i="360"/>
  <c r="AU59" i="360"/>
  <c r="W59" i="360" s="1"/>
  <c r="AV54" i="360"/>
  <c r="AU42" i="360"/>
  <c r="W42" i="360" s="1"/>
  <c r="AV29" i="360"/>
  <c r="AU79" i="360"/>
  <c r="W79" i="360" s="1"/>
  <c r="AU76" i="360"/>
  <c r="W76" i="360" s="1"/>
  <c r="AV70" i="360"/>
  <c r="AU64" i="360"/>
  <c r="W64" i="360" s="1"/>
  <c r="AU49" i="360"/>
  <c r="W49" i="360" s="1"/>
  <c r="AU52" i="360"/>
  <c r="W52" i="360" s="1"/>
  <c r="AV55" i="360"/>
  <c r="AU36" i="360"/>
  <c r="W36" i="360" s="1"/>
  <c r="AU97" i="360"/>
  <c r="W97" i="360" s="1"/>
  <c r="AU81" i="360"/>
  <c r="W81" i="360" s="1"/>
  <c r="AV90" i="360"/>
  <c r="AV75" i="360"/>
  <c r="AU69" i="360"/>
  <c r="W69" i="360" s="1"/>
  <c r="AU66" i="360"/>
  <c r="W66" i="360" s="1"/>
  <c r="AU67" i="360"/>
  <c r="W67" i="360" s="1"/>
  <c r="AV57" i="360"/>
  <c r="AU50" i="360"/>
  <c r="W50" i="360" s="1"/>
  <c r="AV48" i="360"/>
  <c r="AU32" i="360"/>
  <c r="W32" i="360" s="1"/>
  <c r="AU18" i="360"/>
  <c r="W18" i="360" s="1"/>
  <c r="AM98" i="360"/>
  <c r="AV93" i="360"/>
  <c r="AV86" i="360"/>
  <c r="AM41" i="360"/>
  <c r="AV16" i="360"/>
  <c r="AU83" i="360"/>
  <c r="W83" i="360" s="1"/>
  <c r="AU74" i="360"/>
  <c r="W74" i="360" s="1"/>
  <c r="AU38" i="360"/>
  <c r="W38" i="360" s="1"/>
  <c r="AV82" i="360"/>
  <c r="AV79" i="360"/>
  <c r="AU70" i="360"/>
  <c r="W70" i="360" s="1"/>
  <c r="AV58" i="360"/>
  <c r="AV61" i="360"/>
  <c r="AM49" i="360"/>
  <c r="AM52" i="360"/>
  <c r="AV36" i="360"/>
  <c r="AM11" i="360"/>
  <c r="AV99" i="360"/>
  <c r="AM81" i="360"/>
  <c r="AM69" i="360"/>
  <c r="AV66" i="360"/>
  <c r="AU57" i="360"/>
  <c r="W57" i="360" s="1"/>
  <c r="AV45" i="360"/>
  <c r="AU48" i="360"/>
  <c r="W48" i="360" s="1"/>
  <c r="AV32" i="360"/>
  <c r="AV30" i="360"/>
  <c r="AM15" i="360"/>
  <c r="AV12" i="360"/>
  <c r="AV18" i="360"/>
  <c r="AM14" i="360"/>
  <c r="AM86" i="360"/>
  <c r="AM80" i="360"/>
  <c r="AM68" i="360"/>
  <c r="AM53" i="360"/>
  <c r="AM47" i="360"/>
  <c r="AV26" i="360"/>
  <c r="AU16" i="360"/>
  <c r="W16" i="360" s="1"/>
  <c r="AM94" i="360"/>
  <c r="AM74" i="360"/>
  <c r="AM59" i="360"/>
  <c r="AU54" i="360"/>
  <c r="W54" i="360" s="1"/>
  <c r="AM42" i="360"/>
  <c r="AV43" i="360"/>
  <c r="AU29" i="360"/>
  <c r="W29" i="360" s="1"/>
  <c r="AV17" i="360"/>
  <c r="AV95" i="360"/>
  <c r="AU82" i="360"/>
  <c r="W82" i="360" s="1"/>
  <c r="AM76" i="360"/>
  <c r="AM64" i="360"/>
  <c r="AU61" i="360"/>
  <c r="W61" i="360" s="1"/>
  <c r="AV49" i="360"/>
  <c r="AV39" i="360"/>
  <c r="AM36" i="360"/>
  <c r="AV34" i="360"/>
  <c r="AM97" i="360"/>
  <c r="AU91" i="360"/>
  <c r="W91" i="360" s="1"/>
  <c r="AV81" i="360"/>
  <c r="AU75" i="360"/>
  <c r="W75" i="360" s="1"/>
  <c r="AV72" i="360"/>
  <c r="AV69" i="360"/>
  <c r="AV67" i="360"/>
  <c r="AV60" i="360"/>
  <c r="AM57" i="360"/>
  <c r="AM50" i="360"/>
  <c r="AU51" i="360"/>
  <c r="W51" i="360" s="1"/>
  <c r="AM48" i="360"/>
  <c r="AU31" i="360"/>
  <c r="W31" i="360" s="1"/>
  <c r="AU12" i="360"/>
  <c r="W12" i="360" s="1"/>
  <c r="AM18" i="360"/>
  <c r="AM10" i="360"/>
  <c r="AU93" i="360"/>
  <c r="W93" i="360" s="1"/>
  <c r="AM77" i="360"/>
  <c r="AM63" i="360"/>
  <c r="AM56" i="360"/>
  <c r="AM46" i="360"/>
  <c r="AV47" i="360"/>
  <c r="AM44" i="360"/>
  <c r="AM26" i="360"/>
  <c r="AM89" i="360"/>
  <c r="AM83" i="360"/>
  <c r="AM84" i="360"/>
  <c r="AM78" i="360"/>
  <c r="AV59" i="360"/>
  <c r="AM65" i="360"/>
  <c r="AM37" i="360"/>
  <c r="AV42" i="360"/>
  <c r="AU43" i="360"/>
  <c r="W43" i="360" s="1"/>
  <c r="AV38" i="360"/>
  <c r="AU17" i="360"/>
  <c r="W17" i="360" s="1"/>
  <c r="AU95" i="360"/>
  <c r="W95" i="360" s="1"/>
  <c r="AM79" i="360"/>
  <c r="AV76" i="360"/>
  <c r="AU58" i="360"/>
  <c r="W58" i="360" s="1"/>
  <c r="AV64" i="360"/>
  <c r="AM61" i="360"/>
  <c r="AV52" i="360"/>
  <c r="AU55" i="360"/>
  <c r="W55" i="360" s="1"/>
  <c r="AU39" i="360"/>
  <c r="W39" i="360" s="1"/>
  <c r="AU35" i="360"/>
  <c r="W35" i="360" s="1"/>
  <c r="AM34" i="360"/>
  <c r="AT22" i="360"/>
  <c r="AU22" i="360" s="1"/>
  <c r="W22" i="360" s="1"/>
  <c r="AV22" i="360"/>
  <c r="AU99" i="360"/>
  <c r="W99" i="360" s="1"/>
  <c r="AV97" i="360"/>
  <c r="AV91" i="360"/>
  <c r="AU90" i="360"/>
  <c r="W90" i="360" s="1"/>
  <c r="AM75" i="360"/>
  <c r="AU72" i="360"/>
  <c r="W72" i="360" s="1"/>
  <c r="AM66" i="360"/>
  <c r="AM67" i="360"/>
  <c r="AU60" i="360"/>
  <c r="W60" i="360" s="1"/>
  <c r="AU45" i="360"/>
  <c r="W45" i="360" s="1"/>
  <c r="AV50" i="360"/>
  <c r="AV51" i="360"/>
  <c r="AM32" i="360"/>
  <c r="AV31" i="360"/>
  <c r="AU30" i="360"/>
  <c r="W30" i="360" s="1"/>
  <c r="AM20" i="360"/>
  <c r="AU63" i="359"/>
  <c r="W63" i="359" s="1"/>
  <c r="AU85" i="359"/>
  <c r="W85" i="359" s="1"/>
  <c r="AU72" i="359"/>
  <c r="W72" i="359" s="1"/>
  <c r="AU64" i="359"/>
  <c r="W64" i="359" s="1"/>
  <c r="AV63" i="359"/>
  <c r="AU50" i="359"/>
  <c r="W50" i="359" s="1"/>
  <c r="AV24" i="359"/>
  <c r="AV100" i="359"/>
  <c r="AU24" i="359"/>
  <c r="W24" i="359" s="1"/>
  <c r="AU100" i="359"/>
  <c r="W100" i="359" s="1"/>
  <c r="AU57" i="359"/>
  <c r="W57" i="359" s="1"/>
  <c r="AV57" i="359"/>
  <c r="AU83" i="359"/>
  <c r="W83" i="359" s="1"/>
  <c r="AV62" i="359"/>
  <c r="AU71" i="359"/>
  <c r="W71" i="359" s="1"/>
  <c r="AV39" i="359"/>
  <c r="AU39" i="359"/>
  <c r="W39" i="359" s="1"/>
  <c r="AV52" i="359"/>
  <c r="AU78" i="359"/>
  <c r="W78" i="359" s="1"/>
  <c r="AU19" i="359"/>
  <c r="W19" i="359" s="1"/>
  <c r="AV71" i="359"/>
  <c r="AU99" i="359"/>
  <c r="W99" i="359" s="1"/>
  <c r="AV84" i="359"/>
  <c r="AV99" i="359"/>
  <c r="AU84" i="359"/>
  <c r="W84" i="359" s="1"/>
  <c r="AV83" i="359"/>
  <c r="AU66" i="359"/>
  <c r="W66" i="359" s="1"/>
  <c r="AU62" i="359"/>
  <c r="W62" i="359" s="1"/>
  <c r="AV19" i="359"/>
  <c r="AU69" i="359"/>
  <c r="W69" i="359" s="1"/>
  <c r="AU47" i="359"/>
  <c r="W47" i="359" s="1"/>
  <c r="AU82" i="359"/>
  <c r="W82" i="359" s="1"/>
  <c r="AV61" i="359"/>
  <c r="AV53" i="359"/>
  <c r="AU61" i="359"/>
  <c r="W61" i="359" s="1"/>
  <c r="AM90" i="359"/>
  <c r="AU56" i="359"/>
  <c r="W56" i="359" s="1"/>
  <c r="AV73" i="359"/>
  <c r="AU52" i="359"/>
  <c r="W52" i="359" s="1"/>
  <c r="AU35" i="359"/>
  <c r="W35" i="359" s="1"/>
  <c r="AV90" i="359"/>
  <c r="AV69" i="359"/>
  <c r="AV81" i="359"/>
  <c r="AM91" i="359"/>
  <c r="AU77" i="359"/>
  <c r="W77" i="359" s="1"/>
  <c r="AU92" i="359"/>
  <c r="W92" i="359" s="1"/>
  <c r="AU81" i="359"/>
  <c r="W81" i="359" s="1"/>
  <c r="AU60" i="359"/>
  <c r="W60" i="359" s="1"/>
  <c r="AM66" i="359"/>
  <c r="AU26" i="359"/>
  <c r="W26" i="359" s="1"/>
  <c r="AV97" i="359"/>
  <c r="AV91" i="359"/>
  <c r="AV42" i="359"/>
  <c r="AV35" i="359"/>
  <c r="AM69" i="359"/>
  <c r="AV31" i="359"/>
  <c r="AV60" i="359"/>
  <c r="AV66" i="359"/>
  <c r="AV44" i="359"/>
  <c r="AV26" i="359"/>
  <c r="AV37" i="359"/>
  <c r="AU97" i="359"/>
  <c r="W97" i="359" s="1"/>
  <c r="AM77" i="359"/>
  <c r="AU42" i="359"/>
  <c r="W42" i="359" s="1"/>
  <c r="AU53" i="359"/>
  <c r="W53" i="359" s="1"/>
  <c r="AU31" i="359"/>
  <c r="W31" i="359" s="1"/>
  <c r="AV65" i="359"/>
  <c r="AV92" i="359"/>
  <c r="AU44" i="359"/>
  <c r="W44" i="359" s="1"/>
  <c r="AV23" i="359"/>
  <c r="AU76" i="359"/>
  <c r="W76" i="359" s="1"/>
  <c r="AV95" i="359"/>
  <c r="AU38" i="359"/>
  <c r="W38" i="359" s="1"/>
  <c r="AV98" i="359"/>
  <c r="AV94" i="359"/>
  <c r="AU23" i="359"/>
  <c r="W23" i="359" s="1"/>
  <c r="AV76" i="359"/>
  <c r="AU95" i="359"/>
  <c r="W95" i="359" s="1"/>
  <c r="AV38" i="359"/>
  <c r="AU98" i="359"/>
  <c r="W98" i="359" s="1"/>
  <c r="AV27" i="359"/>
  <c r="AU94" i="359"/>
  <c r="W94" i="359" s="1"/>
  <c r="AV78" i="359"/>
  <c r="AU79" i="359"/>
  <c r="W79" i="359" s="1"/>
  <c r="AM76" i="359"/>
  <c r="AV47" i="359"/>
  <c r="AU15" i="359"/>
  <c r="W15" i="359" s="1"/>
  <c r="AV82" i="359"/>
  <c r="AU27" i="359"/>
  <c r="W27" i="359" s="1"/>
  <c r="AM88" i="359"/>
  <c r="AM78" i="359"/>
  <c r="AM21" i="359"/>
  <c r="AM83" i="359"/>
  <c r="AM60" i="359"/>
  <c r="AM50" i="359"/>
  <c r="AM19" i="359"/>
  <c r="AM65" i="359"/>
  <c r="AM16" i="359"/>
  <c r="AM94" i="359"/>
  <c r="AM28" i="359"/>
  <c r="AM97" i="359"/>
  <c r="AM62" i="359"/>
  <c r="AM40" i="359"/>
  <c r="AM47" i="359"/>
  <c r="AM31" i="359"/>
  <c r="AM39" i="359"/>
  <c r="AM23" i="359"/>
  <c r="AM37" i="359"/>
  <c r="AM63" i="359"/>
  <c r="AU22" i="359"/>
  <c r="W22" i="359" s="1"/>
  <c r="AM72" i="359"/>
  <c r="AM71" i="359"/>
  <c r="AV74" i="359"/>
  <c r="AM81" i="359"/>
  <c r="AM61" i="359"/>
  <c r="AM67" i="359"/>
  <c r="AM46" i="359"/>
  <c r="AU74" i="359"/>
  <c r="W74" i="359" s="1"/>
  <c r="AM57" i="359"/>
  <c r="AU49" i="359"/>
  <c r="W49" i="359" s="1"/>
  <c r="AM52" i="359"/>
  <c r="AM22" i="359"/>
  <c r="AV33" i="359"/>
  <c r="AV17" i="359"/>
  <c r="AM95" i="359"/>
  <c r="AV58" i="359"/>
  <c r="AM15" i="359"/>
  <c r="AU20" i="359"/>
  <c r="W20" i="359" s="1"/>
  <c r="AU13" i="359"/>
  <c r="W13" i="359" s="1"/>
  <c r="AM98" i="359"/>
  <c r="AU86" i="359"/>
  <c r="W86" i="359" s="1"/>
  <c r="AM82" i="359"/>
  <c r="AU68" i="359"/>
  <c r="W68" i="359" s="1"/>
  <c r="AV34" i="359"/>
  <c r="AV48" i="359"/>
  <c r="AU25" i="359"/>
  <c r="W25" i="359" s="1"/>
  <c r="AV10" i="359"/>
  <c r="AM92" i="359"/>
  <c r="AM51" i="359"/>
  <c r="AM56" i="359"/>
  <c r="AM26" i="359"/>
  <c r="AM99" i="359"/>
  <c r="AM84" i="359"/>
  <c r="AM79" i="359"/>
  <c r="AU73" i="359"/>
  <c r="W73" i="359" s="1"/>
  <c r="AM49" i="359"/>
  <c r="AM35" i="359"/>
  <c r="AV22" i="359"/>
  <c r="AM24" i="359"/>
  <c r="AU33" i="359"/>
  <c r="W33" i="359" s="1"/>
  <c r="AU17" i="359"/>
  <c r="W17" i="359" s="1"/>
  <c r="AM11" i="359"/>
  <c r="AM100" i="359"/>
  <c r="AV93" i="359"/>
  <c r="AV87" i="359"/>
  <c r="AM85" i="359"/>
  <c r="AV70" i="359"/>
  <c r="AM53" i="359"/>
  <c r="AU58" i="359"/>
  <c r="W58" i="359" s="1"/>
  <c r="AU45" i="359"/>
  <c r="W45" i="359" s="1"/>
  <c r="AM38" i="359"/>
  <c r="AM36" i="359"/>
  <c r="AV29" i="359"/>
  <c r="AM13" i="359"/>
  <c r="AV96" i="359"/>
  <c r="AV89" i="359"/>
  <c r="AM86" i="359"/>
  <c r="AM64" i="359"/>
  <c r="AV55" i="359"/>
  <c r="AV41" i="359"/>
  <c r="AU48" i="359"/>
  <c r="W48" i="359" s="1"/>
  <c r="AV30" i="359"/>
  <c r="AM25" i="359"/>
  <c r="AV18" i="359"/>
  <c r="AU10" i="359"/>
  <c r="W10" i="359" s="1"/>
  <c r="AV49" i="359"/>
  <c r="O9" i="359"/>
  <c r="H98" i="359"/>
  <c r="H100" i="359"/>
  <c r="H85" i="359"/>
  <c r="H91" i="359"/>
  <c r="H88" i="359"/>
  <c r="H79" i="359"/>
  <c r="H75" i="359"/>
  <c r="H73" i="359"/>
  <c r="H71" i="359"/>
  <c r="H63" i="359"/>
  <c r="H60" i="359"/>
  <c r="H61" i="359"/>
  <c r="H43" i="359"/>
  <c r="H40" i="359"/>
  <c r="H41" i="359"/>
  <c r="H50" i="359"/>
  <c r="H34" i="359"/>
  <c r="H24" i="359"/>
  <c r="H29" i="359"/>
  <c r="H30" i="359"/>
  <c r="H31" i="359"/>
  <c r="H16" i="359"/>
  <c r="H13" i="359"/>
  <c r="H94" i="359"/>
  <c r="H96" i="359"/>
  <c r="H92" i="359"/>
  <c r="H87" i="359"/>
  <c r="H82" i="359"/>
  <c r="H84" i="359"/>
  <c r="H77" i="359"/>
  <c r="H69" i="359"/>
  <c r="H66" i="359"/>
  <c r="H59" i="359"/>
  <c r="H56" i="359"/>
  <c r="H57" i="359"/>
  <c r="H51" i="359"/>
  <c r="H36" i="359"/>
  <c r="H37" i="359"/>
  <c r="H46" i="359"/>
  <c r="H35" i="359"/>
  <c r="H20" i="359"/>
  <c r="H25" i="359"/>
  <c r="H26" i="359"/>
  <c r="H27" i="359"/>
  <c r="H15" i="359"/>
  <c r="H9" i="359"/>
  <c r="H99" i="359"/>
  <c r="H97" i="359"/>
  <c r="H90" i="359"/>
  <c r="H93" i="359"/>
  <c r="H78" i="359"/>
  <c r="H80" i="359"/>
  <c r="H72" i="359"/>
  <c r="H74" i="359"/>
  <c r="H62" i="359"/>
  <c r="H55" i="359"/>
  <c r="H52" i="359"/>
  <c r="H53" i="359"/>
  <c r="H48" i="359"/>
  <c r="H49" i="359"/>
  <c r="H58" i="359"/>
  <c r="H42" i="359"/>
  <c r="H32" i="359"/>
  <c r="H39" i="359"/>
  <c r="H21" i="359"/>
  <c r="H22" i="359"/>
  <c r="H23" i="359"/>
  <c r="H95" i="359"/>
  <c r="H89" i="359"/>
  <c r="H86" i="359"/>
  <c r="H81" i="359"/>
  <c r="H83" i="359"/>
  <c r="H76" i="359"/>
  <c r="H68" i="359"/>
  <c r="H70" i="359"/>
  <c r="H67" i="359"/>
  <c r="H64" i="359"/>
  <c r="H65" i="359"/>
  <c r="H47" i="359"/>
  <c r="H44" i="359"/>
  <c r="H45" i="359"/>
  <c r="H54" i="359"/>
  <c r="H38" i="359"/>
  <c r="H28" i="359"/>
  <c r="H33" i="359"/>
  <c r="H18" i="359"/>
  <c r="H19" i="359"/>
  <c r="AV14" i="359"/>
  <c r="AU93" i="359"/>
  <c r="W93" i="359" s="1"/>
  <c r="AV80" i="359"/>
  <c r="AV59" i="359"/>
  <c r="AM20" i="359"/>
  <c r="AU29" i="359"/>
  <c r="W29" i="359" s="1"/>
  <c r="AT9" i="359"/>
  <c r="AU9" i="359" s="1"/>
  <c r="W9" i="359" s="1"/>
  <c r="AV9" i="359"/>
  <c r="AV13" i="359"/>
  <c r="AU89" i="359"/>
  <c r="W89" i="359" s="1"/>
  <c r="AV75" i="359"/>
  <c r="AM68" i="359"/>
  <c r="AV54" i="359"/>
  <c r="AU55" i="359"/>
  <c r="W55" i="359" s="1"/>
  <c r="AU34" i="359"/>
  <c r="W34" i="359" s="1"/>
  <c r="AV43" i="359"/>
  <c r="AM48" i="359"/>
  <c r="AM27" i="359"/>
  <c r="AV32" i="359"/>
  <c r="AV12" i="359"/>
  <c r="AU18" i="359"/>
  <c r="W18" i="359" s="1"/>
  <c r="AU14" i="359"/>
  <c r="W14" i="359" s="1"/>
  <c r="AU87" i="359"/>
  <c r="W87" i="359" s="1"/>
  <c r="AU80" i="359"/>
  <c r="W80" i="359" s="1"/>
  <c r="AU70" i="359"/>
  <c r="W70" i="359" s="1"/>
  <c r="AU59" i="359"/>
  <c r="W59" i="359" s="1"/>
  <c r="AV45" i="359"/>
  <c r="AV20" i="359"/>
  <c r="AU96" i="359"/>
  <c r="W96" i="359" s="1"/>
  <c r="AV86" i="359"/>
  <c r="AU75" i="359"/>
  <c r="W75" i="359" s="1"/>
  <c r="AV68" i="359"/>
  <c r="AU54" i="359"/>
  <c r="W54" i="359" s="1"/>
  <c r="AU41" i="359"/>
  <c r="W41" i="359" s="1"/>
  <c r="AU43" i="359"/>
  <c r="W43" i="359" s="1"/>
  <c r="AU30" i="359"/>
  <c r="W30" i="359" s="1"/>
  <c r="AU32" i="359"/>
  <c r="W32" i="359" s="1"/>
  <c r="AV25" i="359"/>
  <c r="AU12" i="359"/>
  <c r="W12" i="359" s="1"/>
  <c r="AU49" i="358"/>
  <c r="W49" i="358" s="1"/>
  <c r="AU25" i="358"/>
  <c r="W25" i="358" s="1"/>
  <c r="AU91" i="358"/>
  <c r="W91" i="358" s="1"/>
  <c r="AV23" i="358"/>
  <c r="AV73" i="358"/>
  <c r="AU23" i="358"/>
  <c r="W23" i="358" s="1"/>
  <c r="AU73" i="358"/>
  <c r="W73" i="358" s="1"/>
  <c r="AV40" i="358"/>
  <c r="AU92" i="358"/>
  <c r="W92" i="358" s="1"/>
  <c r="AV71" i="358"/>
  <c r="AV87" i="358"/>
  <c r="AU11" i="358"/>
  <c r="W11" i="358" s="1"/>
  <c r="AV11" i="358"/>
  <c r="AV91" i="358"/>
  <c r="AV29" i="358"/>
  <c r="AU29" i="358"/>
  <c r="W29" i="358" s="1"/>
  <c r="AV34" i="358"/>
  <c r="AV61" i="358"/>
  <c r="AV15" i="358"/>
  <c r="AV66" i="358"/>
  <c r="AV70" i="358"/>
  <c r="AV64" i="358"/>
  <c r="AV49" i="358"/>
  <c r="AU61" i="358"/>
  <c r="W61" i="358" s="1"/>
  <c r="AU94" i="358"/>
  <c r="W94" i="358" s="1"/>
  <c r="AU16" i="358"/>
  <c r="W16" i="358" s="1"/>
  <c r="AV10" i="358"/>
  <c r="AV94" i="358"/>
  <c r="AV92" i="358"/>
  <c r="AU33" i="358"/>
  <c r="W33" i="358" s="1"/>
  <c r="AV89" i="358"/>
  <c r="AU89" i="358"/>
  <c r="W89" i="358" s="1"/>
  <c r="AU15" i="358"/>
  <c r="W15" i="358" s="1"/>
  <c r="AV93" i="358"/>
  <c r="AV81" i="358"/>
  <c r="AV59" i="358"/>
  <c r="AU40" i="358"/>
  <c r="W40" i="358" s="1"/>
  <c r="AU71" i="358"/>
  <c r="W71" i="358" s="1"/>
  <c r="AU93" i="358"/>
  <c r="W93" i="358" s="1"/>
  <c r="AU81" i="358"/>
  <c r="W81" i="358" s="1"/>
  <c r="AU59" i="358"/>
  <c r="W59" i="358" s="1"/>
  <c r="AV55" i="358"/>
  <c r="AU70" i="358"/>
  <c r="W70" i="358" s="1"/>
  <c r="AU34" i="358"/>
  <c r="W34" i="358" s="1"/>
  <c r="AU66" i="358"/>
  <c r="W66" i="358" s="1"/>
  <c r="AU55" i="358"/>
  <c r="W55" i="358" s="1"/>
  <c r="AM81" i="358"/>
  <c r="AM25" i="358"/>
  <c r="AU21" i="358"/>
  <c r="W21" i="358" s="1"/>
  <c r="AM61" i="358"/>
  <c r="AU87" i="358"/>
  <c r="W87" i="358" s="1"/>
  <c r="AM23" i="358"/>
  <c r="AM73" i="358"/>
  <c r="AV33" i="358"/>
  <c r="AM15" i="358"/>
  <c r="AM92" i="358"/>
  <c r="AM55" i="358"/>
  <c r="AM89" i="358"/>
  <c r="AV21" i="358"/>
  <c r="AM29" i="358"/>
  <c r="AU100" i="358"/>
  <c r="W100" i="358" s="1"/>
  <c r="AV85" i="358"/>
  <c r="AU80" i="358"/>
  <c r="W80" i="358" s="1"/>
  <c r="AM70" i="358"/>
  <c r="AM59" i="358"/>
  <c r="AU64" i="358"/>
  <c r="W64" i="358" s="1"/>
  <c r="AM49" i="358"/>
  <c r="AM40" i="358"/>
  <c r="AV41" i="358"/>
  <c r="AM34" i="358"/>
  <c r="AM26" i="358"/>
  <c r="AM91" i="358"/>
  <c r="AU82" i="358"/>
  <c r="W82" i="358" s="1"/>
  <c r="AU58" i="358"/>
  <c r="W58" i="358" s="1"/>
  <c r="AM71" i="358"/>
  <c r="AU52" i="358"/>
  <c r="W52" i="358" s="1"/>
  <c r="AU35" i="358"/>
  <c r="W35" i="358" s="1"/>
  <c r="AU30" i="358"/>
  <c r="W30" i="358" s="1"/>
  <c r="AM16" i="358"/>
  <c r="AV24" i="358"/>
  <c r="AM11" i="358"/>
  <c r="AV36" i="358"/>
  <c r="AU17" i="358"/>
  <c r="W17" i="358" s="1"/>
  <c r="AU99" i="358"/>
  <c r="W99" i="358" s="1"/>
  <c r="AV97" i="358"/>
  <c r="AU79" i="358"/>
  <c r="W79" i="358" s="1"/>
  <c r="AV69" i="358"/>
  <c r="AU67" i="358"/>
  <c r="W67" i="358" s="1"/>
  <c r="AV57" i="358"/>
  <c r="AV51" i="358"/>
  <c r="AV31" i="358"/>
  <c r="AV42" i="358"/>
  <c r="AU95" i="358"/>
  <c r="W95" i="358" s="1"/>
  <c r="AU98" i="358"/>
  <c r="W98" i="358" s="1"/>
  <c r="AV83" i="358"/>
  <c r="AV88" i="358"/>
  <c r="AV74" i="358"/>
  <c r="AU65" i="358"/>
  <c r="W65" i="358" s="1"/>
  <c r="AU50" i="358"/>
  <c r="W50" i="358" s="1"/>
  <c r="AU63" i="358"/>
  <c r="W63" i="358" s="1"/>
  <c r="AU53" i="358"/>
  <c r="W53" i="358" s="1"/>
  <c r="AU44" i="358"/>
  <c r="W44" i="358" s="1"/>
  <c r="AV38" i="358"/>
  <c r="AV20" i="358"/>
  <c r="H12" i="358"/>
  <c r="O9" i="358"/>
  <c r="H93" i="358"/>
  <c r="H95" i="358"/>
  <c r="H89" i="358"/>
  <c r="H81" i="358"/>
  <c r="H78" i="358"/>
  <c r="H90" i="358"/>
  <c r="H75" i="358"/>
  <c r="H73" i="358"/>
  <c r="H67" i="358"/>
  <c r="H52" i="358"/>
  <c r="H57" i="358"/>
  <c r="H58" i="358"/>
  <c r="H55" i="358"/>
  <c r="H45" i="358"/>
  <c r="H46" i="358"/>
  <c r="H39" i="358"/>
  <c r="H36" i="358"/>
  <c r="H22" i="358"/>
  <c r="H34" i="358"/>
  <c r="H19" i="358"/>
  <c r="H24" i="358"/>
  <c r="H25" i="358"/>
  <c r="H9" i="358"/>
  <c r="H98" i="358"/>
  <c r="H100" i="358"/>
  <c r="H85" i="358"/>
  <c r="H77" i="358"/>
  <c r="H87" i="358"/>
  <c r="H80" i="358"/>
  <c r="H72" i="358"/>
  <c r="H74" i="358"/>
  <c r="H63" i="358"/>
  <c r="H48" i="358"/>
  <c r="H53" i="358"/>
  <c r="H54" i="358"/>
  <c r="H51" i="358"/>
  <c r="H41" i="358"/>
  <c r="H42" i="358"/>
  <c r="H49" i="358"/>
  <c r="H32" i="358"/>
  <c r="H18" i="358"/>
  <c r="H31" i="358"/>
  <c r="H15" i="358"/>
  <c r="H20" i="358"/>
  <c r="H21" i="358"/>
  <c r="H94" i="358"/>
  <c r="H96" i="358"/>
  <c r="H88" i="358"/>
  <c r="H86" i="358"/>
  <c r="H83" i="358"/>
  <c r="H76" i="358"/>
  <c r="H68" i="358"/>
  <c r="H70" i="358"/>
  <c r="H60" i="358"/>
  <c r="H65" i="358"/>
  <c r="H66" i="358"/>
  <c r="H69" i="358"/>
  <c r="H47" i="358"/>
  <c r="H37" i="358"/>
  <c r="H38" i="358"/>
  <c r="H44" i="358"/>
  <c r="H30" i="358"/>
  <c r="H14" i="358"/>
  <c r="H27" i="358"/>
  <c r="H35" i="358"/>
  <c r="H97" i="358"/>
  <c r="H99" i="358"/>
  <c r="H92" i="358"/>
  <c r="H84" i="358"/>
  <c r="H82" i="358"/>
  <c r="H91" i="358"/>
  <c r="H79" i="358"/>
  <c r="H64" i="358"/>
  <c r="H71" i="358"/>
  <c r="H56" i="358"/>
  <c r="H61" i="358"/>
  <c r="H62" i="358"/>
  <c r="H59" i="358"/>
  <c r="H50" i="358"/>
  <c r="H33" i="358"/>
  <c r="H43" i="358"/>
  <c r="H40" i="358"/>
  <c r="H26" i="358"/>
  <c r="H23" i="358"/>
  <c r="H28" i="358"/>
  <c r="H29" i="358"/>
  <c r="H13" i="358"/>
  <c r="AM93" i="358"/>
  <c r="AV68" i="358"/>
  <c r="AU39" i="358"/>
  <c r="W39" i="358" s="1"/>
  <c r="AU41" i="358"/>
  <c r="W41" i="358" s="1"/>
  <c r="AT32" i="358"/>
  <c r="AU32" i="358" s="1"/>
  <c r="W32" i="358" s="1"/>
  <c r="AV32" i="358"/>
  <c r="AV96" i="358"/>
  <c r="AV76" i="358"/>
  <c r="AV52" i="358"/>
  <c r="AV35" i="358"/>
  <c r="AV30" i="358"/>
  <c r="AU36" i="358"/>
  <c r="W36" i="358" s="1"/>
  <c r="AU97" i="358"/>
  <c r="W97" i="358" s="1"/>
  <c r="AU90" i="358"/>
  <c r="W90" i="358" s="1"/>
  <c r="AV77" i="358"/>
  <c r="AU69" i="358"/>
  <c r="W69" i="358" s="1"/>
  <c r="AV54" i="358"/>
  <c r="AU57" i="358"/>
  <c r="W57" i="358" s="1"/>
  <c r="AU51" i="358"/>
  <c r="W51" i="358" s="1"/>
  <c r="AU42" i="358"/>
  <c r="W42" i="358" s="1"/>
  <c r="AV27" i="358"/>
  <c r="AV22" i="358"/>
  <c r="AU86" i="358"/>
  <c r="W86" i="358" s="1"/>
  <c r="AU75" i="358"/>
  <c r="W75" i="358" s="1"/>
  <c r="AU88" i="358"/>
  <c r="W88" i="358" s="1"/>
  <c r="AV65" i="358"/>
  <c r="AV50" i="358"/>
  <c r="AV53" i="358"/>
  <c r="AV43" i="358"/>
  <c r="AU38" i="358"/>
  <c r="W38" i="358" s="1"/>
  <c r="AV12" i="358"/>
  <c r="AU28" i="358"/>
  <c r="W28" i="358" s="1"/>
  <c r="AU46" i="358"/>
  <c r="W46" i="358" s="1"/>
  <c r="AM39" i="358"/>
  <c r="AT18" i="358"/>
  <c r="AU18" i="358" s="1"/>
  <c r="W18" i="358" s="1"/>
  <c r="AV18" i="358"/>
  <c r="AU96" i="358"/>
  <c r="W96" i="358" s="1"/>
  <c r="AV84" i="358"/>
  <c r="AU76" i="358"/>
  <c r="W76" i="358" s="1"/>
  <c r="AM66" i="358"/>
  <c r="AV58" i="358"/>
  <c r="AM52" i="358"/>
  <c r="AV48" i="358"/>
  <c r="AV37" i="358"/>
  <c r="AU24" i="358"/>
  <c r="W24" i="358" s="1"/>
  <c r="AT14" i="358"/>
  <c r="AU14" i="358" s="1"/>
  <c r="W14" i="358" s="1"/>
  <c r="AV14" i="358"/>
  <c r="AM10" i="358"/>
  <c r="AM17" i="358"/>
  <c r="AV99" i="358"/>
  <c r="AM87" i="358"/>
  <c r="AV90" i="358"/>
  <c r="AV79" i="358"/>
  <c r="AU78" i="358"/>
  <c r="W78" i="358" s="1"/>
  <c r="AM69" i="358"/>
  <c r="AV67" i="358"/>
  <c r="AV60" i="358"/>
  <c r="AM57" i="358"/>
  <c r="AV47" i="358"/>
  <c r="AM42" i="358"/>
  <c r="AT9" i="358"/>
  <c r="AU9" i="358" s="1"/>
  <c r="W9" i="358" s="1"/>
  <c r="AV9" i="358"/>
  <c r="AV19" i="358"/>
  <c r="AU27" i="358"/>
  <c r="W27" i="358" s="1"/>
  <c r="AU22" i="358"/>
  <c r="W22" i="358" s="1"/>
  <c r="AV95" i="358"/>
  <c r="AV86" i="358"/>
  <c r="AV75" i="358"/>
  <c r="AV72" i="358"/>
  <c r="AV63" i="358"/>
  <c r="AV56" i="358"/>
  <c r="AV45" i="358"/>
  <c r="AM38" i="358"/>
  <c r="AU20" i="358"/>
  <c r="W20" i="358" s="1"/>
  <c r="AM28" i="358"/>
  <c r="AM21" i="358"/>
  <c r="AV100" i="358"/>
  <c r="AM94" i="358"/>
  <c r="AU85" i="358"/>
  <c r="W85" i="358" s="1"/>
  <c r="AV80" i="358"/>
  <c r="AU68" i="358"/>
  <c r="W68" i="358" s="1"/>
  <c r="AM62" i="358"/>
  <c r="AV46" i="358"/>
  <c r="AV39" i="358"/>
  <c r="AM41" i="358"/>
  <c r="AU84" i="358"/>
  <c r="W84" i="358" s="1"/>
  <c r="AV82" i="358"/>
  <c r="AU48" i="358"/>
  <c r="W48" i="358" s="1"/>
  <c r="AU37" i="358"/>
  <c r="W37" i="358" s="1"/>
  <c r="AM33" i="358"/>
  <c r="AT13" i="358"/>
  <c r="AU13" i="358" s="1"/>
  <c r="W13" i="358" s="1"/>
  <c r="AV13" i="358"/>
  <c r="AM36" i="358"/>
  <c r="AV17" i="358"/>
  <c r="AM97" i="358"/>
  <c r="AM90" i="358"/>
  <c r="AV78" i="358"/>
  <c r="AU77" i="358"/>
  <c r="W77" i="358" s="1"/>
  <c r="AU54" i="358"/>
  <c r="W54" i="358" s="1"/>
  <c r="AM67" i="358"/>
  <c r="AU60" i="358"/>
  <c r="W60" i="358" s="1"/>
  <c r="AM51" i="358"/>
  <c r="AU31" i="358"/>
  <c r="W31" i="358" s="1"/>
  <c r="AU47" i="358"/>
  <c r="W47" i="358" s="1"/>
  <c r="AU19" i="358"/>
  <c r="W19" i="358" s="1"/>
  <c r="AM27" i="358"/>
  <c r="AV98" i="358"/>
  <c r="AU83" i="358"/>
  <c r="W83" i="358" s="1"/>
  <c r="AM86" i="358"/>
  <c r="AM88" i="358"/>
  <c r="AU74" i="358"/>
  <c r="W74" i="358" s="1"/>
  <c r="AU72" i="358"/>
  <c r="W72" i="358" s="1"/>
  <c r="AM50" i="358"/>
  <c r="AM63" i="358"/>
  <c r="AU56" i="358"/>
  <c r="W56" i="358" s="1"/>
  <c r="AU43" i="358"/>
  <c r="W43" i="358" s="1"/>
  <c r="AV44" i="358"/>
  <c r="AU45" i="358"/>
  <c r="W45" i="358" s="1"/>
  <c r="AU12" i="358"/>
  <c r="W12" i="358" s="1"/>
  <c r="AM20" i="358"/>
  <c r="AV28" i="358"/>
  <c r="AU93" i="357"/>
  <c r="W93" i="357" s="1"/>
  <c r="AV95" i="357"/>
  <c r="AU78" i="357"/>
  <c r="W78" i="357" s="1"/>
  <c r="H70" i="357"/>
  <c r="AV63" i="357"/>
  <c r="AV100" i="357"/>
  <c r="AU74" i="357"/>
  <c r="W74" i="357" s="1"/>
  <c r="AV31" i="357"/>
  <c r="AU63" i="357"/>
  <c r="W63" i="357" s="1"/>
  <c r="AU28" i="357"/>
  <c r="W28" i="357" s="1"/>
  <c r="AU100" i="357"/>
  <c r="W100" i="357" s="1"/>
  <c r="AV74" i="357"/>
  <c r="AU80" i="357"/>
  <c r="W80" i="357" s="1"/>
  <c r="AU62" i="357"/>
  <c r="W62" i="357" s="1"/>
  <c r="AV61" i="357"/>
  <c r="H21" i="357"/>
  <c r="AU73" i="357"/>
  <c r="W73" i="357" s="1"/>
  <c r="AV29" i="357"/>
  <c r="AU19" i="357"/>
  <c r="W19" i="357" s="1"/>
  <c r="AU83" i="357"/>
  <c r="W83" i="357" s="1"/>
  <c r="AV41" i="357"/>
  <c r="AV73" i="357"/>
  <c r="AV48" i="357"/>
  <c r="AU21" i="357"/>
  <c r="W21" i="357" s="1"/>
  <c r="AU69" i="357"/>
  <c r="W69" i="357" s="1"/>
  <c r="AV43" i="357"/>
  <c r="AU41" i="357"/>
  <c r="W41" i="357" s="1"/>
  <c r="AU58" i="357"/>
  <c r="W58" i="357" s="1"/>
  <c r="AV82" i="357"/>
  <c r="AU48" i="357"/>
  <c r="W48" i="357" s="1"/>
  <c r="AV21" i="357"/>
  <c r="AV69" i="357"/>
  <c r="AU43" i="357"/>
  <c r="W43" i="357" s="1"/>
  <c r="AV94" i="357"/>
  <c r="H46" i="357"/>
  <c r="H25" i="357"/>
  <c r="H16" i="357"/>
  <c r="H41" i="357"/>
  <c r="H64" i="357"/>
  <c r="H19" i="357"/>
  <c r="H29" i="357"/>
  <c r="H36" i="357"/>
  <c r="H87" i="357"/>
  <c r="H88" i="357"/>
  <c r="H18" i="357"/>
  <c r="H35" i="357"/>
  <c r="H57" i="357"/>
  <c r="H78" i="357"/>
  <c r="H92" i="357"/>
  <c r="AV91" i="357"/>
  <c r="AU37" i="357"/>
  <c r="W37" i="357" s="1"/>
  <c r="H90" i="357"/>
  <c r="H40" i="357"/>
  <c r="H24" i="357"/>
  <c r="AU91" i="357"/>
  <c r="W91" i="357" s="1"/>
  <c r="AV98" i="357"/>
  <c r="AV15" i="357"/>
  <c r="H52" i="357"/>
  <c r="H81" i="357"/>
  <c r="H95" i="357"/>
  <c r="H54" i="357"/>
  <c r="H43" i="357"/>
  <c r="AV78" i="357"/>
  <c r="AV67" i="357"/>
  <c r="AU15" i="357"/>
  <c r="W15" i="357" s="1"/>
  <c r="AU95" i="357"/>
  <c r="W95" i="357" s="1"/>
  <c r="AV26" i="357"/>
  <c r="H13" i="357"/>
  <c r="H39" i="357"/>
  <c r="H69" i="357"/>
  <c r="H99" i="357"/>
  <c r="H51" i="357"/>
  <c r="AV76" i="357"/>
  <c r="AU57" i="357"/>
  <c r="W57" i="357" s="1"/>
  <c r="AU30" i="357"/>
  <c r="W30" i="357" s="1"/>
  <c r="AU96" i="357"/>
  <c r="W96" i="357" s="1"/>
  <c r="AU26" i="357"/>
  <c r="W26" i="357" s="1"/>
  <c r="AU27" i="357"/>
  <c r="W27" i="357" s="1"/>
  <c r="H15" i="357"/>
  <c r="H38" i="357"/>
  <c r="H59" i="357"/>
  <c r="H71" i="357"/>
  <c r="H97" i="357"/>
  <c r="H22" i="357"/>
  <c r="H42" i="357"/>
  <c r="H76" i="357"/>
  <c r="H26" i="357"/>
  <c r="H62" i="357"/>
  <c r="AU87" i="357"/>
  <c r="W87" i="357" s="1"/>
  <c r="AU76" i="357"/>
  <c r="W76" i="357" s="1"/>
  <c r="AV96" i="357"/>
  <c r="AV27" i="357"/>
  <c r="AU88" i="357"/>
  <c r="W88" i="357" s="1"/>
  <c r="AV99" i="357"/>
  <c r="H28" i="357"/>
  <c r="AU54" i="357"/>
  <c r="W54" i="357" s="1"/>
  <c r="AU46" i="357"/>
  <c r="W46" i="357" s="1"/>
  <c r="AU99" i="357"/>
  <c r="W99" i="357" s="1"/>
  <c r="AM19" i="357"/>
  <c r="AV86" i="357"/>
  <c r="AV58" i="357"/>
  <c r="AV97" i="357"/>
  <c r="AV75" i="357"/>
  <c r="AV50" i="357"/>
  <c r="AU12" i="357"/>
  <c r="W12" i="357" s="1"/>
  <c r="H32" i="357"/>
  <c r="H47" i="357"/>
  <c r="H61" i="357"/>
  <c r="H86" i="357"/>
  <c r="H93" i="357"/>
  <c r="H30" i="357"/>
  <c r="H50" i="357"/>
  <c r="H74" i="357"/>
  <c r="H20" i="357"/>
  <c r="H49" i="357"/>
  <c r="H56" i="357"/>
  <c r="H68" i="357"/>
  <c r="H82" i="357"/>
  <c r="H10" i="357"/>
  <c r="H27" i="357"/>
  <c r="H44" i="357"/>
  <c r="H45" i="357"/>
  <c r="AM82" i="357"/>
  <c r="H80" i="357"/>
  <c r="AM65" i="357"/>
  <c r="AM89" i="357"/>
  <c r="AV46" i="357"/>
  <c r="AU86" i="357"/>
  <c r="W86" i="357" s="1"/>
  <c r="AM14" i="357"/>
  <c r="H60" i="357"/>
  <c r="H91" i="357"/>
  <c r="AM76" i="357"/>
  <c r="AM58" i="357"/>
  <c r="AM91" i="357"/>
  <c r="AU98" i="357"/>
  <c r="W98" i="357" s="1"/>
  <c r="AM61" i="357"/>
  <c r="AU24" i="357"/>
  <c r="W24" i="357" s="1"/>
  <c r="AM96" i="357"/>
  <c r="H72" i="357"/>
  <c r="H96" i="357"/>
  <c r="H48" i="357"/>
  <c r="AM99" i="357"/>
  <c r="AU67" i="357"/>
  <c r="W67" i="357" s="1"/>
  <c r="AM21" i="357"/>
  <c r="AM28" i="357"/>
  <c r="AM98" i="357"/>
  <c r="AM74" i="357"/>
  <c r="AM41" i="357"/>
  <c r="AM31" i="357"/>
  <c r="H23" i="357"/>
  <c r="H33" i="357"/>
  <c r="H58" i="357"/>
  <c r="H73" i="357"/>
  <c r="H98" i="357"/>
  <c r="H83" i="357"/>
  <c r="AU16" i="357"/>
  <c r="W16" i="357" s="1"/>
  <c r="AM57" i="357"/>
  <c r="AM43" i="357"/>
  <c r="AV44" i="357"/>
  <c r="AU38" i="357"/>
  <c r="W38" i="357" s="1"/>
  <c r="AV56" i="357"/>
  <c r="AV38" i="357"/>
  <c r="AM80" i="357"/>
  <c r="AM62" i="357"/>
  <c r="AM83" i="357"/>
  <c r="AU17" i="357"/>
  <c r="W17" i="357" s="1"/>
  <c r="AU68" i="357"/>
  <c r="W68" i="357" s="1"/>
  <c r="AM13" i="357"/>
  <c r="AV34" i="357"/>
  <c r="AV25" i="357"/>
  <c r="AM16" i="357"/>
  <c r="AM48" i="357"/>
  <c r="AM51" i="357"/>
  <c r="AU85" i="357"/>
  <c r="W85" i="357" s="1"/>
  <c r="AV42" i="357"/>
  <c r="AU64" i="357"/>
  <c r="W64" i="357" s="1"/>
  <c r="H79" i="357"/>
  <c r="H12" i="357"/>
  <c r="H63" i="357"/>
  <c r="H75" i="357"/>
  <c r="H14" i="357"/>
  <c r="H37" i="357"/>
  <c r="H77" i="357"/>
  <c r="H94" i="357"/>
  <c r="H34" i="357"/>
  <c r="H31" i="357"/>
  <c r="H55" i="357"/>
  <c r="H66" i="357"/>
  <c r="H84" i="357"/>
  <c r="H100" i="357"/>
  <c r="H9" i="357"/>
  <c r="H85" i="357"/>
  <c r="H17" i="357"/>
  <c r="H11" i="357"/>
  <c r="H53" i="357"/>
  <c r="H65" i="357"/>
  <c r="H67" i="357"/>
  <c r="H89" i="357"/>
  <c r="AM63" i="357"/>
  <c r="AM85" i="357"/>
  <c r="AM24" i="357"/>
  <c r="AU79" i="357"/>
  <c r="W79" i="357" s="1"/>
  <c r="AU70" i="357"/>
  <c r="W70" i="357" s="1"/>
  <c r="AV68" i="357"/>
  <c r="AU56" i="357"/>
  <c r="W56" i="357" s="1"/>
  <c r="AV53" i="357"/>
  <c r="AM38" i="357"/>
  <c r="AU39" i="357"/>
  <c r="W39" i="357" s="1"/>
  <c r="AV37" i="357"/>
  <c r="AM26" i="357"/>
  <c r="AM27" i="357"/>
  <c r="AU20" i="357"/>
  <c r="W20" i="357" s="1"/>
  <c r="AM88" i="357"/>
  <c r="AU90" i="357"/>
  <c r="W90" i="357" s="1"/>
  <c r="AU77" i="357"/>
  <c r="W77" i="357" s="1"/>
  <c r="AU75" i="357"/>
  <c r="W75" i="357" s="1"/>
  <c r="AU66" i="357"/>
  <c r="W66" i="357" s="1"/>
  <c r="AM64" i="357"/>
  <c r="AV52" i="357"/>
  <c r="AU49" i="357"/>
  <c r="W49" i="357" s="1"/>
  <c r="AU35" i="357"/>
  <c r="W35" i="357" s="1"/>
  <c r="AU33" i="357"/>
  <c r="W33" i="357" s="1"/>
  <c r="AU32" i="357"/>
  <c r="W32" i="357" s="1"/>
  <c r="AV16" i="357"/>
  <c r="AT11" i="357"/>
  <c r="AU11" i="357" s="1"/>
  <c r="W11" i="357" s="1"/>
  <c r="AV11" i="357"/>
  <c r="AV22" i="357"/>
  <c r="AV81" i="357"/>
  <c r="AV59" i="357"/>
  <c r="AU84" i="357"/>
  <c r="W84" i="357" s="1"/>
  <c r="AV55" i="357"/>
  <c r="AV49" i="357"/>
  <c r="AV33" i="357"/>
  <c r="AV23" i="357"/>
  <c r="AM93" i="357"/>
  <c r="AM95" i="357"/>
  <c r="AM73" i="357"/>
  <c r="AM29" i="357"/>
  <c r="AM10" i="357"/>
  <c r="AM12" i="357"/>
  <c r="AM87" i="357"/>
  <c r="AM69" i="357"/>
  <c r="AV60" i="357"/>
  <c r="AU42" i="357"/>
  <c r="W42" i="357" s="1"/>
  <c r="AU44" i="357"/>
  <c r="W44" i="357" s="1"/>
  <c r="AV30" i="357"/>
  <c r="AM17" i="357"/>
  <c r="AU22" i="357"/>
  <c r="W22" i="357" s="1"/>
  <c r="AV24" i="357"/>
  <c r="AM15" i="357"/>
  <c r="AV92" i="357"/>
  <c r="AU81" i="357"/>
  <c r="W81" i="357" s="1"/>
  <c r="AV72" i="357"/>
  <c r="AM68" i="357"/>
  <c r="AU53" i="357"/>
  <c r="W53" i="357" s="1"/>
  <c r="AV40" i="357"/>
  <c r="AM37" i="357"/>
  <c r="AV18" i="357"/>
  <c r="AU97" i="357"/>
  <c r="W97" i="357" s="1"/>
  <c r="AM84" i="357"/>
  <c r="AV77" i="357"/>
  <c r="AV71" i="357"/>
  <c r="AV64" i="357"/>
  <c r="AV54" i="357"/>
  <c r="AV36" i="357"/>
  <c r="AV32" i="357"/>
  <c r="AU23" i="357"/>
  <c r="W23" i="357" s="1"/>
  <c r="AT9" i="357"/>
  <c r="AU9" i="357" s="1"/>
  <c r="W9" i="357" s="1"/>
  <c r="AV9" i="357"/>
  <c r="AV93" i="357"/>
  <c r="AM78" i="357"/>
  <c r="AU50" i="357"/>
  <c r="W50" i="357" s="1"/>
  <c r="AM45" i="357"/>
  <c r="AM47" i="357"/>
  <c r="AM100" i="357"/>
  <c r="AV85" i="357"/>
  <c r="AU60" i="357"/>
  <c r="W60" i="357" s="1"/>
  <c r="AM46" i="357"/>
  <c r="AM30" i="357"/>
  <c r="AV17" i="357"/>
  <c r="AM94" i="357"/>
  <c r="AU92" i="357"/>
  <c r="W92" i="357" s="1"/>
  <c r="AM86" i="357"/>
  <c r="AV79" i="357"/>
  <c r="AV70" i="357"/>
  <c r="AU72" i="357"/>
  <c r="W72" i="357" s="1"/>
  <c r="AU59" i="357"/>
  <c r="W59" i="357" s="1"/>
  <c r="AV39" i="357"/>
  <c r="AU40" i="357"/>
  <c r="W40" i="357" s="1"/>
  <c r="AU18" i="357"/>
  <c r="W18" i="357" s="1"/>
  <c r="AV20" i="357"/>
  <c r="AV90" i="357"/>
  <c r="AV84" i="357"/>
  <c r="AV66" i="357"/>
  <c r="AU71" i="357"/>
  <c r="W71" i="357" s="1"/>
  <c r="AU55" i="357"/>
  <c r="W55" i="357" s="1"/>
  <c r="AU52" i="357"/>
  <c r="W52" i="357" s="1"/>
  <c r="AM54" i="357"/>
  <c r="AU34" i="357"/>
  <c r="W34" i="357" s="1"/>
  <c r="AV35" i="357"/>
  <c r="AU36" i="357"/>
  <c r="W36" i="357" s="1"/>
  <c r="AU25" i="357"/>
  <c r="W25" i="357" s="1"/>
  <c r="AU19" i="352"/>
  <c r="W19" i="352" s="1"/>
  <c r="H9" i="352"/>
  <c r="AU36" i="352"/>
  <c r="W36" i="352" s="1"/>
  <c r="AV11" i="351"/>
  <c r="AU11" i="351"/>
  <c r="W11" i="351" s="1"/>
  <c r="AU83" i="350"/>
  <c r="W83" i="350" s="1"/>
  <c r="AU74" i="350"/>
  <c r="W74" i="350" s="1"/>
  <c r="AU23" i="347"/>
  <c r="W23" i="347" s="1"/>
  <c r="AU64" i="347"/>
  <c r="W64" i="347" s="1"/>
  <c r="AV12" i="347"/>
  <c r="AU28" i="347"/>
  <c r="W28" i="347" s="1"/>
  <c r="AU37" i="347"/>
  <c r="W37" i="347" s="1"/>
  <c r="AU39" i="347"/>
  <c r="W39" i="347" s="1"/>
  <c r="H9" i="349"/>
  <c r="AU53" i="349"/>
  <c r="W53" i="349" s="1"/>
  <c r="AU29" i="348"/>
  <c r="W29" i="348" s="1"/>
  <c r="H9" i="348"/>
  <c r="AU23" i="348"/>
  <c r="W23" i="348" s="1"/>
  <c r="H10" i="348"/>
  <c r="AU71" i="348"/>
  <c r="W71" i="348" s="1"/>
  <c r="H11" i="348"/>
  <c r="AU78" i="348"/>
  <c r="W78" i="348" s="1"/>
  <c r="H70" i="348"/>
  <c r="H46" i="348"/>
  <c r="AU19" i="348"/>
  <c r="W19" i="348" s="1"/>
  <c r="AU58" i="348"/>
  <c r="W58" i="348" s="1"/>
  <c r="H45" i="348"/>
  <c r="H26" i="348"/>
  <c r="AU44" i="346"/>
  <c r="W44" i="346" s="1"/>
  <c r="H12" i="346"/>
  <c r="AU48" i="345"/>
  <c r="W48" i="345" s="1"/>
  <c r="AU39" i="345"/>
  <c r="W39" i="345" s="1"/>
  <c r="AU22" i="344"/>
  <c r="W22" i="344" s="1"/>
  <c r="AU59" i="344"/>
  <c r="W59" i="344" s="1"/>
  <c r="AU66" i="344"/>
  <c r="W66" i="344" s="1"/>
  <c r="AU34" i="344"/>
  <c r="W34" i="344" s="1"/>
  <c r="AU36" i="344"/>
  <c r="W36" i="344" s="1"/>
  <c r="AU96" i="344"/>
  <c r="W96" i="344" s="1"/>
  <c r="AU85" i="344"/>
  <c r="W85" i="344" s="1"/>
  <c r="AU38" i="344"/>
  <c r="W38" i="344" s="1"/>
  <c r="AU79" i="344"/>
  <c r="W79" i="344" s="1"/>
  <c r="AU21" i="344"/>
  <c r="W21" i="344" s="1"/>
  <c r="AU74" i="344"/>
  <c r="W74" i="344" s="1"/>
  <c r="AM36" i="344"/>
  <c r="AV13" i="344"/>
  <c r="AM61" i="344"/>
  <c r="AU68" i="344"/>
  <c r="W68" i="344" s="1"/>
  <c r="AM14" i="344"/>
  <c r="AU76" i="344"/>
  <c r="W76" i="344" s="1"/>
  <c r="AU45" i="344"/>
  <c r="W45" i="344" s="1"/>
  <c r="AU31" i="344"/>
  <c r="W31" i="344" s="1"/>
  <c r="AU99" i="344"/>
  <c r="W99" i="344" s="1"/>
  <c r="AU16" i="344"/>
  <c r="W16" i="344" s="1"/>
  <c r="AU28" i="344"/>
  <c r="W28" i="344" s="1"/>
  <c r="AM29" i="344"/>
  <c r="AU24" i="344"/>
  <c r="W24" i="344" s="1"/>
  <c r="AU84" i="344"/>
  <c r="W84" i="344" s="1"/>
  <c r="AU67" i="344"/>
  <c r="W67" i="344" s="1"/>
  <c r="AM59" i="344"/>
  <c r="AU78" i="344"/>
  <c r="W78" i="344" s="1"/>
  <c r="AU44" i="344"/>
  <c r="W44" i="344" s="1"/>
  <c r="AM38" i="344"/>
  <c r="AU80" i="344"/>
  <c r="W80" i="344" s="1"/>
  <c r="AM65" i="344"/>
  <c r="O12" i="344"/>
  <c r="H12" i="344"/>
  <c r="AU13" i="352"/>
  <c r="W13" i="352" s="1"/>
  <c r="AV13" i="352"/>
  <c r="AV80" i="352"/>
  <c r="AU28" i="352"/>
  <c r="W28" i="352" s="1"/>
  <c r="AU49" i="352"/>
  <c r="W49" i="352" s="1"/>
  <c r="AU12" i="352"/>
  <c r="W12" i="352" s="1"/>
  <c r="H14" i="352"/>
  <c r="AV49" i="352"/>
  <c r="AU34" i="352"/>
  <c r="W34" i="352" s="1"/>
  <c r="AU81" i="352"/>
  <c r="W81" i="352" s="1"/>
  <c r="AV36" i="352"/>
  <c r="AV26" i="352"/>
  <c r="H71" i="352"/>
  <c r="AV38" i="352"/>
  <c r="H44" i="352"/>
  <c r="H36" i="352"/>
  <c r="AV93" i="352"/>
  <c r="AU80" i="352"/>
  <c r="W80" i="352" s="1"/>
  <c r="AV77" i="352"/>
  <c r="AV48" i="352"/>
  <c r="H46" i="352"/>
  <c r="H69" i="352"/>
  <c r="AU93" i="352"/>
  <c r="W93" i="352" s="1"/>
  <c r="H76" i="352"/>
  <c r="H32" i="352"/>
  <c r="AV87" i="352"/>
  <c r="AV12" i="352"/>
  <c r="AU87" i="352"/>
  <c r="W87" i="352" s="1"/>
  <c r="H60" i="352"/>
  <c r="H28" i="352"/>
  <c r="H95" i="352"/>
  <c r="H97" i="352"/>
  <c r="AU98" i="352"/>
  <c r="W98" i="352" s="1"/>
  <c r="AV83" i="352"/>
  <c r="AV24" i="352"/>
  <c r="AU59" i="352"/>
  <c r="W59" i="352" s="1"/>
  <c r="H37" i="352"/>
  <c r="H87" i="352"/>
  <c r="H55" i="352"/>
  <c r="H52" i="352"/>
  <c r="H49" i="352"/>
  <c r="AV67" i="352"/>
  <c r="AU48" i="352"/>
  <c r="W48" i="352" s="1"/>
  <c r="AU99" i="352"/>
  <c r="W99" i="352" s="1"/>
  <c r="AV28" i="352"/>
  <c r="AV33" i="352"/>
  <c r="AV99" i="352"/>
  <c r="AU67" i="352"/>
  <c r="W67" i="352" s="1"/>
  <c r="AV63" i="352"/>
  <c r="AU77" i="352"/>
  <c r="W77" i="352" s="1"/>
  <c r="AU63" i="352"/>
  <c r="W63" i="352" s="1"/>
  <c r="AV59" i="352"/>
  <c r="AV95" i="352"/>
  <c r="AU26" i="352"/>
  <c r="W26" i="352" s="1"/>
  <c r="AU95" i="352"/>
  <c r="W95" i="352" s="1"/>
  <c r="AV23" i="352"/>
  <c r="H82" i="352"/>
  <c r="AU23" i="352"/>
  <c r="W23" i="352" s="1"/>
  <c r="AV98" i="352"/>
  <c r="AV34" i="352"/>
  <c r="AU65" i="352"/>
  <c r="W65" i="352" s="1"/>
  <c r="AU38" i="352"/>
  <c r="W38" i="352" s="1"/>
  <c r="AV100" i="352"/>
  <c r="AV19" i="352"/>
  <c r="H21" i="352"/>
  <c r="H31" i="352"/>
  <c r="H53" i="352"/>
  <c r="H68" i="352"/>
  <c r="H81" i="352"/>
  <c r="H98" i="352"/>
  <c r="H12" i="352"/>
  <c r="H41" i="352"/>
  <c r="H64" i="352"/>
  <c r="H77" i="352"/>
  <c r="H93" i="352"/>
  <c r="H29" i="352"/>
  <c r="H48" i="352"/>
  <c r="H62" i="352"/>
  <c r="H88" i="352"/>
  <c r="H17" i="352"/>
  <c r="H42" i="352"/>
  <c r="H75" i="352"/>
  <c r="AM99" i="352"/>
  <c r="AM33" i="352"/>
  <c r="AV22" i="352"/>
  <c r="AU79" i="352"/>
  <c r="W79" i="352" s="1"/>
  <c r="H10" i="352"/>
  <c r="H24" i="352"/>
  <c r="H40" i="352"/>
  <c r="H51" i="352"/>
  <c r="H74" i="352"/>
  <c r="H89" i="352"/>
  <c r="H30" i="352"/>
  <c r="H19" i="352"/>
  <c r="H47" i="352"/>
  <c r="H58" i="352"/>
  <c r="H83" i="352"/>
  <c r="H18" i="352"/>
  <c r="H23" i="352"/>
  <c r="H61" i="352"/>
  <c r="H73" i="352"/>
  <c r="H99" i="352"/>
  <c r="H20" i="352"/>
  <c r="H56" i="352"/>
  <c r="H94" i="352"/>
  <c r="AV78" i="352"/>
  <c r="AV72" i="352"/>
  <c r="AU22" i="352"/>
  <c r="W22" i="352" s="1"/>
  <c r="H26" i="352"/>
  <c r="H15" i="352"/>
  <c r="H43" i="352"/>
  <c r="H54" i="352"/>
  <c r="H79" i="352"/>
  <c r="H100" i="352"/>
  <c r="H25" i="352"/>
  <c r="H34" i="352"/>
  <c r="H57" i="352"/>
  <c r="H72" i="352"/>
  <c r="H91" i="352"/>
  <c r="H35" i="352"/>
  <c r="H38" i="352"/>
  <c r="H59" i="352"/>
  <c r="H85" i="352"/>
  <c r="H11" i="352"/>
  <c r="H27" i="352"/>
  <c r="H67" i="352"/>
  <c r="AU78" i="352"/>
  <c r="W78" i="352" s="1"/>
  <c r="AU83" i="352"/>
  <c r="W83" i="352" s="1"/>
  <c r="AV79" i="352"/>
  <c r="H86" i="352"/>
  <c r="H13" i="352"/>
  <c r="H16" i="352"/>
  <c r="H45" i="352"/>
  <c r="H65" i="352"/>
  <c r="H80" i="352"/>
  <c r="H90" i="352"/>
  <c r="H22" i="352"/>
  <c r="H33" i="352"/>
  <c r="H39" i="352"/>
  <c r="H63" i="352"/>
  <c r="H78" i="352"/>
  <c r="H96" i="352"/>
  <c r="AM81" i="352"/>
  <c r="AM67" i="352"/>
  <c r="AV65" i="352"/>
  <c r="AV68" i="352"/>
  <c r="H84" i="352"/>
  <c r="AM65" i="352"/>
  <c r="AU68" i="352"/>
  <c r="W68" i="352" s="1"/>
  <c r="H50" i="352"/>
  <c r="H66" i="352"/>
  <c r="H70" i="352"/>
  <c r="H92" i="352"/>
  <c r="AU72" i="352"/>
  <c r="W72" i="352" s="1"/>
  <c r="AM93" i="352"/>
  <c r="AV81" i="352"/>
  <c r="AU51" i="352"/>
  <c r="W51" i="352" s="1"/>
  <c r="AM26" i="352"/>
  <c r="AU88" i="352"/>
  <c r="W88" i="352" s="1"/>
  <c r="AM83" i="352"/>
  <c r="AM48" i="352"/>
  <c r="AM24" i="352"/>
  <c r="AM19" i="352"/>
  <c r="AV51" i="352"/>
  <c r="AM23" i="352"/>
  <c r="AV88" i="352"/>
  <c r="AM72" i="352"/>
  <c r="AM68" i="352"/>
  <c r="AU90" i="352"/>
  <c r="W90" i="352" s="1"/>
  <c r="AU66" i="352"/>
  <c r="W66" i="352" s="1"/>
  <c r="AV54" i="352"/>
  <c r="AT11" i="352"/>
  <c r="AU11" i="352" s="1"/>
  <c r="W11" i="352" s="1"/>
  <c r="AV11" i="352"/>
  <c r="AV76" i="352"/>
  <c r="AV69" i="352"/>
  <c r="AV45" i="352"/>
  <c r="AV32" i="352"/>
  <c r="AU25" i="352"/>
  <c r="W25" i="352" s="1"/>
  <c r="AV35" i="352"/>
  <c r="AT10" i="352"/>
  <c r="AU10" i="352" s="1"/>
  <c r="W10" i="352" s="1"/>
  <c r="AV10" i="352"/>
  <c r="AU94" i="352"/>
  <c r="W94" i="352" s="1"/>
  <c r="AU84" i="352"/>
  <c r="W84" i="352" s="1"/>
  <c r="AV74" i="352"/>
  <c r="AU57" i="352"/>
  <c r="W57" i="352" s="1"/>
  <c r="AU46" i="352"/>
  <c r="W46" i="352" s="1"/>
  <c r="AV44" i="352"/>
  <c r="AU20" i="352"/>
  <c r="W20" i="352" s="1"/>
  <c r="AU15" i="352"/>
  <c r="W15" i="352" s="1"/>
  <c r="AV91" i="352"/>
  <c r="AU89" i="352"/>
  <c r="W89" i="352" s="1"/>
  <c r="AV86" i="352"/>
  <c r="AU73" i="352"/>
  <c r="W73" i="352" s="1"/>
  <c r="AU56" i="352"/>
  <c r="W56" i="352" s="1"/>
  <c r="AV53" i="352"/>
  <c r="AU58" i="352"/>
  <c r="W58" i="352" s="1"/>
  <c r="AU37" i="352"/>
  <c r="W37" i="352" s="1"/>
  <c r="AV42" i="352"/>
  <c r="AU39" i="352"/>
  <c r="W39" i="352" s="1"/>
  <c r="AV16" i="352"/>
  <c r="AV27" i="352"/>
  <c r="AU14" i="352"/>
  <c r="W14" i="352" s="1"/>
  <c r="AU17" i="352"/>
  <c r="W17" i="352" s="1"/>
  <c r="AU85" i="352"/>
  <c r="W85" i="352" s="1"/>
  <c r="AM90" i="352"/>
  <c r="AM80" i="352"/>
  <c r="AV66" i="352"/>
  <c r="AM49" i="352"/>
  <c r="AM38" i="352"/>
  <c r="AM36" i="352"/>
  <c r="AU29" i="352"/>
  <c r="W29" i="352" s="1"/>
  <c r="AM88" i="352"/>
  <c r="AM87" i="352"/>
  <c r="AM77" i="352"/>
  <c r="AM63" i="352"/>
  <c r="AV47" i="352"/>
  <c r="AU50" i="352"/>
  <c r="W50" i="352" s="1"/>
  <c r="AM25" i="352"/>
  <c r="AV96" i="352"/>
  <c r="AV92" i="352"/>
  <c r="AV84" i="352"/>
  <c r="AU74" i="352"/>
  <c r="W74" i="352" s="1"/>
  <c r="AV60" i="352"/>
  <c r="AV41" i="352"/>
  <c r="AU44" i="352"/>
  <c r="W44" i="352" s="1"/>
  <c r="AM20" i="352"/>
  <c r="AV18" i="352"/>
  <c r="AV21" i="352"/>
  <c r="AV97" i="352"/>
  <c r="AU91" i="352"/>
  <c r="W91" i="352" s="1"/>
  <c r="AU82" i="352"/>
  <c r="W82" i="352" s="1"/>
  <c r="AV71" i="352"/>
  <c r="AV70" i="352"/>
  <c r="AU53" i="352"/>
  <c r="W53" i="352" s="1"/>
  <c r="AU55" i="352"/>
  <c r="W55" i="352" s="1"/>
  <c r="AU42" i="352"/>
  <c r="W42" i="352" s="1"/>
  <c r="AV40" i="352"/>
  <c r="AU16" i="352"/>
  <c r="W16" i="352" s="1"/>
  <c r="AU27" i="352"/>
  <c r="W27" i="352" s="1"/>
  <c r="AM17" i="352"/>
  <c r="AT9" i="352"/>
  <c r="AU9" i="352" s="1"/>
  <c r="W9" i="352" s="1"/>
  <c r="AV9" i="352"/>
  <c r="AV85" i="352"/>
  <c r="AV52" i="352"/>
  <c r="AU54" i="352"/>
  <c r="W54" i="352" s="1"/>
  <c r="AM100" i="352"/>
  <c r="AU64" i="352"/>
  <c r="W64" i="352" s="1"/>
  <c r="AV61" i="352"/>
  <c r="AU69" i="352"/>
  <c r="W69" i="352" s="1"/>
  <c r="AU45" i="352"/>
  <c r="W45" i="352" s="1"/>
  <c r="AU47" i="352"/>
  <c r="W47" i="352" s="1"/>
  <c r="AM22" i="352"/>
  <c r="AM34" i="352"/>
  <c r="AV25" i="352"/>
  <c r="AM94" i="352"/>
  <c r="AU92" i="352"/>
  <c r="W92" i="352" s="1"/>
  <c r="AM84" i="352"/>
  <c r="AU75" i="352"/>
  <c r="W75" i="352" s="1"/>
  <c r="AM74" i="352"/>
  <c r="AM57" i="352"/>
  <c r="AV62" i="352"/>
  <c r="AM59" i="352"/>
  <c r="AM46" i="352"/>
  <c r="AV43" i="352"/>
  <c r="AM44" i="352"/>
  <c r="AM15" i="352"/>
  <c r="AV31" i="352"/>
  <c r="AU18" i="352"/>
  <c r="W18" i="352" s="1"/>
  <c r="AU97" i="352"/>
  <c r="W97" i="352" s="1"/>
  <c r="AM89" i="352"/>
  <c r="AM82" i="352"/>
  <c r="AU86" i="352"/>
  <c r="W86" i="352" s="1"/>
  <c r="AM73" i="352"/>
  <c r="AU70" i="352"/>
  <c r="W70" i="352" s="1"/>
  <c r="AV56" i="352"/>
  <c r="AM58" i="352"/>
  <c r="AV55" i="352"/>
  <c r="AV37" i="352"/>
  <c r="AM39" i="352"/>
  <c r="AU40" i="352"/>
  <c r="W40" i="352" s="1"/>
  <c r="AM16" i="352"/>
  <c r="AM14" i="352"/>
  <c r="AV30" i="352"/>
  <c r="AV17" i="352"/>
  <c r="AM95" i="352"/>
  <c r="AV90" i="352"/>
  <c r="AM78" i="352"/>
  <c r="AM66" i="352"/>
  <c r="AM51" i="352"/>
  <c r="AU52" i="352"/>
  <c r="W52" i="352" s="1"/>
  <c r="AM12" i="352"/>
  <c r="AM28" i="352"/>
  <c r="AM13" i="352"/>
  <c r="AV29" i="352"/>
  <c r="AM98" i="352"/>
  <c r="AU76" i="352"/>
  <c r="W76" i="352" s="1"/>
  <c r="AV64" i="352"/>
  <c r="AU61" i="352"/>
  <c r="W61" i="352" s="1"/>
  <c r="AM45" i="352"/>
  <c r="AV50" i="352"/>
  <c r="AU32" i="352"/>
  <c r="W32" i="352" s="1"/>
  <c r="AU35" i="352"/>
  <c r="W35" i="352" s="1"/>
  <c r="AU96" i="352"/>
  <c r="W96" i="352" s="1"/>
  <c r="AV94" i="352"/>
  <c r="AM79" i="352"/>
  <c r="AV75" i="352"/>
  <c r="AU60" i="352"/>
  <c r="W60" i="352" s="1"/>
  <c r="AV57" i="352"/>
  <c r="AU62" i="352"/>
  <c r="W62" i="352" s="1"/>
  <c r="AU41" i="352"/>
  <c r="W41" i="352" s="1"/>
  <c r="AV46" i="352"/>
  <c r="AU43" i="352"/>
  <c r="W43" i="352" s="1"/>
  <c r="AV20" i="352"/>
  <c r="AV15" i="352"/>
  <c r="AU31" i="352"/>
  <c r="W31" i="352" s="1"/>
  <c r="AU21" i="352"/>
  <c r="W21" i="352" s="1"/>
  <c r="AM91" i="352"/>
  <c r="AV89" i="352"/>
  <c r="AV82" i="352"/>
  <c r="AU71" i="352"/>
  <c r="W71" i="352" s="1"/>
  <c r="AV73" i="352"/>
  <c r="AM70" i="352"/>
  <c r="AM53" i="352"/>
  <c r="AV58" i="352"/>
  <c r="AM55" i="352"/>
  <c r="AM42" i="352"/>
  <c r="AV39" i="352"/>
  <c r="AM27" i="352"/>
  <c r="AV14" i="352"/>
  <c r="AU30" i="352"/>
  <c r="W30" i="352" s="1"/>
  <c r="AU68" i="347"/>
  <c r="W68" i="347" s="1"/>
  <c r="AU75" i="347"/>
  <c r="W75" i="347" s="1"/>
  <c r="AV49" i="347"/>
  <c r="AU34" i="347"/>
  <c r="W34" i="347" s="1"/>
  <c r="AU100" i="347"/>
  <c r="W100" i="347" s="1"/>
  <c r="AU40" i="347"/>
  <c r="W40" i="347" s="1"/>
  <c r="AU74" i="347"/>
  <c r="W74" i="347" s="1"/>
  <c r="AV52" i="347"/>
  <c r="AV88" i="347"/>
  <c r="AU52" i="347"/>
  <c r="W52" i="347" s="1"/>
  <c r="AV70" i="347"/>
  <c r="AU92" i="347"/>
  <c r="W92" i="347" s="1"/>
  <c r="AV92" i="347"/>
  <c r="AV74" i="347"/>
  <c r="AV40" i="347"/>
  <c r="AU88" i="347"/>
  <c r="W88" i="347" s="1"/>
  <c r="AU24" i="347"/>
  <c r="W24" i="347" s="1"/>
  <c r="AU95" i="347"/>
  <c r="W95" i="347" s="1"/>
  <c r="AU35" i="347"/>
  <c r="W35" i="347" s="1"/>
  <c r="AV79" i="347"/>
  <c r="AU79" i="347"/>
  <c r="W79" i="347" s="1"/>
  <c r="AV35" i="347"/>
  <c r="AV50" i="347"/>
  <c r="AU50" i="347"/>
  <c r="W50" i="347" s="1"/>
  <c r="AV76" i="347"/>
  <c r="AV67" i="347"/>
  <c r="AU90" i="347"/>
  <c r="W90" i="347" s="1"/>
  <c r="AU73" i="347"/>
  <c r="W73" i="347" s="1"/>
  <c r="AU82" i="347"/>
  <c r="W82" i="347" s="1"/>
  <c r="AU76" i="347"/>
  <c r="W76" i="347" s="1"/>
  <c r="AU67" i="347"/>
  <c r="W67" i="347" s="1"/>
  <c r="AU46" i="347"/>
  <c r="W46" i="347" s="1"/>
  <c r="AV47" i="347"/>
  <c r="AV82" i="347"/>
  <c r="AV46" i="347"/>
  <c r="AU47" i="347"/>
  <c r="W47" i="347" s="1"/>
  <c r="AV80" i="347"/>
  <c r="AU32" i="347"/>
  <c r="W32" i="347" s="1"/>
  <c r="AV90" i="347"/>
  <c r="AU80" i="347"/>
  <c r="W80" i="347" s="1"/>
  <c r="AV32" i="347"/>
  <c r="AV27" i="347"/>
  <c r="A12" i="347"/>
  <c r="J12" i="347" s="1"/>
  <c r="X12" i="347" s="1"/>
  <c r="Z12" i="347" s="1"/>
  <c r="AV16" i="351"/>
  <c r="AV90" i="351"/>
  <c r="AU95" i="351"/>
  <c r="W95" i="351" s="1"/>
  <c r="AU80" i="351"/>
  <c r="W80" i="351" s="1"/>
  <c r="AU32" i="351"/>
  <c r="W32" i="351" s="1"/>
  <c r="AU16" i="351"/>
  <c r="W16" i="351" s="1"/>
  <c r="AU36" i="351"/>
  <c r="W36" i="351" s="1"/>
  <c r="AU63" i="351"/>
  <c r="W63" i="351" s="1"/>
  <c r="AU91" i="351"/>
  <c r="W91" i="351" s="1"/>
  <c r="AV53" i="351"/>
  <c r="AV71" i="351"/>
  <c r="AV84" i="351"/>
  <c r="AV47" i="351"/>
  <c r="AU53" i="351"/>
  <c r="W53" i="351" s="1"/>
  <c r="AU75" i="351"/>
  <c r="W75" i="351" s="1"/>
  <c r="AV75" i="351"/>
  <c r="AV91" i="351"/>
  <c r="AV17" i="351"/>
  <c r="AM95" i="351"/>
  <c r="AV36" i="351"/>
  <c r="AU90" i="351"/>
  <c r="W90" i="351" s="1"/>
  <c r="AV43" i="351"/>
  <c r="AU28" i="351"/>
  <c r="W28" i="351" s="1"/>
  <c r="AV37" i="351"/>
  <c r="AV28" i="351"/>
  <c r="AU84" i="351"/>
  <c r="W84" i="351" s="1"/>
  <c r="AU47" i="351"/>
  <c r="W47" i="351" s="1"/>
  <c r="AU37" i="351"/>
  <c r="W37" i="351" s="1"/>
  <c r="AU43" i="351"/>
  <c r="W43" i="351" s="1"/>
  <c r="AV33" i="351"/>
  <c r="AV12" i="351"/>
  <c r="AV38" i="351"/>
  <c r="AV59" i="351"/>
  <c r="AV10" i="351"/>
  <c r="AV92" i="351"/>
  <c r="AU38" i="351"/>
  <c r="W38" i="351" s="1"/>
  <c r="AU59" i="351"/>
  <c r="W59" i="351" s="1"/>
  <c r="AM53" i="351"/>
  <c r="AV21" i="351"/>
  <c r="AU15" i="351"/>
  <c r="W15" i="351" s="1"/>
  <c r="AU92" i="351"/>
  <c r="W92" i="351" s="1"/>
  <c r="AV63" i="351"/>
  <c r="AU21" i="351"/>
  <c r="W21" i="351" s="1"/>
  <c r="AU88" i="351"/>
  <c r="W88" i="351" s="1"/>
  <c r="AU60" i="351"/>
  <c r="W60" i="351" s="1"/>
  <c r="AM80" i="351"/>
  <c r="AV82" i="351"/>
  <c r="AV88" i="351"/>
  <c r="AV60" i="351"/>
  <c r="AU82" i="351"/>
  <c r="W82" i="351" s="1"/>
  <c r="AV44" i="351"/>
  <c r="AU10" i="351"/>
  <c r="W10" i="351" s="1"/>
  <c r="AU44" i="351"/>
  <c r="W44" i="351" s="1"/>
  <c r="AM82" i="351"/>
  <c r="AM91" i="351"/>
  <c r="AM28" i="351"/>
  <c r="AV25" i="351"/>
  <c r="AU58" i="351"/>
  <c r="W58" i="351" s="1"/>
  <c r="AM15" i="351"/>
  <c r="AM92" i="351"/>
  <c r="AM88" i="351"/>
  <c r="AM32" i="351"/>
  <c r="AU87" i="351"/>
  <c r="W87" i="351" s="1"/>
  <c r="AM84" i="351"/>
  <c r="AM58" i="351"/>
  <c r="AM47" i="351"/>
  <c r="AM37" i="351"/>
  <c r="AM16" i="351"/>
  <c r="AU100" i="351"/>
  <c r="W100" i="351" s="1"/>
  <c r="AM90" i="351"/>
  <c r="AU81" i="351"/>
  <c r="W81" i="351" s="1"/>
  <c r="AU70" i="351"/>
  <c r="W70" i="351" s="1"/>
  <c r="AM59" i="351"/>
  <c r="AU49" i="351"/>
  <c r="W49" i="351" s="1"/>
  <c r="AM12" i="351"/>
  <c r="AM10" i="351"/>
  <c r="AV96" i="351"/>
  <c r="AV89" i="351"/>
  <c r="AV77" i="351"/>
  <c r="AM71" i="351"/>
  <c r="AV68" i="351"/>
  <c r="AV45" i="351"/>
  <c r="AU39" i="351"/>
  <c r="W39" i="351" s="1"/>
  <c r="AV19" i="351"/>
  <c r="AV30" i="351"/>
  <c r="AU97" i="351"/>
  <c r="W97" i="351" s="1"/>
  <c r="AV93" i="351"/>
  <c r="AU72" i="351"/>
  <c r="W72" i="351" s="1"/>
  <c r="AU86" i="351"/>
  <c r="W86" i="351" s="1"/>
  <c r="AU62" i="351"/>
  <c r="W62" i="351" s="1"/>
  <c r="AV67" i="351"/>
  <c r="AU73" i="351"/>
  <c r="W73" i="351" s="1"/>
  <c r="AU51" i="351"/>
  <c r="W51" i="351" s="1"/>
  <c r="AV52" i="351"/>
  <c r="AV42" i="351"/>
  <c r="AV29" i="351"/>
  <c r="AU34" i="351"/>
  <c r="W34" i="351" s="1"/>
  <c r="AT13" i="351"/>
  <c r="AU13" i="351" s="1"/>
  <c r="W13" i="351" s="1"/>
  <c r="AV13" i="351"/>
  <c r="AU14" i="351"/>
  <c r="W14" i="351" s="1"/>
  <c r="O9" i="351"/>
  <c r="H94" i="351"/>
  <c r="H96" i="351"/>
  <c r="H93" i="351"/>
  <c r="H78" i="351"/>
  <c r="H83" i="351"/>
  <c r="H81" i="351"/>
  <c r="H68" i="351"/>
  <c r="H69" i="351"/>
  <c r="H75" i="351"/>
  <c r="H59" i="351"/>
  <c r="H58" i="351"/>
  <c r="H62" i="351"/>
  <c r="H57" i="351"/>
  <c r="H47" i="351"/>
  <c r="H30" i="351"/>
  <c r="H44" i="351"/>
  <c r="H37" i="351"/>
  <c r="H25" i="351"/>
  <c r="H9" i="351"/>
  <c r="H18" i="351"/>
  <c r="H23" i="351"/>
  <c r="H20" i="351"/>
  <c r="H99" i="351"/>
  <c r="H92" i="351"/>
  <c r="H90" i="351"/>
  <c r="H74" i="351"/>
  <c r="H79" i="351"/>
  <c r="H77" i="351"/>
  <c r="H64" i="351"/>
  <c r="H65" i="351"/>
  <c r="H71" i="351"/>
  <c r="H53" i="351"/>
  <c r="H54" i="351"/>
  <c r="H61" i="351"/>
  <c r="H56" i="351"/>
  <c r="H42" i="351"/>
  <c r="H43" i="351"/>
  <c r="H40" i="351"/>
  <c r="H33" i="351"/>
  <c r="H21" i="351"/>
  <c r="H36" i="351"/>
  <c r="H14" i="351"/>
  <c r="H19" i="351"/>
  <c r="H16" i="351"/>
  <c r="H11" i="351"/>
  <c r="H97" i="351"/>
  <c r="H95" i="351"/>
  <c r="H91" i="351"/>
  <c r="H86" i="351"/>
  <c r="H85" i="351"/>
  <c r="H89" i="351"/>
  <c r="H76" i="351"/>
  <c r="H60" i="351"/>
  <c r="H70" i="351"/>
  <c r="H67" i="351"/>
  <c r="H49" i="351"/>
  <c r="H50" i="351"/>
  <c r="H55" i="351"/>
  <c r="H52" i="351"/>
  <c r="H38" i="351"/>
  <c r="H39" i="351"/>
  <c r="H46" i="351"/>
  <c r="H29" i="351"/>
  <c r="H17" i="351"/>
  <c r="H26" i="351"/>
  <c r="H28" i="351"/>
  <c r="H31" i="351"/>
  <c r="H98" i="351"/>
  <c r="H100" i="351"/>
  <c r="H87" i="351"/>
  <c r="H82" i="351"/>
  <c r="H84" i="351"/>
  <c r="H88" i="351"/>
  <c r="H72" i="351"/>
  <c r="H73" i="351"/>
  <c r="H80" i="351"/>
  <c r="H63" i="351"/>
  <c r="H45" i="351"/>
  <c r="H66" i="351"/>
  <c r="H51" i="351"/>
  <c r="H48" i="351"/>
  <c r="H34" i="351"/>
  <c r="H35" i="351"/>
  <c r="H41" i="351"/>
  <c r="H32" i="351"/>
  <c r="H13" i="351"/>
  <c r="H22" i="351"/>
  <c r="H27" i="351"/>
  <c r="H24" i="351"/>
  <c r="H10" i="351"/>
  <c r="H12" i="351"/>
  <c r="AV94" i="351"/>
  <c r="AU78" i="351"/>
  <c r="W78" i="351" s="1"/>
  <c r="AU65" i="351"/>
  <c r="W65" i="351" s="1"/>
  <c r="AU46" i="351"/>
  <c r="W46" i="351" s="1"/>
  <c r="AU23" i="351"/>
  <c r="W23" i="351" s="1"/>
  <c r="AU9" i="351"/>
  <c r="W9" i="351" s="1"/>
  <c r="AU96" i="351"/>
  <c r="W96" i="351" s="1"/>
  <c r="AU76" i="351"/>
  <c r="W76" i="351" s="1"/>
  <c r="AU77" i="351"/>
  <c r="W77" i="351" s="1"/>
  <c r="AU66" i="351"/>
  <c r="W66" i="351" s="1"/>
  <c r="AU68" i="351"/>
  <c r="W68" i="351" s="1"/>
  <c r="AU55" i="351"/>
  <c r="W55" i="351" s="1"/>
  <c r="AV56" i="351"/>
  <c r="AU64" i="351"/>
  <c r="W64" i="351" s="1"/>
  <c r="AU45" i="351"/>
  <c r="W45" i="351" s="1"/>
  <c r="AU30" i="351"/>
  <c r="W30" i="351" s="1"/>
  <c r="AV99" i="351"/>
  <c r="AV72" i="351"/>
  <c r="AU79" i="351"/>
  <c r="W79" i="351" s="1"/>
  <c r="AU67" i="351"/>
  <c r="W67" i="351" s="1"/>
  <c r="AU52" i="351"/>
  <c r="W52" i="351" s="1"/>
  <c r="AU40" i="351"/>
  <c r="W40" i="351" s="1"/>
  <c r="AV41" i="351"/>
  <c r="AU42" i="351"/>
  <c r="W42" i="351" s="1"/>
  <c r="AV20" i="351"/>
  <c r="AU29" i="351"/>
  <c r="W29" i="351" s="1"/>
  <c r="AV18" i="351"/>
  <c r="AV98" i="351"/>
  <c r="AV58" i="351"/>
  <c r="AV69" i="351"/>
  <c r="AU50" i="351"/>
  <c r="W50" i="351" s="1"/>
  <c r="AM36" i="351"/>
  <c r="AU31" i="351"/>
  <c r="W31" i="351" s="1"/>
  <c r="AM11" i="351"/>
  <c r="AU27" i="351"/>
  <c r="W27" i="351" s="1"/>
  <c r="AV14" i="351"/>
  <c r="AU94" i="351"/>
  <c r="W94" i="351" s="1"/>
  <c r="AV70" i="351"/>
  <c r="AV74" i="351"/>
  <c r="AV65" i="351"/>
  <c r="AV46" i="351"/>
  <c r="AV49" i="351"/>
  <c r="AM23" i="351"/>
  <c r="AV26" i="351"/>
  <c r="AV9" i="351"/>
  <c r="AU89" i="351"/>
  <c r="W89" i="351" s="1"/>
  <c r="AV76" i="351"/>
  <c r="AU83" i="351"/>
  <c r="W83" i="351" s="1"/>
  <c r="AM66" i="351"/>
  <c r="AU61" i="351"/>
  <c r="W61" i="351" s="1"/>
  <c r="AM55" i="351"/>
  <c r="AU56" i="351"/>
  <c r="W56" i="351" s="1"/>
  <c r="AM45" i="351"/>
  <c r="AU19" i="351"/>
  <c r="W19" i="351" s="1"/>
  <c r="AV24" i="351"/>
  <c r="AM30" i="351"/>
  <c r="AV22" i="351"/>
  <c r="AM97" i="351"/>
  <c r="AU85" i="351"/>
  <c r="W85" i="351" s="1"/>
  <c r="AU93" i="351"/>
  <c r="W93" i="351" s="1"/>
  <c r="AM86" i="351"/>
  <c r="AV79" i="351"/>
  <c r="AV62" i="351"/>
  <c r="AV73" i="351"/>
  <c r="AU57" i="351"/>
  <c r="W57" i="351" s="1"/>
  <c r="AV51" i="351"/>
  <c r="AV54" i="351"/>
  <c r="AM40" i="351"/>
  <c r="AU41" i="351"/>
  <c r="W41" i="351" s="1"/>
  <c r="AU35" i="351"/>
  <c r="W35" i="351" s="1"/>
  <c r="AU20" i="351"/>
  <c r="W20" i="351" s="1"/>
  <c r="AV34" i="351"/>
  <c r="AU18" i="351"/>
  <c r="W18" i="351" s="1"/>
  <c r="AU98" i="351"/>
  <c r="W98" i="351" s="1"/>
  <c r="AV87" i="351"/>
  <c r="AM75" i="351"/>
  <c r="AM63" i="351"/>
  <c r="AU69" i="351"/>
  <c r="W69" i="351" s="1"/>
  <c r="AM60" i="351"/>
  <c r="AM48" i="351"/>
  <c r="AV50" i="351"/>
  <c r="AM38" i="351"/>
  <c r="AV31" i="351"/>
  <c r="AM25" i="351"/>
  <c r="AV27" i="351"/>
  <c r="AM14" i="351"/>
  <c r="AV100" i="351"/>
  <c r="AM94" i="351"/>
  <c r="AV81" i="351"/>
  <c r="AV78" i="351"/>
  <c r="AU74" i="351"/>
  <c r="W74" i="351" s="1"/>
  <c r="AM65" i="351"/>
  <c r="AM46" i="351"/>
  <c r="AM33" i="351"/>
  <c r="AM49" i="351"/>
  <c r="AV23" i="351"/>
  <c r="AM21" i="351"/>
  <c r="AU26" i="351"/>
  <c r="W26" i="351" s="1"/>
  <c r="AM9" i="351"/>
  <c r="AM96" i="351"/>
  <c r="AM89" i="351"/>
  <c r="AM77" i="351"/>
  <c r="AV83" i="351"/>
  <c r="AV66" i="351"/>
  <c r="AM68" i="351"/>
  <c r="AV61" i="351"/>
  <c r="AV55" i="351"/>
  <c r="AV64" i="351"/>
  <c r="AM44" i="351"/>
  <c r="AV39" i="351"/>
  <c r="AM19" i="351"/>
  <c r="AU24" i="351"/>
  <c r="W24" i="351" s="1"/>
  <c r="AM17" i="351"/>
  <c r="AU22" i="351"/>
  <c r="W22" i="351" s="1"/>
  <c r="AU99" i="351"/>
  <c r="W99" i="351" s="1"/>
  <c r="AV97" i="351"/>
  <c r="AV85" i="351"/>
  <c r="AM72" i="351"/>
  <c r="AV86" i="351"/>
  <c r="AM79" i="351"/>
  <c r="AM67" i="351"/>
  <c r="AM73" i="351"/>
  <c r="AV57" i="351"/>
  <c r="AM52" i="351"/>
  <c r="AU54" i="351"/>
  <c r="W54" i="351" s="1"/>
  <c r="AV40" i="351"/>
  <c r="AM42" i="351"/>
  <c r="AV35" i="351"/>
  <c r="AM29" i="351"/>
  <c r="AM34" i="351"/>
  <c r="AM18" i="351"/>
  <c r="AV47" i="350"/>
  <c r="AV93" i="350"/>
  <c r="AV57" i="350"/>
  <c r="AV32" i="350"/>
  <c r="AU19" i="350"/>
  <c r="W19" i="350" s="1"/>
  <c r="AV100" i="350"/>
  <c r="AU93" i="350"/>
  <c r="W93" i="350" s="1"/>
  <c r="AU77" i="350"/>
  <c r="W77" i="350" s="1"/>
  <c r="AU32" i="350"/>
  <c r="W32" i="350" s="1"/>
  <c r="AV42" i="350"/>
  <c r="AU100" i="350"/>
  <c r="W100" i="350" s="1"/>
  <c r="AU47" i="350"/>
  <c r="W47" i="350" s="1"/>
  <c r="AV77" i="350"/>
  <c r="AV40" i="350"/>
  <c r="AV71" i="350"/>
  <c r="AV52" i="350"/>
  <c r="AV22" i="350"/>
  <c r="AU35" i="350"/>
  <c r="W35" i="350" s="1"/>
  <c r="AU98" i="350"/>
  <c r="W98" i="350" s="1"/>
  <c r="AU22" i="350"/>
  <c r="W22" i="350" s="1"/>
  <c r="AV61" i="350"/>
  <c r="AV36" i="350"/>
  <c r="AU61" i="350"/>
  <c r="W61" i="350" s="1"/>
  <c r="AU36" i="350"/>
  <c r="W36" i="350" s="1"/>
  <c r="AU40" i="350"/>
  <c r="W40" i="350" s="1"/>
  <c r="AM57" i="350"/>
  <c r="AV88" i="350"/>
  <c r="AU21" i="350"/>
  <c r="W21" i="350" s="1"/>
  <c r="AU70" i="350"/>
  <c r="W70" i="350" s="1"/>
  <c r="AU42" i="350"/>
  <c r="W42" i="350" s="1"/>
  <c r="AM40" i="350"/>
  <c r="AU50" i="350"/>
  <c r="W50" i="350" s="1"/>
  <c r="AM36" i="350"/>
  <c r="AU96" i="350"/>
  <c r="W96" i="350" s="1"/>
  <c r="AM19" i="350"/>
  <c r="AU53" i="350"/>
  <c r="W53" i="350" s="1"/>
  <c r="AV49" i="350"/>
  <c r="AV53" i="350"/>
  <c r="AV75" i="350"/>
  <c r="AM98" i="350"/>
  <c r="AM61" i="350"/>
  <c r="AU71" i="350"/>
  <c r="W71" i="350" s="1"/>
  <c r="AU37" i="350"/>
  <c r="W37" i="350" s="1"/>
  <c r="AV21" i="350"/>
  <c r="AU88" i="350"/>
  <c r="W88" i="350" s="1"/>
  <c r="AU52" i="350"/>
  <c r="W52" i="350" s="1"/>
  <c r="AV15" i="350"/>
  <c r="AM96" i="350"/>
  <c r="AV70" i="350"/>
  <c r="AV23" i="350"/>
  <c r="AV74" i="350"/>
  <c r="AU58" i="350"/>
  <c r="W58" i="350" s="1"/>
  <c r="AU34" i="350"/>
  <c r="W34" i="350" s="1"/>
  <c r="AV98" i="350"/>
  <c r="AM70" i="350"/>
  <c r="AU43" i="350"/>
  <c r="W43" i="350" s="1"/>
  <c r="AV46" i="350"/>
  <c r="AU23" i="350"/>
  <c r="W23" i="350" s="1"/>
  <c r="AU75" i="350"/>
  <c r="W75" i="350" s="1"/>
  <c r="AM50" i="350"/>
  <c r="AU13" i="350"/>
  <c r="W13" i="350" s="1"/>
  <c r="AV55" i="350"/>
  <c r="AV72" i="350"/>
  <c r="AU81" i="350"/>
  <c r="W81" i="350" s="1"/>
  <c r="AM17" i="350"/>
  <c r="AU89" i="350"/>
  <c r="W89" i="350" s="1"/>
  <c r="AV85" i="350"/>
  <c r="AV64" i="350"/>
  <c r="AU72" i="350"/>
  <c r="W72" i="350" s="1"/>
  <c r="AM100" i="350"/>
  <c r="AV81" i="350"/>
  <c r="AU44" i="350"/>
  <c r="W44" i="350" s="1"/>
  <c r="AM83" i="350"/>
  <c r="AM32" i="350"/>
  <c r="AV33" i="350"/>
  <c r="AM22" i="350"/>
  <c r="AM53" i="350"/>
  <c r="AU11" i="350"/>
  <c r="W11" i="350" s="1"/>
  <c r="AM93" i="350"/>
  <c r="AM75" i="350"/>
  <c r="AV79" i="350"/>
  <c r="AV60" i="350"/>
  <c r="AM71" i="350"/>
  <c r="AU63" i="350"/>
  <c r="W63" i="350" s="1"/>
  <c r="AV50" i="350"/>
  <c r="AV44" i="350"/>
  <c r="AU26" i="350"/>
  <c r="W26" i="350" s="1"/>
  <c r="AM21" i="350"/>
  <c r="AU25" i="350"/>
  <c r="W25" i="350" s="1"/>
  <c r="AT24" i="350"/>
  <c r="AU24" i="350" s="1"/>
  <c r="W24" i="350" s="1"/>
  <c r="AV24" i="350"/>
  <c r="AM94" i="350"/>
  <c r="AV89" i="350"/>
  <c r="AV73" i="350"/>
  <c r="AU68" i="350"/>
  <c r="W68" i="350" s="1"/>
  <c r="AU59" i="350"/>
  <c r="W59" i="350" s="1"/>
  <c r="AV43" i="350"/>
  <c r="AU46" i="350"/>
  <c r="W46" i="350" s="1"/>
  <c r="AM35" i="350"/>
  <c r="AU41" i="350"/>
  <c r="W41" i="350" s="1"/>
  <c r="AM23" i="350"/>
  <c r="AM18" i="350"/>
  <c r="AV13" i="350"/>
  <c r="AV99" i="350"/>
  <c r="AU91" i="350"/>
  <c r="W91" i="350" s="1"/>
  <c r="AU85" i="350"/>
  <c r="W85" i="350" s="1"/>
  <c r="AV80" i="350"/>
  <c r="AU69" i="350"/>
  <c r="W69" i="350" s="1"/>
  <c r="AU66" i="350"/>
  <c r="W66" i="350" s="1"/>
  <c r="AU55" i="350"/>
  <c r="W55" i="350" s="1"/>
  <c r="AM42" i="350"/>
  <c r="AU28" i="350"/>
  <c r="W28" i="350" s="1"/>
  <c r="AV34" i="350"/>
  <c r="AV95" i="350"/>
  <c r="AU82" i="350"/>
  <c r="W82" i="350" s="1"/>
  <c r="AU65" i="350"/>
  <c r="W65" i="350" s="1"/>
  <c r="AU67" i="350"/>
  <c r="W67" i="350" s="1"/>
  <c r="AU48" i="350"/>
  <c r="W48" i="350" s="1"/>
  <c r="AU39" i="350"/>
  <c r="W39" i="350" s="1"/>
  <c r="AV30" i="350"/>
  <c r="AM44" i="350"/>
  <c r="AT9" i="350"/>
  <c r="AU9" i="350" s="1"/>
  <c r="W9" i="350" s="1"/>
  <c r="AV9" i="350"/>
  <c r="O9" i="350"/>
  <c r="H94" i="350"/>
  <c r="H96" i="350"/>
  <c r="H90" i="350"/>
  <c r="H85" i="350"/>
  <c r="H81" i="350"/>
  <c r="H80" i="350"/>
  <c r="H75" i="350"/>
  <c r="H73" i="350"/>
  <c r="H68" i="350"/>
  <c r="H64" i="350"/>
  <c r="H57" i="350"/>
  <c r="H45" i="350"/>
  <c r="H51" i="350"/>
  <c r="H44" i="350"/>
  <c r="H37" i="350"/>
  <c r="H47" i="350"/>
  <c r="H30" i="350"/>
  <c r="H35" i="350"/>
  <c r="H32" i="350"/>
  <c r="H18" i="350"/>
  <c r="H19" i="350"/>
  <c r="H12" i="350"/>
  <c r="H13" i="350"/>
  <c r="H99" i="350"/>
  <c r="H92" i="350"/>
  <c r="H91" i="350"/>
  <c r="H86" i="350"/>
  <c r="H76" i="350"/>
  <c r="H77" i="350"/>
  <c r="H71" i="350"/>
  <c r="H66" i="350"/>
  <c r="H63" i="350"/>
  <c r="H70" i="350"/>
  <c r="H60" i="350"/>
  <c r="H53" i="350"/>
  <c r="H54" i="350"/>
  <c r="H40" i="350"/>
  <c r="H33" i="350"/>
  <c r="H46" i="350"/>
  <c r="H26" i="350"/>
  <c r="H31" i="350"/>
  <c r="H28" i="350"/>
  <c r="H14" i="350"/>
  <c r="H15" i="350"/>
  <c r="H22" i="350"/>
  <c r="H9" i="350"/>
  <c r="H97" i="350"/>
  <c r="H95" i="350"/>
  <c r="H89" i="350"/>
  <c r="H87" i="350"/>
  <c r="H83" i="350"/>
  <c r="H72" i="350"/>
  <c r="H84" i="350"/>
  <c r="H67" i="350"/>
  <c r="H62" i="350"/>
  <c r="H59" i="350"/>
  <c r="H65" i="350"/>
  <c r="H56" i="350"/>
  <c r="H50" i="350"/>
  <c r="H52" i="350"/>
  <c r="H43" i="350"/>
  <c r="H29" i="350"/>
  <c r="H38" i="350"/>
  <c r="H42" i="350"/>
  <c r="H27" i="350"/>
  <c r="H24" i="350"/>
  <c r="H10" i="350"/>
  <c r="H11" i="350"/>
  <c r="H21" i="350"/>
  <c r="H98" i="350"/>
  <c r="H100" i="350"/>
  <c r="H93" i="350"/>
  <c r="H88" i="350"/>
  <c r="H79" i="350"/>
  <c r="H82" i="350"/>
  <c r="H78" i="350"/>
  <c r="H74" i="350"/>
  <c r="H69" i="350"/>
  <c r="H55" i="350"/>
  <c r="H61" i="350"/>
  <c r="H49" i="350"/>
  <c r="H58" i="350"/>
  <c r="H48" i="350"/>
  <c r="H39" i="350"/>
  <c r="H25" i="350"/>
  <c r="H34" i="350"/>
  <c r="H41" i="350"/>
  <c r="H36" i="350"/>
  <c r="H20" i="350"/>
  <c r="H23" i="350"/>
  <c r="H16" i="350"/>
  <c r="H17" i="350"/>
  <c r="AM77" i="350"/>
  <c r="AV68" i="350"/>
  <c r="AV59" i="350"/>
  <c r="AV41" i="350"/>
  <c r="AU20" i="350"/>
  <c r="W20" i="350" s="1"/>
  <c r="AU92" i="350"/>
  <c r="W92" i="350" s="1"/>
  <c r="AU80" i="350"/>
  <c r="W80" i="350" s="1"/>
  <c r="AV69" i="350"/>
  <c r="AV62" i="350"/>
  <c r="AV31" i="350"/>
  <c r="AV12" i="350"/>
  <c r="AU87" i="350"/>
  <c r="W87" i="350" s="1"/>
  <c r="AV82" i="350"/>
  <c r="AV78" i="350"/>
  <c r="AV76" i="350"/>
  <c r="AV67" i="350"/>
  <c r="AV51" i="350"/>
  <c r="AV54" i="350"/>
  <c r="AU38" i="350"/>
  <c r="W38" i="350" s="1"/>
  <c r="AV27" i="350"/>
  <c r="AV45" i="350"/>
  <c r="AU30" i="350"/>
  <c r="W30" i="350" s="1"/>
  <c r="AU16" i="350"/>
  <c r="W16" i="350" s="1"/>
  <c r="AU60" i="350"/>
  <c r="W60" i="350" s="1"/>
  <c r="AV25" i="350"/>
  <c r="AU84" i="350"/>
  <c r="W84" i="350" s="1"/>
  <c r="AU99" i="350"/>
  <c r="W99" i="350" s="1"/>
  <c r="AM92" i="350"/>
  <c r="AV91" i="350"/>
  <c r="AV90" i="350"/>
  <c r="AM74" i="350"/>
  <c r="AM80" i="350"/>
  <c r="AV66" i="350"/>
  <c r="AU62" i="350"/>
  <c r="W62" i="350" s="1"/>
  <c r="AV56" i="350"/>
  <c r="AM34" i="350"/>
  <c r="AU95" i="350"/>
  <c r="W95" i="350" s="1"/>
  <c r="AV97" i="350"/>
  <c r="AV87" i="350"/>
  <c r="AV86" i="350"/>
  <c r="AU76" i="350"/>
  <c r="W76" i="350" s="1"/>
  <c r="AV38" i="350"/>
  <c r="AU45" i="350"/>
  <c r="W45" i="350" s="1"/>
  <c r="AM30" i="350"/>
  <c r="AM16" i="350"/>
  <c r="AV11" i="350"/>
  <c r="AM81" i="350"/>
  <c r="AU79" i="350"/>
  <c r="W79" i="350" s="1"/>
  <c r="AM60" i="350"/>
  <c r="AV63" i="350"/>
  <c r="AM47" i="350"/>
  <c r="AM52" i="350"/>
  <c r="AV26" i="350"/>
  <c r="AU15" i="350"/>
  <c r="W15" i="350" s="1"/>
  <c r="AM10" i="350"/>
  <c r="AM89" i="350"/>
  <c r="AV84" i="350"/>
  <c r="AU73" i="350"/>
  <c r="W73" i="350" s="1"/>
  <c r="AU49" i="350"/>
  <c r="W49" i="350" s="1"/>
  <c r="AU33" i="350"/>
  <c r="W33" i="350" s="1"/>
  <c r="AM13" i="350"/>
  <c r="AV20" i="350"/>
  <c r="AM99" i="350"/>
  <c r="AV92" i="350"/>
  <c r="AU90" i="350"/>
  <c r="W90" i="350" s="1"/>
  <c r="AU56" i="350"/>
  <c r="W56" i="350" s="1"/>
  <c r="AU31" i="350"/>
  <c r="W31" i="350" s="1"/>
  <c r="AV28" i="350"/>
  <c r="AU29" i="350"/>
  <c r="W29" i="350" s="1"/>
  <c r="AU12" i="350"/>
  <c r="W12" i="350" s="1"/>
  <c r="AM14" i="350"/>
  <c r="AM95" i="350"/>
  <c r="AU97" i="350"/>
  <c r="W97" i="350" s="1"/>
  <c r="AU86" i="350"/>
  <c r="W86" i="350" s="1"/>
  <c r="AU78" i="350"/>
  <c r="W78" i="350" s="1"/>
  <c r="AU64" i="350"/>
  <c r="W64" i="350" s="1"/>
  <c r="AV65" i="350"/>
  <c r="AM72" i="350"/>
  <c r="AU51" i="350"/>
  <c r="W51" i="350" s="1"/>
  <c r="AV48" i="350"/>
  <c r="AU54" i="350"/>
  <c r="W54" i="350" s="1"/>
  <c r="AU27" i="350"/>
  <c r="W27" i="350" s="1"/>
  <c r="AV39" i="350"/>
  <c r="AM45" i="350"/>
  <c r="AV16" i="350"/>
  <c r="AU42" i="349"/>
  <c r="W42" i="349" s="1"/>
  <c r="AV38" i="349"/>
  <c r="AU36" i="349"/>
  <c r="W36" i="349" s="1"/>
  <c r="AU77" i="349"/>
  <c r="W77" i="349" s="1"/>
  <c r="H87" i="349"/>
  <c r="AV9" i="349"/>
  <c r="AU33" i="349"/>
  <c r="W33" i="349" s="1"/>
  <c r="AV87" i="349"/>
  <c r="H37" i="349"/>
  <c r="H18" i="349"/>
  <c r="H33" i="349"/>
  <c r="H64" i="349"/>
  <c r="H26" i="349"/>
  <c r="AV54" i="349"/>
  <c r="AU25" i="349"/>
  <c r="W25" i="349" s="1"/>
  <c r="H60" i="349"/>
  <c r="H13" i="349"/>
  <c r="H84" i="349"/>
  <c r="H57" i="349"/>
  <c r="AV36" i="349"/>
  <c r="AV50" i="349"/>
  <c r="H73" i="349"/>
  <c r="H22" i="349"/>
  <c r="H11" i="349"/>
  <c r="H81" i="349"/>
  <c r="AV42" i="349"/>
  <c r="AV13" i="349"/>
  <c r="AV78" i="349"/>
  <c r="H25" i="349"/>
  <c r="H32" i="349"/>
  <c r="H46" i="349"/>
  <c r="H59" i="349"/>
  <c r="H80" i="349"/>
  <c r="H96" i="349"/>
  <c r="H12" i="349"/>
  <c r="H36" i="349"/>
  <c r="H50" i="349"/>
  <c r="H66" i="349"/>
  <c r="H86" i="349"/>
  <c r="H17" i="349"/>
  <c r="H43" i="349"/>
  <c r="H52" i="349"/>
  <c r="H93" i="349"/>
  <c r="H24" i="349"/>
  <c r="H35" i="349"/>
  <c r="H49" i="349"/>
  <c r="H72" i="349"/>
  <c r="H83" i="349"/>
  <c r="H94" i="349"/>
  <c r="H30" i="349"/>
  <c r="H39" i="349"/>
  <c r="H53" i="349"/>
  <c r="H69" i="349"/>
  <c r="H91" i="349"/>
  <c r="H15" i="349"/>
  <c r="H42" i="349"/>
  <c r="H70" i="349"/>
  <c r="H28" i="349"/>
  <c r="H23" i="349"/>
  <c r="H34" i="349"/>
  <c r="H44" i="349"/>
  <c r="H65" i="349"/>
  <c r="H82" i="349"/>
  <c r="H27" i="349"/>
  <c r="H38" i="349"/>
  <c r="H48" i="349"/>
  <c r="H77" i="349"/>
  <c r="H98" i="349"/>
  <c r="H41" i="349"/>
  <c r="H68" i="349"/>
  <c r="H31" i="349"/>
  <c r="AV98" i="349"/>
  <c r="AU50" i="349"/>
  <c r="W50" i="349" s="1"/>
  <c r="AU68" i="349"/>
  <c r="W68" i="349" s="1"/>
  <c r="AV25" i="349"/>
  <c r="AV63" i="349"/>
  <c r="AU72" i="349"/>
  <c r="W72" i="349" s="1"/>
  <c r="AU95" i="349"/>
  <c r="W95" i="349" s="1"/>
  <c r="AU79" i="349"/>
  <c r="W79" i="349" s="1"/>
  <c r="AU55" i="349"/>
  <c r="W55" i="349" s="1"/>
  <c r="AU82" i="349"/>
  <c r="W82" i="349" s="1"/>
  <c r="AU24" i="349"/>
  <c r="W24" i="349" s="1"/>
  <c r="AU13" i="349"/>
  <c r="W13" i="349" s="1"/>
  <c r="AV67" i="349"/>
  <c r="AU49" i="349"/>
  <c r="W49" i="349" s="1"/>
  <c r="AV51" i="349"/>
  <c r="AU78" i="349"/>
  <c r="W78" i="349" s="1"/>
  <c r="AU85" i="349"/>
  <c r="W85" i="349" s="1"/>
  <c r="AV37" i="349"/>
  <c r="AV49" i="349"/>
  <c r="H97" i="349"/>
  <c r="AU87" i="349"/>
  <c r="W87" i="349" s="1"/>
  <c r="AU31" i="349"/>
  <c r="W31" i="349" s="1"/>
  <c r="AU37" i="349"/>
  <c r="W37" i="349" s="1"/>
  <c r="AU12" i="349"/>
  <c r="W12" i="349" s="1"/>
  <c r="AU20" i="349"/>
  <c r="W20" i="349" s="1"/>
  <c r="H90" i="349"/>
  <c r="H20" i="349"/>
  <c r="H71" i="349"/>
  <c r="AU27" i="349"/>
  <c r="W27" i="349" s="1"/>
  <c r="AV94" i="349"/>
  <c r="AV84" i="349"/>
  <c r="H51" i="349"/>
  <c r="H74" i="349"/>
  <c r="H21" i="349"/>
  <c r="H29" i="349"/>
  <c r="AU67" i="349"/>
  <c r="W67" i="349" s="1"/>
  <c r="AV27" i="349"/>
  <c r="AU93" i="349"/>
  <c r="W93" i="349" s="1"/>
  <c r="AU54" i="349"/>
  <c r="W54" i="349" s="1"/>
  <c r="AU100" i="349"/>
  <c r="W100" i="349" s="1"/>
  <c r="AV90" i="349"/>
  <c r="AU44" i="349"/>
  <c r="W44" i="349" s="1"/>
  <c r="AU38" i="349"/>
  <c r="W38" i="349" s="1"/>
  <c r="AU94" i="349"/>
  <c r="W94" i="349" s="1"/>
  <c r="AU39" i="349"/>
  <c r="W39" i="349" s="1"/>
  <c r="H14" i="349"/>
  <c r="H47" i="349"/>
  <c r="AV68" i="349"/>
  <c r="AU90" i="349"/>
  <c r="W90" i="349" s="1"/>
  <c r="AU75" i="349"/>
  <c r="W75" i="349" s="1"/>
  <c r="AV44" i="349"/>
  <c r="AM78" i="349"/>
  <c r="AV39" i="349"/>
  <c r="H62" i="349"/>
  <c r="AV85" i="349"/>
  <c r="AU15" i="349"/>
  <c r="W15" i="349" s="1"/>
  <c r="AV100" i="349"/>
  <c r="AV75" i="349"/>
  <c r="AM38" i="349"/>
  <c r="AU26" i="349"/>
  <c r="W26" i="349" s="1"/>
  <c r="AU23" i="349"/>
  <c r="W23" i="349" s="1"/>
  <c r="H63" i="349"/>
  <c r="H85" i="349"/>
  <c r="H100" i="349"/>
  <c r="H16" i="349"/>
  <c r="H40" i="349"/>
  <c r="H54" i="349"/>
  <c r="H67" i="349"/>
  <c r="H75" i="349"/>
  <c r="H95" i="349"/>
  <c r="H19" i="349"/>
  <c r="H45" i="349"/>
  <c r="H56" i="349"/>
  <c r="H89" i="349"/>
  <c r="AM87" i="349"/>
  <c r="H76" i="349"/>
  <c r="H79" i="349"/>
  <c r="AM95" i="349"/>
  <c r="AU66" i="349"/>
  <c r="W66" i="349" s="1"/>
  <c r="H58" i="349"/>
  <c r="H61" i="349"/>
  <c r="H99" i="349"/>
  <c r="AV95" i="349"/>
  <c r="AM66" i="349"/>
  <c r="AV48" i="349"/>
  <c r="AV31" i="349"/>
  <c r="AM42" i="349"/>
  <c r="AM12" i="349"/>
  <c r="AV72" i="349"/>
  <c r="AM67" i="349"/>
  <c r="AM25" i="349"/>
  <c r="AV26" i="349"/>
  <c r="AV10" i="349"/>
  <c r="AU69" i="349"/>
  <c r="W69" i="349" s="1"/>
  <c r="AV79" i="349"/>
  <c r="AU48" i="349"/>
  <c r="W48" i="349" s="1"/>
  <c r="AM36" i="349"/>
  <c r="AV12" i="349"/>
  <c r="AM50" i="349"/>
  <c r="AU51" i="349"/>
  <c r="W51" i="349" s="1"/>
  <c r="AM27" i="349"/>
  <c r="AM26" i="349"/>
  <c r="AU96" i="349"/>
  <c r="W96" i="349" s="1"/>
  <c r="AV47" i="349"/>
  <c r="AM23" i="349"/>
  <c r="H78" i="349"/>
  <c r="AM85" i="349"/>
  <c r="AV76" i="349"/>
  <c r="AV55" i="349"/>
  <c r="AV61" i="349"/>
  <c r="AM44" i="349"/>
  <c r="AU22" i="349"/>
  <c r="W22" i="349" s="1"/>
  <c r="AU70" i="349"/>
  <c r="W70" i="349" s="1"/>
  <c r="H55" i="349"/>
  <c r="H88" i="349"/>
  <c r="H92" i="349"/>
  <c r="AV93" i="349"/>
  <c r="AU76" i="349"/>
  <c r="W76" i="349" s="1"/>
  <c r="AM79" i="349"/>
  <c r="AM68" i="349"/>
  <c r="AU65" i="349"/>
  <c r="W65" i="349" s="1"/>
  <c r="AM55" i="349"/>
  <c r="AM37" i="349"/>
  <c r="AU28" i="349"/>
  <c r="W28" i="349" s="1"/>
  <c r="AM13" i="349"/>
  <c r="AV14" i="349"/>
  <c r="AM15" i="349"/>
  <c r="AM100" i="349"/>
  <c r="AU98" i="349"/>
  <c r="W98" i="349" s="1"/>
  <c r="AM72" i="349"/>
  <c r="AV82" i="349"/>
  <c r="AM75" i="349"/>
  <c r="AU61" i="349"/>
  <c r="W61" i="349" s="1"/>
  <c r="AM51" i="349"/>
  <c r="AM33" i="349"/>
  <c r="AV24" i="349"/>
  <c r="AU10" i="349"/>
  <c r="W10" i="349" s="1"/>
  <c r="AM11" i="349"/>
  <c r="AV96" i="349"/>
  <c r="AM94" i="349"/>
  <c r="AU84" i="349"/>
  <c r="W84" i="349" s="1"/>
  <c r="AV86" i="349"/>
  <c r="AU63" i="349"/>
  <c r="W63" i="349" s="1"/>
  <c r="AU56" i="349"/>
  <c r="W56" i="349" s="1"/>
  <c r="AV22" i="349"/>
  <c r="AU91" i="349"/>
  <c r="W91" i="349" s="1"/>
  <c r="AU83" i="349"/>
  <c r="W83" i="349" s="1"/>
  <c r="AV70" i="349"/>
  <c r="AV69" i="349"/>
  <c r="AU58" i="349"/>
  <c r="W58" i="349" s="1"/>
  <c r="AV52" i="349"/>
  <c r="AU40" i="349"/>
  <c r="W40" i="349" s="1"/>
  <c r="AV45" i="349"/>
  <c r="AU30" i="349"/>
  <c r="W30" i="349" s="1"/>
  <c r="AV16" i="349"/>
  <c r="AU19" i="349"/>
  <c r="W19" i="349" s="1"/>
  <c r="AV88" i="349"/>
  <c r="AV64" i="349"/>
  <c r="AU86" i="349"/>
  <c r="W86" i="349" s="1"/>
  <c r="AU71" i="349"/>
  <c r="W71" i="349" s="1"/>
  <c r="AU73" i="349"/>
  <c r="W73" i="349" s="1"/>
  <c r="AV60" i="349"/>
  <c r="AU46" i="349"/>
  <c r="W46" i="349" s="1"/>
  <c r="AV43" i="349"/>
  <c r="AV29" i="349"/>
  <c r="AV21" i="349"/>
  <c r="AU99" i="349"/>
  <c r="W99" i="349" s="1"/>
  <c r="AV97" i="349"/>
  <c r="AV89" i="349"/>
  <c r="AU80" i="349"/>
  <c r="W80" i="349" s="1"/>
  <c r="AV81" i="349"/>
  <c r="AV74" i="349"/>
  <c r="AV57" i="349"/>
  <c r="AU52" i="349"/>
  <c r="W52" i="349" s="1"/>
  <c r="AV35" i="349"/>
  <c r="AU45" i="349"/>
  <c r="W45" i="349" s="1"/>
  <c r="AV18" i="349"/>
  <c r="AU88" i="349"/>
  <c r="W88" i="349" s="1"/>
  <c r="AU64" i="349"/>
  <c r="W64" i="349" s="1"/>
  <c r="AV32" i="349"/>
  <c r="AU92" i="349"/>
  <c r="W92" i="349" s="1"/>
  <c r="AV71" i="349"/>
  <c r="AV62" i="349"/>
  <c r="AU60" i="349"/>
  <c r="W60" i="349" s="1"/>
  <c r="AV46" i="349"/>
  <c r="AU43" i="349"/>
  <c r="W43" i="349" s="1"/>
  <c r="AV34" i="349"/>
  <c r="AM20" i="349"/>
  <c r="AU21" i="349"/>
  <c r="W21" i="349" s="1"/>
  <c r="AU97" i="349"/>
  <c r="W97" i="349" s="1"/>
  <c r="AU81" i="349"/>
  <c r="W81" i="349" s="1"/>
  <c r="AU74" i="349"/>
  <c r="W74" i="349" s="1"/>
  <c r="AM69" i="349"/>
  <c r="AV59" i="349"/>
  <c r="AM52" i="349"/>
  <c r="AV41" i="349"/>
  <c r="AU16" i="349"/>
  <c r="W16" i="349" s="1"/>
  <c r="AV17" i="349"/>
  <c r="AU18" i="349"/>
  <c r="W18" i="349" s="1"/>
  <c r="AM93" i="349"/>
  <c r="AM77" i="349"/>
  <c r="AV66" i="349"/>
  <c r="AV65" i="349"/>
  <c r="AM53" i="349"/>
  <c r="AM31" i="349"/>
  <c r="AV28" i="349"/>
  <c r="AM14" i="349"/>
  <c r="AM88" i="349"/>
  <c r="AM82" i="349"/>
  <c r="AM49" i="349"/>
  <c r="AU32" i="349"/>
  <c r="W32" i="349" s="1"/>
  <c r="AM24" i="349"/>
  <c r="AM96" i="349"/>
  <c r="AV92" i="349"/>
  <c r="AM86" i="349"/>
  <c r="AM71" i="349"/>
  <c r="AV73" i="349"/>
  <c r="AU62" i="349"/>
  <c r="W62" i="349" s="1"/>
  <c r="AM60" i="349"/>
  <c r="AV56" i="349"/>
  <c r="AM39" i="349"/>
  <c r="AU47" i="349"/>
  <c r="W47" i="349" s="1"/>
  <c r="AU29" i="349"/>
  <c r="W29" i="349" s="1"/>
  <c r="AU34" i="349"/>
  <c r="W34" i="349" s="1"/>
  <c r="AM22" i="349"/>
  <c r="AV99" i="349"/>
  <c r="AU89" i="349"/>
  <c r="W89" i="349" s="1"/>
  <c r="AV91" i="349"/>
  <c r="AV80" i="349"/>
  <c r="AV83" i="349"/>
  <c r="AM70" i="349"/>
  <c r="AM74" i="349"/>
  <c r="AU57" i="349"/>
  <c r="W57" i="349" s="1"/>
  <c r="AV58" i="349"/>
  <c r="AU59" i="349"/>
  <c r="W59" i="349" s="1"/>
  <c r="AU35" i="349"/>
  <c r="W35" i="349" s="1"/>
  <c r="AV40" i="349"/>
  <c r="AU41" i="349"/>
  <c r="W41" i="349" s="1"/>
  <c r="AV30" i="349"/>
  <c r="AM16" i="349"/>
  <c r="AU17" i="349"/>
  <c r="W17" i="349" s="1"/>
  <c r="AV19" i="349"/>
  <c r="H81" i="348"/>
  <c r="H82" i="348"/>
  <c r="H62" i="348"/>
  <c r="H64" i="348"/>
  <c r="H24" i="348"/>
  <c r="H22" i="348"/>
  <c r="H89" i="348"/>
  <c r="H83" i="348"/>
  <c r="H50" i="348"/>
  <c r="H40" i="348"/>
  <c r="H30" i="348"/>
  <c r="H56" i="348"/>
  <c r="H69" i="348"/>
  <c r="H96" i="348"/>
  <c r="H29" i="348"/>
  <c r="H35" i="348"/>
  <c r="H74" i="348"/>
  <c r="H86" i="348"/>
  <c r="H17" i="348"/>
  <c r="H39" i="348"/>
  <c r="H72" i="348"/>
  <c r="H42" i="348"/>
  <c r="H53" i="348"/>
  <c r="H92" i="348"/>
  <c r="H33" i="348"/>
  <c r="H59" i="348"/>
  <c r="H78" i="348"/>
  <c r="H94" i="348"/>
  <c r="H23" i="348"/>
  <c r="H60" i="348"/>
  <c r="H73" i="348"/>
  <c r="H85" i="348"/>
  <c r="H48" i="348"/>
  <c r="H90" i="348"/>
  <c r="H32" i="348"/>
  <c r="H27" i="348"/>
  <c r="H76" i="348"/>
  <c r="H99" i="348"/>
  <c r="H25" i="348"/>
  <c r="H36" i="348"/>
  <c r="H57" i="348"/>
  <c r="H84" i="348"/>
  <c r="H18" i="348"/>
  <c r="H37" i="348"/>
  <c r="H54" i="348"/>
  <c r="H67" i="348"/>
  <c r="H98" i="348"/>
  <c r="H28" i="348"/>
  <c r="H49" i="348"/>
  <c r="H88" i="348"/>
  <c r="H21" i="348"/>
  <c r="H52" i="348"/>
  <c r="H75" i="348"/>
  <c r="AV10" i="348"/>
  <c r="H38" i="348"/>
  <c r="H58" i="348"/>
  <c r="H71" i="348"/>
  <c r="H95" i="348"/>
  <c r="H15" i="348"/>
  <c r="H43" i="348"/>
  <c r="H66" i="348"/>
  <c r="H93" i="348"/>
  <c r="AU16" i="348"/>
  <c r="W16" i="348" s="1"/>
  <c r="AU42" i="348"/>
  <c r="W42" i="348" s="1"/>
  <c r="AV79" i="348"/>
  <c r="AV66" i="348"/>
  <c r="AU66" i="348"/>
  <c r="W66" i="348" s="1"/>
  <c r="AV100" i="348"/>
  <c r="AV42" i="348"/>
  <c r="AV19" i="348"/>
  <c r="AU15" i="348"/>
  <c r="W15" i="348" s="1"/>
  <c r="AV55" i="348"/>
  <c r="AV49" i="348"/>
  <c r="AU79" i="348"/>
  <c r="W79" i="348" s="1"/>
  <c r="AU89" i="348"/>
  <c r="W89" i="348" s="1"/>
  <c r="AV57" i="348"/>
  <c r="AU77" i="348"/>
  <c r="W77" i="348" s="1"/>
  <c r="AU83" i="348"/>
  <c r="W83" i="348" s="1"/>
  <c r="AV69" i="348"/>
  <c r="AU25" i="348"/>
  <c r="W25" i="348" s="1"/>
  <c r="AU86" i="348"/>
  <c r="W86" i="348" s="1"/>
  <c r="AU41" i="348"/>
  <c r="W41" i="348" s="1"/>
  <c r="AV98" i="348"/>
  <c r="AV52" i="348"/>
  <c r="AV39" i="348"/>
  <c r="AU47" i="348"/>
  <c r="W47" i="348" s="1"/>
  <c r="AU55" i="348"/>
  <c r="W55" i="348" s="1"/>
  <c r="AV41" i="348"/>
  <c r="AU43" i="348"/>
  <c r="W43" i="348" s="1"/>
  <c r="AU98" i="348"/>
  <c r="W98" i="348" s="1"/>
  <c r="AV85" i="348"/>
  <c r="AU39" i="348"/>
  <c r="W39" i="348" s="1"/>
  <c r="AV77" i="348"/>
  <c r="AV47" i="348"/>
  <c r="H14" i="348"/>
  <c r="H19" i="348"/>
  <c r="H31" i="348"/>
  <c r="H68" i="348"/>
  <c r="H63" i="348"/>
  <c r="H91" i="348"/>
  <c r="H13" i="348"/>
  <c r="H34" i="348"/>
  <c r="H44" i="348"/>
  <c r="H61" i="348"/>
  <c r="H80" i="348"/>
  <c r="H100" i="348"/>
  <c r="H16" i="348"/>
  <c r="H41" i="348"/>
  <c r="H51" i="348"/>
  <c r="H79" i="348"/>
  <c r="H87" i="348"/>
  <c r="H97" i="348"/>
  <c r="H20" i="348"/>
  <c r="H47" i="348"/>
  <c r="H55" i="348"/>
  <c r="H65" i="348"/>
  <c r="H77" i="348"/>
  <c r="AU73" i="348"/>
  <c r="W73" i="348" s="1"/>
  <c r="AU13" i="348"/>
  <c r="W13" i="348" s="1"/>
  <c r="AU61" i="348"/>
  <c r="W61" i="348" s="1"/>
  <c r="AV86" i="348"/>
  <c r="AV83" i="348"/>
  <c r="AU85" i="348"/>
  <c r="W85" i="348" s="1"/>
  <c r="AV68" i="348"/>
  <c r="AU52" i="348"/>
  <c r="W52" i="348" s="1"/>
  <c r="AV70" i="348"/>
  <c r="AU53" i="348"/>
  <c r="W53" i="348" s="1"/>
  <c r="AV30" i="348"/>
  <c r="AU68" i="348"/>
  <c r="W68" i="348" s="1"/>
  <c r="AU70" i="348"/>
  <c r="W70" i="348" s="1"/>
  <c r="AU35" i="348"/>
  <c r="W35" i="348" s="1"/>
  <c r="AV48" i="348"/>
  <c r="AU30" i="348"/>
  <c r="W30" i="348" s="1"/>
  <c r="AU81" i="348"/>
  <c r="W81" i="348" s="1"/>
  <c r="AV73" i="348"/>
  <c r="AU54" i="348"/>
  <c r="W54" i="348" s="1"/>
  <c r="AV13" i="348"/>
  <c r="AV93" i="348"/>
  <c r="AU51" i="348"/>
  <c r="W51" i="348" s="1"/>
  <c r="AV36" i="348"/>
  <c r="AU93" i="348"/>
  <c r="W93" i="348" s="1"/>
  <c r="AU49" i="348"/>
  <c r="W49" i="348" s="1"/>
  <c r="AV51" i="348"/>
  <c r="AU36" i="348"/>
  <c r="W36" i="348" s="1"/>
  <c r="AV16" i="348"/>
  <c r="AU48" i="348"/>
  <c r="W48" i="348" s="1"/>
  <c r="AV72" i="348"/>
  <c r="AM58" i="348"/>
  <c r="AV61" i="348"/>
  <c r="AU72" i="348"/>
  <c r="W72" i="348" s="1"/>
  <c r="AV32" i="348"/>
  <c r="AM72" i="348"/>
  <c r="AV56" i="348"/>
  <c r="AU32" i="348"/>
  <c r="W32" i="348" s="1"/>
  <c r="AM86" i="348"/>
  <c r="AU56" i="348"/>
  <c r="W56" i="348" s="1"/>
  <c r="AM70" i="348"/>
  <c r="AV35" i="348"/>
  <c r="AV53" i="348"/>
  <c r="AM29" i="348"/>
  <c r="AM48" i="348"/>
  <c r="AM42" i="348"/>
  <c r="AU20" i="348"/>
  <c r="W20" i="348" s="1"/>
  <c r="AM11" i="348"/>
  <c r="AM52" i="348"/>
  <c r="AM66" i="348"/>
  <c r="AM39" i="348"/>
  <c r="AM47" i="348"/>
  <c r="AM25" i="348"/>
  <c r="AU46" i="348"/>
  <c r="W46" i="348" s="1"/>
  <c r="AM87" i="348"/>
  <c r="AM49" i="348"/>
  <c r="AM30" i="348"/>
  <c r="AM51" i="348"/>
  <c r="AV37" i="348"/>
  <c r="AU84" i="348"/>
  <c r="W84" i="348" s="1"/>
  <c r="AU63" i="348"/>
  <c r="W63" i="348" s="1"/>
  <c r="AV95" i="348"/>
  <c r="AM21" i="348"/>
  <c r="AV26" i="348"/>
  <c r="AM61" i="348"/>
  <c r="AM45" i="348"/>
  <c r="AV20" i="348"/>
  <c r="AM98" i="348"/>
  <c r="AU27" i="348"/>
  <c r="W27" i="348" s="1"/>
  <c r="AM36" i="348"/>
  <c r="AM23" i="348"/>
  <c r="AM78" i="348"/>
  <c r="AM71" i="348"/>
  <c r="AM43" i="348"/>
  <c r="AM32" i="348"/>
  <c r="AM20" i="348"/>
  <c r="AM73" i="348"/>
  <c r="AU74" i="348"/>
  <c r="W74" i="348" s="1"/>
  <c r="AU38" i="348"/>
  <c r="W38" i="348" s="1"/>
  <c r="AV44" i="348"/>
  <c r="AV28" i="348"/>
  <c r="AU99" i="348"/>
  <c r="W99" i="348" s="1"/>
  <c r="AM84" i="348"/>
  <c r="AU64" i="348"/>
  <c r="W64" i="348" s="1"/>
  <c r="AV63" i="348"/>
  <c r="AU50" i="348"/>
  <c r="W50" i="348" s="1"/>
  <c r="AV33" i="348"/>
  <c r="AM35" i="348"/>
  <c r="AU40" i="348"/>
  <c r="W40" i="348" s="1"/>
  <c r="AM15" i="348"/>
  <c r="AV27" i="348"/>
  <c r="AU17" i="348"/>
  <c r="W17" i="348" s="1"/>
  <c r="AU97" i="348"/>
  <c r="W97" i="348" s="1"/>
  <c r="AV90" i="348"/>
  <c r="AV76" i="348"/>
  <c r="AM53" i="348"/>
  <c r="AM46" i="348"/>
  <c r="AU26" i="348"/>
  <c r="W26" i="348" s="1"/>
  <c r="AT14" i="348"/>
  <c r="AU14" i="348" s="1"/>
  <c r="W14" i="348" s="1"/>
  <c r="AV14" i="348"/>
  <c r="AV9" i="348"/>
  <c r="AV96" i="348"/>
  <c r="AU67" i="348"/>
  <c r="W67" i="348" s="1"/>
  <c r="AV92" i="348"/>
  <c r="AV80" i="348"/>
  <c r="AV12" i="348"/>
  <c r="AV22" i="348"/>
  <c r="AU91" i="348"/>
  <c r="W91" i="348" s="1"/>
  <c r="AU90" i="348"/>
  <c r="W90" i="348" s="1"/>
  <c r="AU88" i="348"/>
  <c r="W88" i="348" s="1"/>
  <c r="AV75" i="348"/>
  <c r="AV59" i="348"/>
  <c r="AU62" i="348"/>
  <c r="W62" i="348" s="1"/>
  <c r="AV31" i="348"/>
  <c r="AV24" i="348"/>
  <c r="AU96" i="348"/>
  <c r="W96" i="348" s="1"/>
  <c r="AM79" i="348"/>
  <c r="AM85" i="348"/>
  <c r="AM67" i="348"/>
  <c r="AM68" i="348"/>
  <c r="AM54" i="348"/>
  <c r="AU44" i="348"/>
  <c r="W44" i="348" s="1"/>
  <c r="AM13" i="348"/>
  <c r="AV99" i="348"/>
  <c r="AV94" i="348"/>
  <c r="AM89" i="348"/>
  <c r="AU80" i="348"/>
  <c r="W80" i="348" s="1"/>
  <c r="AM77" i="348"/>
  <c r="AM63" i="348"/>
  <c r="AU33" i="348"/>
  <c r="W33" i="348" s="1"/>
  <c r="AV34" i="348"/>
  <c r="AU12" i="348"/>
  <c r="W12" i="348" s="1"/>
  <c r="AM27" i="348"/>
  <c r="AV18" i="348"/>
  <c r="AU22" i="348"/>
  <c r="W22" i="348" s="1"/>
  <c r="AV17" i="348"/>
  <c r="AM91" i="348"/>
  <c r="AM90" i="348"/>
  <c r="AV82" i="348"/>
  <c r="AU65" i="348"/>
  <c r="W65" i="348" s="1"/>
  <c r="AU75" i="348"/>
  <c r="W75" i="348" s="1"/>
  <c r="AU60" i="348"/>
  <c r="W60" i="348" s="1"/>
  <c r="AU59" i="348"/>
  <c r="W59" i="348" s="1"/>
  <c r="AM16" i="348"/>
  <c r="AM100" i="348"/>
  <c r="AM81" i="348"/>
  <c r="AM55" i="348"/>
  <c r="AM41" i="348"/>
  <c r="AU24" i="348"/>
  <c r="W24" i="348" s="1"/>
  <c r="AU9" i="348"/>
  <c r="W9" i="348" s="1"/>
  <c r="AM83" i="348"/>
  <c r="AV74" i="348"/>
  <c r="AV67" i="348"/>
  <c r="AU37" i="348"/>
  <c r="W37" i="348" s="1"/>
  <c r="AV38" i="348"/>
  <c r="AU28" i="348"/>
  <c r="W28" i="348" s="1"/>
  <c r="AU92" i="348"/>
  <c r="W92" i="348" s="1"/>
  <c r="AU94" i="348"/>
  <c r="W94" i="348" s="1"/>
  <c r="AV89" i="348"/>
  <c r="AV84" i="348"/>
  <c r="AM69" i="348"/>
  <c r="AV64" i="348"/>
  <c r="AU57" i="348"/>
  <c r="W57" i="348" s="1"/>
  <c r="AV50" i="348"/>
  <c r="AM33" i="348"/>
  <c r="AU34" i="348"/>
  <c r="W34" i="348" s="1"/>
  <c r="AV40" i="348"/>
  <c r="AM12" i="348"/>
  <c r="AU18" i="348"/>
  <c r="W18" i="348" s="1"/>
  <c r="AU95" i="348"/>
  <c r="W95" i="348" s="1"/>
  <c r="AV97" i="348"/>
  <c r="AV91" i="348"/>
  <c r="AV88" i="348"/>
  <c r="AU82" i="348"/>
  <c r="W82" i="348" s="1"/>
  <c r="AV65" i="348"/>
  <c r="AU76" i="348"/>
  <c r="W76" i="348" s="1"/>
  <c r="AV60" i="348"/>
  <c r="AM59" i="348"/>
  <c r="AV62" i="348"/>
  <c r="AV46" i="348"/>
  <c r="AU31" i="348"/>
  <c r="W31" i="348" s="1"/>
  <c r="AM19" i="348"/>
  <c r="AV15" i="347"/>
  <c r="AV95" i="347"/>
  <c r="AU70" i="347"/>
  <c r="W70" i="347" s="1"/>
  <c r="AV64" i="347"/>
  <c r="AV93" i="347"/>
  <c r="AV63" i="347"/>
  <c r="AU15" i="347"/>
  <c r="W15" i="347" s="1"/>
  <c r="AU30" i="347"/>
  <c r="W30" i="347" s="1"/>
  <c r="AU93" i="347"/>
  <c r="W93" i="347" s="1"/>
  <c r="AU63" i="347"/>
  <c r="W63" i="347" s="1"/>
  <c r="AV24" i="347"/>
  <c r="AU62" i="347"/>
  <c r="W62" i="347" s="1"/>
  <c r="AV62" i="347"/>
  <c r="AV16" i="347"/>
  <c r="AV33" i="347"/>
  <c r="AU49" i="347"/>
  <c r="W49" i="347" s="1"/>
  <c r="AU19" i="347"/>
  <c r="W19" i="347" s="1"/>
  <c r="AV91" i="347"/>
  <c r="AV65" i="347"/>
  <c r="AV41" i="347"/>
  <c r="AV84" i="347"/>
  <c r="AU16" i="347"/>
  <c r="W16" i="347" s="1"/>
  <c r="AU33" i="347"/>
  <c r="W33" i="347" s="1"/>
  <c r="AU91" i="347"/>
  <c r="W91" i="347" s="1"/>
  <c r="AU65" i="347"/>
  <c r="W65" i="347" s="1"/>
  <c r="AV45" i="347"/>
  <c r="AV42" i="347"/>
  <c r="AU41" i="347"/>
  <c r="W41" i="347" s="1"/>
  <c r="AU84" i="347"/>
  <c r="W84" i="347" s="1"/>
  <c r="AV68" i="347"/>
  <c r="AV34" i="347"/>
  <c r="AV100" i="347"/>
  <c r="AV60" i="347"/>
  <c r="AU45" i="347"/>
  <c r="W45" i="347" s="1"/>
  <c r="AU42" i="347"/>
  <c r="W42" i="347" s="1"/>
  <c r="AU99" i="347"/>
  <c r="W99" i="347" s="1"/>
  <c r="AV17" i="347"/>
  <c r="AV99" i="347"/>
  <c r="AV14" i="347"/>
  <c r="AV87" i="347"/>
  <c r="AV73" i="347"/>
  <c r="AU61" i="347"/>
  <c r="W61" i="347" s="1"/>
  <c r="AU98" i="347"/>
  <c r="W98" i="347" s="1"/>
  <c r="AU21" i="347"/>
  <c r="W21" i="347" s="1"/>
  <c r="AU43" i="347"/>
  <c r="W43" i="347" s="1"/>
  <c r="AU87" i="347"/>
  <c r="W87" i="347" s="1"/>
  <c r="AV21" i="347"/>
  <c r="AV66" i="347"/>
  <c r="AV43" i="347"/>
  <c r="AV44" i="347"/>
  <c r="AV94" i="347"/>
  <c r="AV71" i="347"/>
  <c r="AU66" i="347"/>
  <c r="W66" i="347" s="1"/>
  <c r="AU44" i="347"/>
  <c r="W44" i="347" s="1"/>
  <c r="AV56" i="347"/>
  <c r="AT11" i="347"/>
  <c r="AU11" i="347" s="1"/>
  <c r="W11" i="347" s="1"/>
  <c r="AU71" i="347"/>
  <c r="W71" i="347" s="1"/>
  <c r="AU48" i="347"/>
  <c r="W48" i="347" s="1"/>
  <c r="AV36" i="347"/>
  <c r="AU14" i="347"/>
  <c r="W14" i="347" s="1"/>
  <c r="AU78" i="347"/>
  <c r="W78" i="347" s="1"/>
  <c r="AV58" i="347"/>
  <c r="AU38" i="347"/>
  <c r="W38" i="347" s="1"/>
  <c r="AV20" i="347"/>
  <c r="AV97" i="347"/>
  <c r="AV48" i="347"/>
  <c r="AU36" i="347"/>
  <c r="W36" i="347" s="1"/>
  <c r="AV78" i="347"/>
  <c r="AU97" i="347"/>
  <c r="W97" i="347" s="1"/>
  <c r="AU17" i="347"/>
  <c r="W17" i="347" s="1"/>
  <c r="AU56" i="347"/>
  <c r="W56" i="347" s="1"/>
  <c r="AU59" i="347"/>
  <c r="W59" i="347" s="1"/>
  <c r="AV25" i="347"/>
  <c r="AV59" i="347"/>
  <c r="AV89" i="347"/>
  <c r="AM53" i="347"/>
  <c r="AM51" i="347"/>
  <c r="AU58" i="347"/>
  <c r="W58" i="347" s="1"/>
  <c r="AV72" i="347"/>
  <c r="AM59" i="347"/>
  <c r="AV86" i="347"/>
  <c r="AU86" i="347"/>
  <c r="W86" i="347" s="1"/>
  <c r="AV18" i="347"/>
  <c r="AV31" i="347"/>
  <c r="AU72" i="347"/>
  <c r="W72" i="347" s="1"/>
  <c r="AU20" i="347"/>
  <c r="W20" i="347" s="1"/>
  <c r="AU18" i="347"/>
  <c r="W18" i="347" s="1"/>
  <c r="AU31" i="347"/>
  <c r="W31" i="347" s="1"/>
  <c r="AU83" i="347"/>
  <c r="W83" i="347" s="1"/>
  <c r="AU25" i="347"/>
  <c r="W25" i="347" s="1"/>
  <c r="AV83" i="347"/>
  <c r="AV38" i="347"/>
  <c r="AM92" i="347"/>
  <c r="AM14" i="347"/>
  <c r="AM93" i="347"/>
  <c r="AM79" i="347"/>
  <c r="AU81" i="347"/>
  <c r="W81" i="347" s="1"/>
  <c r="AM80" i="347"/>
  <c r="AM73" i="347"/>
  <c r="AM58" i="347"/>
  <c r="AU89" i="347"/>
  <c r="W89" i="347" s="1"/>
  <c r="AU69" i="347"/>
  <c r="W69" i="347" s="1"/>
  <c r="AM97" i="347"/>
  <c r="AM88" i="347"/>
  <c r="AM48" i="347"/>
  <c r="AM47" i="347"/>
  <c r="AM91" i="347"/>
  <c r="AV81" i="347"/>
  <c r="AV69" i="347"/>
  <c r="AM94" i="347"/>
  <c r="AM85" i="347"/>
  <c r="AM12" i="347"/>
  <c r="AM82" i="347"/>
  <c r="AM75" i="347"/>
  <c r="AV96" i="347"/>
  <c r="AM98" i="347"/>
  <c r="AM69" i="347"/>
  <c r="AV61" i="347"/>
  <c r="AM40" i="347"/>
  <c r="AM99" i="347"/>
  <c r="AM76" i="347"/>
  <c r="AM67" i="347"/>
  <c r="AM46" i="347"/>
  <c r="AM30" i="347"/>
  <c r="AM19" i="347"/>
  <c r="AM78" i="347"/>
  <c r="AM65" i="347"/>
  <c r="AV26" i="347"/>
  <c r="AU96" i="347"/>
  <c r="W96" i="347" s="1"/>
  <c r="AM87" i="347"/>
  <c r="AV54" i="347"/>
  <c r="AM41" i="347"/>
  <c r="AM18" i="347"/>
  <c r="AV10" i="347"/>
  <c r="AU26" i="347"/>
  <c r="W26" i="347" s="1"/>
  <c r="AV98" i="347"/>
  <c r="AM62" i="347"/>
  <c r="AU54" i="347"/>
  <c r="W54" i="347" s="1"/>
  <c r="AM44" i="347"/>
  <c r="AM77" i="347"/>
  <c r="AM57" i="347"/>
  <c r="AM35" i="347"/>
  <c r="AM21" i="347"/>
  <c r="AM31" i="347"/>
  <c r="AM86" i="347"/>
  <c r="AM64" i="347"/>
  <c r="AM49" i="347"/>
  <c r="AM17" i="347"/>
  <c r="AM60" i="347"/>
  <c r="AM32" i="347"/>
  <c r="AM42" i="347"/>
  <c r="AU29" i="347"/>
  <c r="W29" i="347" s="1"/>
  <c r="AM83" i="347"/>
  <c r="AM61" i="347"/>
  <c r="AM39" i="347"/>
  <c r="AM20" i="347"/>
  <c r="AM25" i="347"/>
  <c r="AM84" i="347"/>
  <c r="AM71" i="347"/>
  <c r="AM55" i="347"/>
  <c r="AM37" i="347"/>
  <c r="AM23" i="347"/>
  <c r="AM90" i="347"/>
  <c r="AM70" i="347"/>
  <c r="AM36" i="347"/>
  <c r="AV22" i="347"/>
  <c r="AM74" i="347"/>
  <c r="AM68" i="347"/>
  <c r="AM50" i="347"/>
  <c r="AM52" i="347"/>
  <c r="AM34" i="347"/>
  <c r="AM16" i="347"/>
  <c r="AM33" i="347"/>
  <c r="AM28" i="347"/>
  <c r="AU10" i="347"/>
  <c r="W10" i="347" s="1"/>
  <c r="O9" i="347"/>
  <c r="H99" i="347"/>
  <c r="H90" i="347"/>
  <c r="H93" i="347"/>
  <c r="H80" i="347"/>
  <c r="H84" i="347"/>
  <c r="H75" i="347"/>
  <c r="H72" i="347"/>
  <c r="H69" i="347"/>
  <c r="H66" i="347"/>
  <c r="H65" i="347"/>
  <c r="H48" i="347"/>
  <c r="H63" i="347"/>
  <c r="H50" i="347"/>
  <c r="H41" i="347"/>
  <c r="H34" i="347"/>
  <c r="H39" i="347"/>
  <c r="H36" i="347"/>
  <c r="H19" i="347"/>
  <c r="H28" i="347"/>
  <c r="H12" i="347"/>
  <c r="H17" i="347"/>
  <c r="H22" i="347"/>
  <c r="H97" i="347"/>
  <c r="H95" i="347"/>
  <c r="H91" i="347"/>
  <c r="H92" i="347"/>
  <c r="H86" i="347"/>
  <c r="H82" i="347"/>
  <c r="H71" i="347"/>
  <c r="H68" i="347"/>
  <c r="H76" i="347"/>
  <c r="H59" i="347"/>
  <c r="H60" i="347"/>
  <c r="H61" i="347"/>
  <c r="H62" i="347"/>
  <c r="H46" i="347"/>
  <c r="H37" i="347"/>
  <c r="H30" i="347"/>
  <c r="H35" i="347"/>
  <c r="H32" i="347"/>
  <c r="H15" i="347"/>
  <c r="H24" i="347"/>
  <c r="H29" i="347"/>
  <c r="H18" i="347"/>
  <c r="H98" i="347"/>
  <c r="H100" i="347"/>
  <c r="H87" i="347"/>
  <c r="H89" i="347"/>
  <c r="H81" i="347"/>
  <c r="H83" i="347"/>
  <c r="H67" i="347"/>
  <c r="H64" i="347"/>
  <c r="H74" i="347"/>
  <c r="H55" i="347"/>
  <c r="H56" i="347"/>
  <c r="H57" i="347"/>
  <c r="H58" i="347"/>
  <c r="H49" i="347"/>
  <c r="H42" i="347"/>
  <c r="H47" i="347"/>
  <c r="H44" i="347"/>
  <c r="H27" i="347"/>
  <c r="H11" i="347"/>
  <c r="H20" i="347"/>
  <c r="H25" i="347"/>
  <c r="H31" i="347"/>
  <c r="H14" i="347"/>
  <c r="H94" i="347"/>
  <c r="H96" i="347"/>
  <c r="H88" i="347"/>
  <c r="H85" i="347"/>
  <c r="H77" i="347"/>
  <c r="H79" i="347"/>
  <c r="H78" i="347"/>
  <c r="H73" i="347"/>
  <c r="H70" i="347"/>
  <c r="H51" i="347"/>
  <c r="H52" i="347"/>
  <c r="H53" i="347"/>
  <c r="H54" i="347"/>
  <c r="H45" i="347"/>
  <c r="H38" i="347"/>
  <c r="H43" i="347"/>
  <c r="H40" i="347"/>
  <c r="H23" i="347"/>
  <c r="H33" i="347"/>
  <c r="H16" i="347"/>
  <c r="H21" i="347"/>
  <c r="H26" i="347"/>
  <c r="AM100" i="347"/>
  <c r="AM95" i="347"/>
  <c r="AM63" i="347"/>
  <c r="AM43" i="347"/>
  <c r="AM45" i="347"/>
  <c r="AM24" i="347"/>
  <c r="AV29" i="347"/>
  <c r="AM89" i="347"/>
  <c r="AM72" i="347"/>
  <c r="AM54" i="347"/>
  <c r="AM56" i="347"/>
  <c r="AM38" i="347"/>
  <c r="AU22" i="347"/>
  <c r="W22" i="347" s="1"/>
  <c r="AM66" i="347"/>
  <c r="AM15" i="347"/>
  <c r="AM27" i="347"/>
  <c r="AU65" i="343"/>
  <c r="W65" i="343" s="1"/>
  <c r="AU67" i="343"/>
  <c r="W67" i="343" s="1"/>
  <c r="AU23" i="343"/>
  <c r="W23" i="343" s="1"/>
  <c r="AU50" i="343"/>
  <c r="W50" i="343" s="1"/>
  <c r="H25" i="346"/>
  <c r="H64" i="346"/>
  <c r="AV89" i="346"/>
  <c r="AV81" i="346"/>
  <c r="AU89" i="346"/>
  <c r="W89" i="346" s="1"/>
  <c r="AV44" i="346"/>
  <c r="H46" i="346"/>
  <c r="H83" i="346"/>
  <c r="H22" i="346"/>
  <c r="H88" i="346"/>
  <c r="H48" i="346"/>
  <c r="H79" i="346"/>
  <c r="H32" i="346"/>
  <c r="H100" i="346"/>
  <c r="H39" i="346"/>
  <c r="H59" i="346"/>
  <c r="H19" i="346"/>
  <c r="H47" i="346"/>
  <c r="H57" i="346"/>
  <c r="H82" i="346"/>
  <c r="H91" i="346"/>
  <c r="H26" i="346"/>
  <c r="H33" i="346"/>
  <c r="H65" i="346"/>
  <c r="H90" i="346"/>
  <c r="H31" i="346"/>
  <c r="H56" i="346"/>
  <c r="H89" i="346"/>
  <c r="H21" i="346"/>
  <c r="H35" i="346"/>
  <c r="H45" i="346"/>
  <c r="H68" i="346"/>
  <c r="H78" i="346"/>
  <c r="H99" i="346"/>
  <c r="H29" i="346"/>
  <c r="H52" i="346"/>
  <c r="H54" i="346"/>
  <c r="H80" i="346"/>
  <c r="H14" i="346"/>
  <c r="H38" i="346"/>
  <c r="H71" i="346"/>
  <c r="H18" i="346"/>
  <c r="H28" i="346"/>
  <c r="H44" i="346"/>
  <c r="H50" i="346"/>
  <c r="H77" i="346"/>
  <c r="H85" i="346"/>
  <c r="H13" i="346"/>
  <c r="H23" i="346"/>
  <c r="H49" i="346"/>
  <c r="H55" i="346"/>
  <c r="H81" i="346"/>
  <c r="H30" i="346"/>
  <c r="H58" i="346"/>
  <c r="H70" i="346"/>
  <c r="H84" i="346"/>
  <c r="AU22" i="346"/>
  <c r="W22" i="346" s="1"/>
  <c r="H61" i="346"/>
  <c r="H67" i="346"/>
  <c r="H94" i="346"/>
  <c r="H27" i="346"/>
  <c r="H37" i="346"/>
  <c r="H72" i="346"/>
  <c r="H93" i="346"/>
  <c r="AU78" i="346"/>
  <c r="W78" i="346" s="1"/>
  <c r="AV78" i="346"/>
  <c r="AV88" i="346"/>
  <c r="H42" i="346"/>
  <c r="H16" i="346"/>
  <c r="H63" i="346"/>
  <c r="H66" i="346"/>
  <c r="H96" i="346"/>
  <c r="H20" i="346"/>
  <c r="H36" i="346"/>
  <c r="H51" i="346"/>
  <c r="H69" i="346"/>
  <c r="H86" i="346"/>
  <c r="H98" i="346"/>
  <c r="H15" i="346"/>
  <c r="H43" i="346"/>
  <c r="H60" i="346"/>
  <c r="H74" i="346"/>
  <c r="H17" i="346"/>
  <c r="H34" i="346"/>
  <c r="H41" i="346"/>
  <c r="H73" i="346"/>
  <c r="H92" i="346"/>
  <c r="H24" i="346"/>
  <c r="H40" i="346"/>
  <c r="H53" i="346"/>
  <c r="H75" i="346"/>
  <c r="H97" i="346"/>
  <c r="AM57" i="346"/>
  <c r="AU48" i="346"/>
  <c r="W48" i="346" s="1"/>
  <c r="AV42" i="346"/>
  <c r="AV12" i="346"/>
  <c r="AU16" i="346"/>
  <c r="W16" i="346" s="1"/>
  <c r="AU64" i="346"/>
  <c r="W64" i="346" s="1"/>
  <c r="AV57" i="346"/>
  <c r="AU76" i="346"/>
  <c r="W76" i="346" s="1"/>
  <c r="AU87" i="346"/>
  <c r="W87" i="346" s="1"/>
  <c r="AM78" i="346"/>
  <c r="AU32" i="346"/>
  <c r="W32" i="346" s="1"/>
  <c r="AU96" i="346"/>
  <c r="W96" i="346" s="1"/>
  <c r="AV46" i="346"/>
  <c r="AU41" i="346"/>
  <c r="W41" i="346" s="1"/>
  <c r="AV97" i="346"/>
  <c r="H95" i="346"/>
  <c r="AV99" i="346"/>
  <c r="AU92" i="346"/>
  <c r="W92" i="346" s="1"/>
  <c r="H62" i="346"/>
  <c r="H76" i="346"/>
  <c r="H87" i="346"/>
  <c r="AU94" i="346"/>
  <c r="W94" i="346" s="1"/>
  <c r="AM44" i="346"/>
  <c r="AU46" i="346"/>
  <c r="W46" i="346" s="1"/>
  <c r="AM76" i="346"/>
  <c r="AV48" i="346"/>
  <c r="AM16" i="346"/>
  <c r="AU61" i="346"/>
  <c r="W61" i="346" s="1"/>
  <c r="AV59" i="346"/>
  <c r="AV45" i="346"/>
  <c r="AM46" i="346"/>
  <c r="AV96" i="346"/>
  <c r="AV61" i="346"/>
  <c r="AM18" i="346"/>
  <c r="AV16" i="346"/>
  <c r="AU74" i="346"/>
  <c r="W74" i="346" s="1"/>
  <c r="AV11" i="346"/>
  <c r="AV58" i="346"/>
  <c r="AU59" i="346"/>
  <c r="W59" i="346" s="1"/>
  <c r="AU20" i="346"/>
  <c r="W20" i="346" s="1"/>
  <c r="AV32" i="346"/>
  <c r="AU95" i="346"/>
  <c r="W95" i="346" s="1"/>
  <c r="AU21" i="346"/>
  <c r="W21" i="346" s="1"/>
  <c r="AU11" i="346"/>
  <c r="W11" i="346" s="1"/>
  <c r="AM10" i="346"/>
  <c r="AM94" i="346"/>
  <c r="AV69" i="346"/>
  <c r="AM61" i="346"/>
  <c r="AU58" i="346"/>
  <c r="W58" i="346" s="1"/>
  <c r="AU52" i="346"/>
  <c r="W52" i="346" s="1"/>
  <c r="AV20" i="346"/>
  <c r="AV66" i="346"/>
  <c r="AU40" i="346"/>
  <c r="W40" i="346" s="1"/>
  <c r="AV19" i="346"/>
  <c r="AV95" i="346"/>
  <c r="AV91" i="346"/>
  <c r="AM87" i="346"/>
  <c r="AV49" i="346"/>
  <c r="AV37" i="346"/>
  <c r="AM9" i="346"/>
  <c r="AM59" i="346"/>
  <c r="AV52" i="346"/>
  <c r="AU99" i="346"/>
  <c r="W99" i="346" s="1"/>
  <c r="AU85" i="346"/>
  <c r="W85" i="346" s="1"/>
  <c r="AU66" i="346"/>
  <c r="W66" i="346" s="1"/>
  <c r="AV41" i="346"/>
  <c r="AU19" i="346"/>
  <c r="W19" i="346" s="1"/>
  <c r="AU91" i="346"/>
  <c r="W91" i="346" s="1"/>
  <c r="AU37" i="346"/>
  <c r="W37" i="346" s="1"/>
  <c r="AU28" i="346"/>
  <c r="W28" i="346" s="1"/>
  <c r="AU29" i="346"/>
  <c r="W29" i="346" s="1"/>
  <c r="AV17" i="346"/>
  <c r="AU27" i="346"/>
  <c r="W27" i="346" s="1"/>
  <c r="AM96" i="346"/>
  <c r="AV94" i="346"/>
  <c r="AM89" i="346"/>
  <c r="AU81" i="346"/>
  <c r="W81" i="346" s="1"/>
  <c r="AU69" i="346"/>
  <c r="W69" i="346" s="1"/>
  <c r="AU39" i="346"/>
  <c r="W39" i="346" s="1"/>
  <c r="AU45" i="346"/>
  <c r="W45" i="346" s="1"/>
  <c r="AM20" i="346"/>
  <c r="AV13" i="346"/>
  <c r="AV23" i="346"/>
  <c r="AM99" i="346"/>
  <c r="AV92" i="346"/>
  <c r="AM85" i="346"/>
  <c r="AU88" i="346"/>
  <c r="W88" i="346" s="1"/>
  <c r="AU65" i="346"/>
  <c r="W65" i="346" s="1"/>
  <c r="AU75" i="346"/>
  <c r="W75" i="346" s="1"/>
  <c r="AU55" i="346"/>
  <c r="W55" i="346" s="1"/>
  <c r="AM48" i="346"/>
  <c r="AV35" i="346"/>
  <c r="AM41" i="346"/>
  <c r="AU42" i="346"/>
  <c r="W42" i="346" s="1"/>
  <c r="AM32" i="346"/>
  <c r="AV33" i="346"/>
  <c r="AV18" i="346"/>
  <c r="AM19" i="346"/>
  <c r="AM95" i="346"/>
  <c r="AU97" i="346"/>
  <c r="W97" i="346" s="1"/>
  <c r="AU83" i="346"/>
  <c r="W83" i="346" s="1"/>
  <c r="AV87" i="346"/>
  <c r="AV72" i="346"/>
  <c r="AU84" i="346"/>
  <c r="W84" i="346" s="1"/>
  <c r="AU71" i="346"/>
  <c r="W71" i="346" s="1"/>
  <c r="AV53" i="346"/>
  <c r="AV60" i="346"/>
  <c r="AM37" i="346"/>
  <c r="AU38" i="346"/>
  <c r="W38" i="346" s="1"/>
  <c r="AM28" i="346"/>
  <c r="AV29" i="346"/>
  <c r="AV15" i="346"/>
  <c r="AU98" i="346"/>
  <c r="W98" i="346" s="1"/>
  <c r="AU93" i="346"/>
  <c r="W93" i="346" s="1"/>
  <c r="AU82" i="346"/>
  <c r="W82" i="346" s="1"/>
  <c r="AU73" i="346"/>
  <c r="W73" i="346" s="1"/>
  <c r="AU67" i="346"/>
  <c r="W67" i="346" s="1"/>
  <c r="AV62" i="346"/>
  <c r="AU63" i="346"/>
  <c r="W63" i="346" s="1"/>
  <c r="AU43" i="346"/>
  <c r="W43" i="346" s="1"/>
  <c r="AU47" i="346"/>
  <c r="W47" i="346" s="1"/>
  <c r="AV50" i="346"/>
  <c r="AU34" i="346"/>
  <c r="W34" i="346" s="1"/>
  <c r="AU17" i="346"/>
  <c r="W17" i="346" s="1"/>
  <c r="AV27" i="346"/>
  <c r="AV86" i="346"/>
  <c r="AU30" i="346"/>
  <c r="W30" i="346" s="1"/>
  <c r="AM22" i="346"/>
  <c r="AU23" i="346"/>
  <c r="W23" i="346" s="1"/>
  <c r="AU90" i="346"/>
  <c r="W90" i="346" s="1"/>
  <c r="AM40" i="346"/>
  <c r="AU33" i="346"/>
  <c r="W33" i="346" s="1"/>
  <c r="AU12" i="346"/>
  <c r="W12" i="346" s="1"/>
  <c r="AM91" i="346"/>
  <c r="AV84" i="346"/>
  <c r="AM64" i="346"/>
  <c r="AU60" i="346"/>
  <c r="W60" i="346" s="1"/>
  <c r="AU49" i="346"/>
  <c r="W49" i="346" s="1"/>
  <c r="AM21" i="346"/>
  <c r="AV31" i="346"/>
  <c r="AM29" i="346"/>
  <c r="AV100" i="346"/>
  <c r="AV82" i="346"/>
  <c r="AV68" i="346"/>
  <c r="AM74" i="346"/>
  <c r="AV67" i="346"/>
  <c r="AU62" i="346"/>
  <c r="W62" i="346" s="1"/>
  <c r="AV56" i="346"/>
  <c r="AV54" i="346"/>
  <c r="AV34" i="346"/>
  <c r="AV24" i="346"/>
  <c r="AV70" i="346"/>
  <c r="AV39" i="346"/>
  <c r="AV30" i="346"/>
  <c r="AM23" i="346"/>
  <c r="AM92" i="346"/>
  <c r="AM90" i="346"/>
  <c r="AV85" i="346"/>
  <c r="AV80" i="346"/>
  <c r="AV65" i="346"/>
  <c r="AM66" i="346"/>
  <c r="AV55" i="346"/>
  <c r="AU35" i="346"/>
  <c r="W35" i="346" s="1"/>
  <c r="AV40" i="346"/>
  <c r="AV25" i="346"/>
  <c r="AM33" i="346"/>
  <c r="AM12" i="346"/>
  <c r="AV83" i="346"/>
  <c r="AU72" i="346"/>
  <c r="W72" i="346" s="1"/>
  <c r="AV77" i="346"/>
  <c r="AV64" i="346"/>
  <c r="AM60" i="346"/>
  <c r="AV51" i="346"/>
  <c r="AV36" i="346"/>
  <c r="AV21" i="346"/>
  <c r="AU31" i="346"/>
  <c r="W31" i="346" s="1"/>
  <c r="AU100" i="346"/>
  <c r="W100" i="346" s="1"/>
  <c r="AV93" i="346"/>
  <c r="AU79" i="346"/>
  <c r="W79" i="346" s="1"/>
  <c r="AV74" i="346"/>
  <c r="AU56" i="346"/>
  <c r="W56" i="346" s="1"/>
  <c r="AV43" i="346"/>
  <c r="AV26" i="346"/>
  <c r="AM27" i="346"/>
  <c r="AU86" i="346"/>
  <c r="W86" i="346" s="1"/>
  <c r="AU70" i="346"/>
  <c r="W70" i="346" s="1"/>
  <c r="AU13" i="346"/>
  <c r="W13" i="346" s="1"/>
  <c r="AV90" i="346"/>
  <c r="AU80" i="346"/>
  <c r="W80" i="346" s="1"/>
  <c r="AV75" i="346"/>
  <c r="AU25" i="346"/>
  <c r="W25" i="346" s="1"/>
  <c r="AU77" i="346"/>
  <c r="W77" i="346" s="1"/>
  <c r="AV71" i="346"/>
  <c r="AU53" i="346"/>
  <c r="W53" i="346" s="1"/>
  <c r="AU51" i="346"/>
  <c r="W51" i="346" s="1"/>
  <c r="AU36" i="346"/>
  <c r="W36" i="346" s="1"/>
  <c r="AU15" i="346"/>
  <c r="W15" i="346" s="1"/>
  <c r="AV98" i="346"/>
  <c r="AV79" i="346"/>
  <c r="AU68" i="346"/>
  <c r="W68" i="346" s="1"/>
  <c r="AV73" i="346"/>
  <c r="AV63" i="346"/>
  <c r="AV47" i="346"/>
  <c r="AU50" i="346"/>
  <c r="W50" i="346" s="1"/>
  <c r="AU54" i="346"/>
  <c r="W54" i="346" s="1"/>
  <c r="AU24" i="346"/>
  <c r="W24" i="346" s="1"/>
  <c r="AU26" i="346"/>
  <c r="W26" i="346" s="1"/>
  <c r="AV89" i="345"/>
  <c r="AV41" i="345"/>
  <c r="AV65" i="345"/>
  <c r="AU11" i="345"/>
  <c r="W11" i="345" s="1"/>
  <c r="AV92" i="345"/>
  <c r="AU50" i="345"/>
  <c r="W50" i="345" s="1"/>
  <c r="AV87" i="345"/>
  <c r="AV83" i="345"/>
  <c r="AV54" i="345"/>
  <c r="AU43" i="345"/>
  <c r="W43" i="345" s="1"/>
  <c r="AU29" i="345"/>
  <c r="W29" i="345" s="1"/>
  <c r="AU40" i="345"/>
  <c r="W40" i="345" s="1"/>
  <c r="AV40" i="345"/>
  <c r="AU30" i="345"/>
  <c r="W30" i="345" s="1"/>
  <c r="AU47" i="345"/>
  <c r="W47" i="345" s="1"/>
  <c r="AV95" i="345"/>
  <c r="AV24" i="345"/>
  <c r="AV18" i="345"/>
  <c r="AU87" i="345"/>
  <c r="W87" i="345" s="1"/>
  <c r="AU54" i="345"/>
  <c r="W54" i="345" s="1"/>
  <c r="AV47" i="345"/>
  <c r="AU95" i="345"/>
  <c r="W95" i="345" s="1"/>
  <c r="AU18" i="345"/>
  <c r="W18" i="345" s="1"/>
  <c r="AV16" i="345"/>
  <c r="AU55" i="345"/>
  <c r="W55" i="345" s="1"/>
  <c r="AU53" i="345"/>
  <c r="W53" i="345" s="1"/>
  <c r="AV21" i="345"/>
  <c r="AV48" i="345"/>
  <c r="AV31" i="345"/>
  <c r="AU80" i="345"/>
  <c r="W80" i="345" s="1"/>
  <c r="AV94" i="345"/>
  <c r="AV25" i="345"/>
  <c r="AV97" i="345"/>
  <c r="AV67" i="345"/>
  <c r="AV29" i="345"/>
  <c r="AU94" i="345"/>
  <c r="W94" i="345" s="1"/>
  <c r="AU36" i="345"/>
  <c r="W36" i="345" s="1"/>
  <c r="AU25" i="345"/>
  <c r="W25" i="345" s="1"/>
  <c r="AU97" i="345"/>
  <c r="W97" i="345" s="1"/>
  <c r="AV32" i="345"/>
  <c r="AV14" i="345"/>
  <c r="AU73" i="345"/>
  <c r="W73" i="345" s="1"/>
  <c r="AV59" i="345"/>
  <c r="AU35" i="345"/>
  <c r="W35" i="345" s="1"/>
  <c r="AU92" i="345"/>
  <c r="W92" i="345" s="1"/>
  <c r="AV73" i="345"/>
  <c r="AU59" i="345"/>
  <c r="W59" i="345" s="1"/>
  <c r="AV35" i="345"/>
  <c r="AU96" i="345"/>
  <c r="W96" i="345" s="1"/>
  <c r="AU83" i="345"/>
  <c r="W83" i="345" s="1"/>
  <c r="AU60" i="345"/>
  <c r="W60" i="345" s="1"/>
  <c r="AU90" i="345"/>
  <c r="W90" i="345" s="1"/>
  <c r="AV96" i="345"/>
  <c r="AV61" i="345"/>
  <c r="AU34" i="345"/>
  <c r="W34" i="345" s="1"/>
  <c r="AV99" i="345"/>
  <c r="AV90" i="345"/>
  <c r="AU67" i="345"/>
  <c r="W67" i="345" s="1"/>
  <c r="AU61" i="345"/>
  <c r="W61" i="345" s="1"/>
  <c r="AV43" i="345"/>
  <c r="AV34" i="345"/>
  <c r="AV91" i="345"/>
  <c r="AV23" i="345"/>
  <c r="AU89" i="345"/>
  <c r="W89" i="345" s="1"/>
  <c r="AV50" i="345"/>
  <c r="AV22" i="345"/>
  <c r="AV57" i="345"/>
  <c r="AU23" i="345"/>
  <c r="W23" i="345" s="1"/>
  <c r="AU22" i="345"/>
  <c r="W22" i="345" s="1"/>
  <c r="AV85" i="345"/>
  <c r="AU14" i="345"/>
  <c r="W14" i="345" s="1"/>
  <c r="AV88" i="345"/>
  <c r="AU74" i="345"/>
  <c r="W74" i="345" s="1"/>
  <c r="AU28" i="345"/>
  <c r="W28" i="345" s="1"/>
  <c r="AV98" i="345"/>
  <c r="AU65" i="345"/>
  <c r="W65" i="345" s="1"/>
  <c r="AU88" i="345"/>
  <c r="W88" i="345" s="1"/>
  <c r="AV30" i="345"/>
  <c r="AU91" i="345"/>
  <c r="W91" i="345" s="1"/>
  <c r="AU85" i="345"/>
  <c r="W85" i="345" s="1"/>
  <c r="AU21" i="345"/>
  <c r="W21" i="345" s="1"/>
  <c r="AV66" i="345"/>
  <c r="AU27" i="345"/>
  <c r="W27" i="345" s="1"/>
  <c r="AV60" i="345"/>
  <c r="AM54" i="345"/>
  <c r="AU77" i="345"/>
  <c r="W77" i="345" s="1"/>
  <c r="AV53" i="345"/>
  <c r="AU99" i="345"/>
  <c r="W99" i="345" s="1"/>
  <c r="AV80" i="345"/>
  <c r="AU81" i="345"/>
  <c r="W81" i="345" s="1"/>
  <c r="AV70" i="345"/>
  <c r="AV52" i="345"/>
  <c r="AV81" i="345"/>
  <c r="AU70" i="345"/>
  <c r="W70" i="345" s="1"/>
  <c r="AV63" i="345"/>
  <c r="AU69" i="345"/>
  <c r="W69" i="345" s="1"/>
  <c r="AV74" i="345"/>
  <c r="AV55" i="345"/>
  <c r="AV69" i="345"/>
  <c r="AM74" i="345"/>
  <c r="AV28" i="345"/>
  <c r="AV56" i="345"/>
  <c r="AU37" i="345"/>
  <c r="W37" i="345" s="1"/>
  <c r="AU31" i="345"/>
  <c r="W31" i="345" s="1"/>
  <c r="AU66" i="345"/>
  <c r="W66" i="345" s="1"/>
  <c r="AU98" i="345"/>
  <c r="W98" i="345" s="1"/>
  <c r="AV77" i="345"/>
  <c r="AU56" i="345"/>
  <c r="W56" i="345" s="1"/>
  <c r="AU63" i="345"/>
  <c r="W63" i="345" s="1"/>
  <c r="AV37" i="345"/>
  <c r="AV27" i="345"/>
  <c r="AM19" i="345"/>
  <c r="AV68" i="345"/>
  <c r="AM73" i="345"/>
  <c r="AU68" i="345"/>
  <c r="W68" i="345" s="1"/>
  <c r="AM69" i="345"/>
  <c r="AM30" i="345"/>
  <c r="AM23" i="345"/>
  <c r="AM60" i="345"/>
  <c r="AM77" i="345"/>
  <c r="AM85" i="345"/>
  <c r="AM63" i="345"/>
  <c r="AM34" i="345"/>
  <c r="AM48" i="345"/>
  <c r="AM96" i="345"/>
  <c r="AM98" i="345"/>
  <c r="AM95" i="345"/>
  <c r="AM53" i="345"/>
  <c r="AM88" i="345"/>
  <c r="AM68" i="345"/>
  <c r="AU57" i="345"/>
  <c r="W57" i="345" s="1"/>
  <c r="AM40" i="345"/>
  <c r="AM41" i="345"/>
  <c r="AM28" i="345"/>
  <c r="AM56" i="345"/>
  <c r="AM43" i="345"/>
  <c r="AU24" i="345"/>
  <c r="W24" i="345" s="1"/>
  <c r="AM18" i="345"/>
  <c r="AU52" i="345"/>
  <c r="W52" i="345" s="1"/>
  <c r="AM21" i="345"/>
  <c r="AM32" i="345"/>
  <c r="AV76" i="345"/>
  <c r="AM25" i="345"/>
  <c r="AM14" i="345"/>
  <c r="AV82" i="345"/>
  <c r="AV75" i="345"/>
  <c r="AU72" i="345"/>
  <c r="W72" i="345" s="1"/>
  <c r="AU62" i="345"/>
  <c r="W62" i="345" s="1"/>
  <c r="AU42" i="345"/>
  <c r="W42" i="345" s="1"/>
  <c r="AU100" i="345"/>
  <c r="W100" i="345" s="1"/>
  <c r="AU84" i="345"/>
  <c r="W84" i="345" s="1"/>
  <c r="AU71" i="345"/>
  <c r="W71" i="345" s="1"/>
  <c r="AM67" i="345"/>
  <c r="AV38" i="345"/>
  <c r="AU45" i="345"/>
  <c r="W45" i="345" s="1"/>
  <c r="AV12" i="345"/>
  <c r="AM11" i="345"/>
  <c r="AU20" i="345"/>
  <c r="W20" i="345" s="1"/>
  <c r="AM91" i="345"/>
  <c r="AM81" i="345"/>
  <c r="AM89" i="345"/>
  <c r="AM70" i="345"/>
  <c r="AM50" i="345"/>
  <c r="AM29" i="345"/>
  <c r="AM39" i="345"/>
  <c r="AM22" i="345"/>
  <c r="AT9" i="345"/>
  <c r="AU9" i="345" s="1"/>
  <c r="W9" i="345" s="1"/>
  <c r="AV9" i="345"/>
  <c r="AM94" i="345"/>
  <c r="AM79" i="345"/>
  <c r="AU76" i="345"/>
  <c r="W76" i="345" s="1"/>
  <c r="AU64" i="345"/>
  <c r="W64" i="345" s="1"/>
  <c r="AV46" i="345"/>
  <c r="AM36" i="345"/>
  <c r="AM37" i="345"/>
  <c r="AM16" i="345"/>
  <c r="AM99" i="345"/>
  <c r="AU82" i="345"/>
  <c r="W82" i="345" s="1"/>
  <c r="AM72" i="345"/>
  <c r="AM42" i="345"/>
  <c r="AV49" i="345"/>
  <c r="AM31" i="345"/>
  <c r="AU86" i="345"/>
  <c r="W86" i="345" s="1"/>
  <c r="AV84" i="345"/>
  <c r="AM71" i="345"/>
  <c r="AM66" i="345"/>
  <c r="AV58" i="345"/>
  <c r="AM55" i="345"/>
  <c r="AV44" i="345"/>
  <c r="AM45" i="345"/>
  <c r="AV33" i="345"/>
  <c r="AV17" i="345"/>
  <c r="AU12" i="345"/>
  <c r="W12" i="345" s="1"/>
  <c r="AM83" i="345"/>
  <c r="AM87" i="345"/>
  <c r="AM61" i="345"/>
  <c r="AM47" i="345"/>
  <c r="AV64" i="345"/>
  <c r="AV10" i="345"/>
  <c r="AU75" i="345"/>
  <c r="W75" i="345" s="1"/>
  <c r="AV42" i="345"/>
  <c r="AU49" i="345"/>
  <c r="W49" i="345" s="1"/>
  <c r="AV93" i="345"/>
  <c r="AV86" i="345"/>
  <c r="AV78" i="345"/>
  <c r="AV71" i="345"/>
  <c r="AU58" i="345"/>
  <c r="W58" i="345" s="1"/>
  <c r="AV51" i="345"/>
  <c r="AU44" i="345"/>
  <c r="W44" i="345" s="1"/>
  <c r="AU33" i="345"/>
  <c r="W33" i="345" s="1"/>
  <c r="AV26" i="345"/>
  <c r="AV20" i="345"/>
  <c r="AM92" i="345"/>
  <c r="AM65" i="345"/>
  <c r="AM64" i="345"/>
  <c r="AU46" i="345"/>
  <c r="W46" i="345" s="1"/>
  <c r="O9" i="345"/>
  <c r="H95" i="345"/>
  <c r="H93" i="345"/>
  <c r="H89" i="345"/>
  <c r="H83" i="345"/>
  <c r="H80" i="345"/>
  <c r="H77" i="345"/>
  <c r="H78" i="345"/>
  <c r="H70" i="345"/>
  <c r="H68" i="345"/>
  <c r="H64" i="345"/>
  <c r="H61" i="345"/>
  <c r="H48" i="345"/>
  <c r="H49" i="345"/>
  <c r="H46" i="345"/>
  <c r="H51" i="345"/>
  <c r="H41" i="345"/>
  <c r="H25" i="345"/>
  <c r="H34" i="345"/>
  <c r="H27" i="345"/>
  <c r="H28" i="345"/>
  <c r="H18" i="345"/>
  <c r="H98" i="345"/>
  <c r="H100" i="345"/>
  <c r="H88" i="345"/>
  <c r="H90" i="345"/>
  <c r="H79" i="345"/>
  <c r="H91" i="345"/>
  <c r="H73" i="345"/>
  <c r="H76" i="345"/>
  <c r="H62" i="345"/>
  <c r="H65" i="345"/>
  <c r="H60" i="345"/>
  <c r="H57" i="345"/>
  <c r="H44" i="345"/>
  <c r="H45" i="345"/>
  <c r="H42" i="345"/>
  <c r="H47" i="345"/>
  <c r="H37" i="345"/>
  <c r="H21" i="345"/>
  <c r="H30" i="345"/>
  <c r="H23" i="345"/>
  <c r="H24" i="345"/>
  <c r="H11" i="345"/>
  <c r="H94" i="345"/>
  <c r="H96" i="345"/>
  <c r="H84" i="345"/>
  <c r="H86" i="345"/>
  <c r="H75" i="345"/>
  <c r="H87" i="345"/>
  <c r="H69" i="345"/>
  <c r="H72" i="345"/>
  <c r="H58" i="345"/>
  <c r="H63" i="345"/>
  <c r="H56" i="345"/>
  <c r="H53" i="345"/>
  <c r="H40" i="345"/>
  <c r="H54" i="345"/>
  <c r="H38" i="345"/>
  <c r="H43" i="345"/>
  <c r="H33" i="345"/>
  <c r="H17" i="345"/>
  <c r="H26" i="345"/>
  <c r="H19" i="345"/>
  <c r="H20" i="345"/>
  <c r="H22" i="345"/>
  <c r="H9" i="345"/>
  <c r="H99" i="345"/>
  <c r="H97" i="345"/>
  <c r="H92" i="345"/>
  <c r="H85" i="345"/>
  <c r="H71" i="345"/>
  <c r="H81" i="345"/>
  <c r="H82" i="345"/>
  <c r="H67" i="345"/>
  <c r="H74" i="345"/>
  <c r="H59" i="345"/>
  <c r="H66" i="345"/>
  <c r="H52" i="345"/>
  <c r="H36" i="345"/>
  <c r="H50" i="345"/>
  <c r="H55" i="345"/>
  <c r="H39" i="345"/>
  <c r="H29" i="345"/>
  <c r="H35" i="345"/>
  <c r="H31" i="345"/>
  <c r="H32" i="345"/>
  <c r="H16" i="345"/>
  <c r="H14" i="345"/>
  <c r="AU10" i="345"/>
  <c r="W10" i="345" s="1"/>
  <c r="AM97" i="345"/>
  <c r="AM90" i="345"/>
  <c r="AM82" i="345"/>
  <c r="AM75" i="345"/>
  <c r="AM80" i="345"/>
  <c r="AV72" i="345"/>
  <c r="AV62" i="345"/>
  <c r="AM59" i="345"/>
  <c r="AM49" i="345"/>
  <c r="AM15" i="345"/>
  <c r="AM35" i="345"/>
  <c r="AV100" i="345"/>
  <c r="AU93" i="345"/>
  <c r="W93" i="345" s="1"/>
  <c r="AM84" i="345"/>
  <c r="AU78" i="345"/>
  <c r="W78" i="345" s="1"/>
  <c r="AU38" i="345"/>
  <c r="W38" i="345" s="1"/>
  <c r="AU51" i="345"/>
  <c r="W51" i="345" s="1"/>
  <c r="AV45" i="345"/>
  <c r="AM27" i="345"/>
  <c r="AU17" i="345"/>
  <c r="W17" i="345" s="1"/>
  <c r="AU26" i="345"/>
  <c r="W26" i="345" s="1"/>
  <c r="AM20" i="345"/>
  <c r="AV32" i="343"/>
  <c r="AV64" i="343"/>
  <c r="AV99" i="343"/>
  <c r="AU9" i="343"/>
  <c r="W9" i="343" s="1"/>
  <c r="J12" i="343"/>
  <c r="X12" i="343" s="1"/>
  <c r="Z12" i="343" s="1"/>
  <c r="A13" i="343"/>
  <c r="A14" i="343" s="1"/>
  <c r="J14" i="343" s="1"/>
  <c r="X14" i="343" s="1"/>
  <c r="Z14" i="343" s="1"/>
  <c r="J12" i="344"/>
  <c r="X12" i="344" s="1"/>
  <c r="Z12" i="344" s="1"/>
  <c r="A13" i="344"/>
  <c r="J13" i="344" s="1"/>
  <c r="X13" i="344" s="1"/>
  <c r="Z13" i="344" s="1"/>
  <c r="AU48" i="344"/>
  <c r="W48" i="344" s="1"/>
  <c r="AM22" i="344"/>
  <c r="AM51" i="344"/>
  <c r="AU95" i="344"/>
  <c r="W95" i="344" s="1"/>
  <c r="AU23" i="344"/>
  <c r="W23" i="344" s="1"/>
  <c r="AU71" i="344"/>
  <c r="W71" i="344" s="1"/>
  <c r="AV87" i="344"/>
  <c r="AU60" i="344"/>
  <c r="W60" i="344" s="1"/>
  <c r="AU37" i="344"/>
  <c r="W37" i="344" s="1"/>
  <c r="AV20" i="344"/>
  <c r="AU98" i="344"/>
  <c r="W98" i="344" s="1"/>
  <c r="AU70" i="344"/>
  <c r="W70" i="344" s="1"/>
  <c r="AV54" i="344"/>
  <c r="AM19" i="344"/>
  <c r="AU91" i="344"/>
  <c r="W91" i="344" s="1"/>
  <c r="AV83" i="344"/>
  <c r="AU33" i="344"/>
  <c r="W33" i="344" s="1"/>
  <c r="AV43" i="344"/>
  <c r="AU27" i="344"/>
  <c r="W27" i="344" s="1"/>
  <c r="AU41" i="344"/>
  <c r="W41" i="344" s="1"/>
  <c r="AM11" i="344"/>
  <c r="AV58" i="344"/>
  <c r="AU100" i="344"/>
  <c r="W100" i="344" s="1"/>
  <c r="AV82" i="344"/>
  <c r="AV42" i="344"/>
  <c r="AU52" i="344"/>
  <c r="W52" i="344" s="1"/>
  <c r="AV68" i="344"/>
  <c r="AU53" i="344"/>
  <c r="W53" i="344" s="1"/>
  <c r="AV98" i="344"/>
  <c r="AV72" i="344"/>
  <c r="AU42" i="344"/>
  <c r="W42" i="344" s="1"/>
  <c r="AM99" i="344"/>
  <c r="AU87" i="344"/>
  <c r="W87" i="344" s="1"/>
  <c r="AM53" i="344"/>
  <c r="AU20" i="344"/>
  <c r="W20" i="344" s="1"/>
  <c r="AM57" i="344"/>
  <c r="AU54" i="344"/>
  <c r="W54" i="344" s="1"/>
  <c r="AU12" i="344"/>
  <c r="W12" i="344" s="1"/>
  <c r="AV77" i="344"/>
  <c r="AU58" i="344"/>
  <c r="W58" i="344" s="1"/>
  <c r="AV24" i="344"/>
  <c r="AU88" i="344"/>
  <c r="W88" i="344" s="1"/>
  <c r="AU55" i="344"/>
  <c r="W55" i="344" s="1"/>
  <c r="AV17" i="344"/>
  <c r="AM96" i="344"/>
  <c r="AV97" i="344"/>
  <c r="AM68" i="344"/>
  <c r="AM87" i="344"/>
  <c r="AM67" i="344"/>
  <c r="AM31" i="344"/>
  <c r="AM72" i="344"/>
  <c r="AM70" i="344"/>
  <c r="AM42" i="344"/>
  <c r="AV32" i="344"/>
  <c r="AU40" i="344"/>
  <c r="W40" i="344" s="1"/>
  <c r="AV89" i="344"/>
  <c r="AU83" i="344"/>
  <c r="W83" i="344" s="1"/>
  <c r="AU56" i="344"/>
  <c r="W56" i="344" s="1"/>
  <c r="AM79" i="344"/>
  <c r="AM33" i="344"/>
  <c r="AM55" i="344"/>
  <c r="AM43" i="344"/>
  <c r="AV16" i="344"/>
  <c r="AM10" i="344"/>
  <c r="AM28" i="344"/>
  <c r="AM44" i="344"/>
  <c r="AM12" i="344"/>
  <c r="AM95" i="344"/>
  <c r="AU93" i="344"/>
  <c r="W93" i="344" s="1"/>
  <c r="AM76" i="344"/>
  <c r="AU77" i="344"/>
  <c r="W77" i="344" s="1"/>
  <c r="AV69" i="344"/>
  <c r="AM52" i="344"/>
  <c r="AM58" i="344"/>
  <c r="AM45" i="344"/>
  <c r="AV39" i="344"/>
  <c r="AV23" i="344"/>
  <c r="AM88" i="344"/>
  <c r="AV90" i="344"/>
  <c r="AM48" i="344"/>
  <c r="AM71" i="344"/>
  <c r="AU18" i="344"/>
  <c r="W18" i="344" s="1"/>
  <c r="AM9" i="344"/>
  <c r="AU92" i="344"/>
  <c r="W92" i="344" s="1"/>
  <c r="AU46" i="344"/>
  <c r="W46" i="344" s="1"/>
  <c r="AU97" i="344"/>
  <c r="W97" i="344" s="1"/>
  <c r="AU81" i="344"/>
  <c r="W81" i="344" s="1"/>
  <c r="AM85" i="344"/>
  <c r="AM47" i="344"/>
  <c r="J11" i="344"/>
  <c r="X11" i="344" s="1"/>
  <c r="Z11" i="344" s="1"/>
  <c r="AM20" i="344"/>
  <c r="AV70" i="344"/>
  <c r="AM54" i="344"/>
  <c r="AM25" i="344"/>
  <c r="AU32" i="344"/>
  <c r="W32" i="344" s="1"/>
  <c r="AV92" i="344"/>
  <c r="AM62" i="344"/>
  <c r="AV33" i="344"/>
  <c r="AM34" i="344"/>
  <c r="AM16" i="344"/>
  <c r="AU17" i="344"/>
  <c r="W17" i="344" s="1"/>
  <c r="AU64" i="344"/>
  <c r="W64" i="344" s="1"/>
  <c r="AU49" i="344"/>
  <c r="W49" i="344" s="1"/>
  <c r="AV26" i="344"/>
  <c r="AV28" i="344"/>
  <c r="AV95" i="344"/>
  <c r="AV94" i="344"/>
  <c r="AU86" i="344"/>
  <c r="W86" i="344" s="1"/>
  <c r="AM74" i="344"/>
  <c r="AV52" i="344"/>
  <c r="AV75" i="344"/>
  <c r="AM46" i="344"/>
  <c r="AV30" i="344"/>
  <c r="AU39" i="344"/>
  <c r="W39" i="344" s="1"/>
  <c r="AV48" i="344"/>
  <c r="AV63" i="344"/>
  <c r="AV35" i="344"/>
  <c r="AV18" i="344"/>
  <c r="AM84" i="344"/>
  <c r="AV81" i="344"/>
  <c r="AM66" i="344"/>
  <c r="AU50" i="344"/>
  <c r="W50" i="344" s="1"/>
  <c r="AU13" i="344"/>
  <c r="W13" i="344" s="1"/>
  <c r="AM89" i="344"/>
  <c r="AM91" i="344"/>
  <c r="AM73" i="344"/>
  <c r="AV56" i="344"/>
  <c r="AV55" i="344"/>
  <c r="AU26" i="344"/>
  <c r="W26" i="344" s="1"/>
  <c r="AV12" i="344"/>
  <c r="AU94" i="344"/>
  <c r="W94" i="344" s="1"/>
  <c r="AV86" i="344"/>
  <c r="AU69" i="344"/>
  <c r="W69" i="344" s="1"/>
  <c r="AU75" i="344"/>
  <c r="W75" i="344" s="1"/>
  <c r="AV46" i="344"/>
  <c r="AU30" i="344"/>
  <c r="W30" i="344" s="1"/>
  <c r="AM23" i="344"/>
  <c r="O9" i="344"/>
  <c r="H94" i="344"/>
  <c r="H93" i="344"/>
  <c r="H90" i="344"/>
  <c r="H83" i="344"/>
  <c r="H88" i="344"/>
  <c r="H85" i="344"/>
  <c r="H68" i="344"/>
  <c r="H54" i="344"/>
  <c r="H67" i="344"/>
  <c r="H64" i="344"/>
  <c r="H47" i="344"/>
  <c r="H31" i="344"/>
  <c r="H44" i="344"/>
  <c r="H28" i="344"/>
  <c r="H53" i="344"/>
  <c r="H33" i="344"/>
  <c r="H81" i="344"/>
  <c r="H38" i="344"/>
  <c r="H24" i="344"/>
  <c r="H26" i="344"/>
  <c r="H77" i="344"/>
  <c r="H86" i="344"/>
  <c r="H95" i="344"/>
  <c r="H91" i="344"/>
  <c r="H84" i="344"/>
  <c r="H78" i="344"/>
  <c r="H79" i="344"/>
  <c r="H80" i="344"/>
  <c r="H66" i="344"/>
  <c r="H50" i="344"/>
  <c r="H63" i="344"/>
  <c r="H60" i="344"/>
  <c r="H43" i="344"/>
  <c r="H73" i="344"/>
  <c r="H40" i="344"/>
  <c r="H65" i="344"/>
  <c r="H45" i="344"/>
  <c r="H29" i="344"/>
  <c r="H51" i="344"/>
  <c r="H34" i="344"/>
  <c r="H27" i="344"/>
  <c r="H99" i="344"/>
  <c r="H97" i="344"/>
  <c r="H96" i="344"/>
  <c r="H92" i="344"/>
  <c r="H100" i="344"/>
  <c r="H74" i="344"/>
  <c r="H75" i="344"/>
  <c r="H76" i="344"/>
  <c r="H62" i="344"/>
  <c r="H82" i="344"/>
  <c r="H59" i="344"/>
  <c r="H56" i="344"/>
  <c r="H39" i="344"/>
  <c r="H49" i="344"/>
  <c r="H36" i="344"/>
  <c r="H61" i="344"/>
  <c r="H41" i="344"/>
  <c r="H25" i="344"/>
  <c r="H46" i="344"/>
  <c r="H30" i="344"/>
  <c r="H98" i="344"/>
  <c r="H87" i="344"/>
  <c r="H70" i="344"/>
  <c r="H89" i="344"/>
  <c r="H72" i="344"/>
  <c r="H58" i="344"/>
  <c r="H71" i="344"/>
  <c r="H55" i="344"/>
  <c r="H52" i="344"/>
  <c r="H35" i="344"/>
  <c r="H48" i="344"/>
  <c r="H32" i="344"/>
  <c r="H57" i="344"/>
  <c r="H37" i="344"/>
  <c r="H42" i="344"/>
  <c r="H69" i="344"/>
  <c r="AU82" i="344"/>
  <c r="W82" i="344" s="1"/>
  <c r="AU90" i="344"/>
  <c r="W90" i="344" s="1"/>
  <c r="AV71" i="344"/>
  <c r="AU63" i="344"/>
  <c r="W63" i="344" s="1"/>
  <c r="AU35" i="344"/>
  <c r="W35" i="344" s="1"/>
  <c r="AU88" i="343"/>
  <c r="W88" i="343" s="1"/>
  <c r="AV26" i="343"/>
  <c r="AV88" i="343"/>
  <c r="AU26" i="343"/>
  <c r="W26" i="343" s="1"/>
  <c r="AU52" i="343"/>
  <c r="W52" i="343" s="1"/>
  <c r="AV33" i="343"/>
  <c r="AV24" i="343"/>
  <c r="AV52" i="343"/>
  <c r="AV30" i="343"/>
  <c r="AU33" i="343"/>
  <c r="W33" i="343" s="1"/>
  <c r="AU24" i="343"/>
  <c r="W24" i="343" s="1"/>
  <c r="AV81" i="343"/>
  <c r="AV84" i="343"/>
  <c r="AU42" i="343"/>
  <c r="W42" i="343" s="1"/>
  <c r="AU81" i="343"/>
  <c r="W81" i="343" s="1"/>
  <c r="AU86" i="343"/>
  <c r="W86" i="343" s="1"/>
  <c r="AV86" i="343"/>
  <c r="AU71" i="343"/>
  <c r="W71" i="343" s="1"/>
  <c r="AV48" i="343"/>
  <c r="AV71" i="343"/>
  <c r="AU48" i="343"/>
  <c r="W48" i="343" s="1"/>
  <c r="AU79" i="343"/>
  <c r="W79" i="343" s="1"/>
  <c r="AU21" i="343"/>
  <c r="W21" i="343" s="1"/>
  <c r="AU30" i="343"/>
  <c r="W30" i="343" s="1"/>
  <c r="AU85" i="343"/>
  <c r="W85" i="343" s="1"/>
  <c r="AU49" i="343"/>
  <c r="W49" i="343" s="1"/>
  <c r="AU58" i="343"/>
  <c r="W58" i="343" s="1"/>
  <c r="AU35" i="343"/>
  <c r="W35" i="343" s="1"/>
  <c r="AV79" i="343"/>
  <c r="AU59" i="343"/>
  <c r="W59" i="343" s="1"/>
  <c r="AM50" i="343"/>
  <c r="AV45" i="343"/>
  <c r="AV93" i="343"/>
  <c r="AV66" i="343"/>
  <c r="AV60" i="343"/>
  <c r="AU14" i="343"/>
  <c r="W14" i="343" s="1"/>
  <c r="AU84" i="343"/>
  <c r="W84" i="343" s="1"/>
  <c r="AU60" i="343"/>
  <c r="W60" i="343" s="1"/>
  <c r="AV14" i="343"/>
  <c r="AV76" i="343"/>
  <c r="AU66" i="343"/>
  <c r="W66" i="343" s="1"/>
  <c r="AV55" i="343"/>
  <c r="AV73" i="343"/>
  <c r="AM67" i="343"/>
  <c r="AV25" i="343"/>
  <c r="AU76" i="343"/>
  <c r="W76" i="343" s="1"/>
  <c r="AM20" i="343"/>
  <c r="AU25" i="343"/>
  <c r="W25" i="343" s="1"/>
  <c r="AV20" i="343"/>
  <c r="AV82" i="343"/>
  <c r="AU41" i="343"/>
  <c r="W41" i="343" s="1"/>
  <c r="AU90" i="343"/>
  <c r="W90" i="343" s="1"/>
  <c r="AU73" i="343"/>
  <c r="W73" i="343" s="1"/>
  <c r="AV54" i="343"/>
  <c r="AM59" i="343"/>
  <c r="AV10" i="343"/>
  <c r="AV9" i="343"/>
  <c r="AU91" i="343"/>
  <c r="W91" i="343" s="1"/>
  <c r="AU43" i="343"/>
  <c r="W43" i="343" s="1"/>
  <c r="AU45" i="343"/>
  <c r="W45" i="343" s="1"/>
  <c r="AU22" i="343"/>
  <c r="W22" i="343" s="1"/>
  <c r="AV100" i="343"/>
  <c r="AU51" i="343"/>
  <c r="W51" i="343" s="1"/>
  <c r="AV16" i="343"/>
  <c r="AU54" i="343"/>
  <c r="W54" i="343" s="1"/>
  <c r="AU10" i="343"/>
  <c r="W10" i="343" s="1"/>
  <c r="AV92" i="343"/>
  <c r="AV91" i="343"/>
  <c r="AM21" i="343"/>
  <c r="AV74" i="343"/>
  <c r="AU16" i="343"/>
  <c r="W16" i="343" s="1"/>
  <c r="AU56" i="343"/>
  <c r="W56" i="343" s="1"/>
  <c r="AU46" i="343"/>
  <c r="W46" i="343" s="1"/>
  <c r="AU13" i="343"/>
  <c r="W13" i="343" s="1"/>
  <c r="AV31" i="343"/>
  <c r="AV59" i="343"/>
  <c r="AU95" i="343"/>
  <c r="W95" i="343" s="1"/>
  <c r="AU92" i="343"/>
  <c r="W92" i="343" s="1"/>
  <c r="AM81" i="343"/>
  <c r="AU64" i="343"/>
  <c r="W64" i="343" s="1"/>
  <c r="AV21" i="343"/>
  <c r="AV34" i="343"/>
  <c r="AV17" i="343"/>
  <c r="AV37" i="343"/>
  <c r="AU28" i="343"/>
  <c r="W28" i="343" s="1"/>
  <c r="AM88" i="343"/>
  <c r="AV87" i="343"/>
  <c r="AM71" i="343"/>
  <c r="AV53" i="343"/>
  <c r="AV47" i="343"/>
  <c r="AM23" i="343"/>
  <c r="AM95" i="343"/>
  <c r="AU93" i="343"/>
  <c r="W93" i="343" s="1"/>
  <c r="AU83" i="343"/>
  <c r="W83" i="343" s="1"/>
  <c r="AU69" i="343"/>
  <c r="W69" i="343" s="1"/>
  <c r="AM64" i="343"/>
  <c r="AU55" i="343"/>
  <c r="W55" i="343" s="1"/>
  <c r="AV38" i="343"/>
  <c r="AM22" i="343"/>
  <c r="AU100" i="343"/>
  <c r="W100" i="343" s="1"/>
  <c r="AV85" i="343"/>
  <c r="AU82" i="343"/>
  <c r="W82" i="343" s="1"/>
  <c r="AU74" i="343"/>
  <c r="W74" i="343" s="1"/>
  <c r="AU68" i="343"/>
  <c r="W68" i="343" s="1"/>
  <c r="AM51" i="343"/>
  <c r="AV40" i="343"/>
  <c r="AM41" i="343"/>
  <c r="AU17" i="343"/>
  <c r="W17" i="343" s="1"/>
  <c r="AU12" i="343"/>
  <c r="W12" i="343" s="1"/>
  <c r="AV96" i="343"/>
  <c r="AU94" i="343"/>
  <c r="W94" i="343" s="1"/>
  <c r="AU80" i="343"/>
  <c r="W80" i="343" s="1"/>
  <c r="AV78" i="343"/>
  <c r="AV75" i="343"/>
  <c r="AV70" i="343"/>
  <c r="AM56" i="343"/>
  <c r="AU57" i="343"/>
  <c r="W57" i="343" s="1"/>
  <c r="AV63" i="343"/>
  <c r="AM46" i="343"/>
  <c r="AM49" i="343"/>
  <c r="AU37" i="343"/>
  <c r="W37" i="343" s="1"/>
  <c r="AV27" i="343"/>
  <c r="AM13" i="343"/>
  <c r="AM14" i="343"/>
  <c r="AU61" i="343"/>
  <c r="W61" i="343" s="1"/>
  <c r="AV68" i="343"/>
  <c r="AV94" i="343"/>
  <c r="AU99" i="343"/>
  <c r="W99" i="343" s="1"/>
  <c r="AV97" i="343"/>
  <c r="AM52" i="343"/>
  <c r="AU53" i="343"/>
  <c r="W53" i="343" s="1"/>
  <c r="AM42" i="343"/>
  <c r="AU47" i="343"/>
  <c r="W47" i="343" s="1"/>
  <c r="AU32" i="343"/>
  <c r="W32" i="343" s="1"/>
  <c r="AM25" i="343"/>
  <c r="AM9" i="343"/>
  <c r="AV95" i="343"/>
  <c r="AM91" i="343"/>
  <c r="AM69" i="343"/>
  <c r="AM66" i="343"/>
  <c r="AM43" i="343"/>
  <c r="AV44" i="343"/>
  <c r="AU19" i="343"/>
  <c r="W19" i="343" s="1"/>
  <c r="AU11" i="343"/>
  <c r="W11" i="343" s="1"/>
  <c r="AV98" i="343"/>
  <c r="AV89" i="343"/>
  <c r="AM85" i="343"/>
  <c r="AU77" i="343"/>
  <c r="W77" i="343" s="1"/>
  <c r="AV72" i="343"/>
  <c r="AM61" i="343"/>
  <c r="AV62" i="343"/>
  <c r="AU34" i="343"/>
  <c r="W34" i="343" s="1"/>
  <c r="AV39" i="343"/>
  <c r="AU40" i="343"/>
  <c r="W40" i="343" s="1"/>
  <c r="AM30" i="343"/>
  <c r="AU15" i="343"/>
  <c r="W15" i="343" s="1"/>
  <c r="AV18" i="343"/>
  <c r="AU96" i="343"/>
  <c r="W96" i="343" s="1"/>
  <c r="AM90" i="343"/>
  <c r="AU78" i="343"/>
  <c r="W78" i="343" s="1"/>
  <c r="AM79" i="343"/>
  <c r="AU70" i="343"/>
  <c r="W70" i="343" s="1"/>
  <c r="AV56" i="343"/>
  <c r="AM58" i="343"/>
  <c r="AU63" i="343"/>
  <c r="W63" i="343" s="1"/>
  <c r="AV46" i="343"/>
  <c r="AM35" i="343"/>
  <c r="AV36" i="343"/>
  <c r="AM37" i="343"/>
  <c r="AM28" i="343"/>
  <c r="AV29" i="343"/>
  <c r="AV13" i="343"/>
  <c r="AV19" i="343"/>
  <c r="AV57" i="343"/>
  <c r="AM99" i="343"/>
  <c r="AU97" i="343"/>
  <c r="W97" i="343" s="1"/>
  <c r="AM86" i="343"/>
  <c r="AM84" i="343"/>
  <c r="AU87" i="343"/>
  <c r="W87" i="343" s="1"/>
  <c r="AM73" i="343"/>
  <c r="AM54" i="343"/>
  <c r="AM48" i="343"/>
  <c r="AM32" i="343"/>
  <c r="AM33" i="343"/>
  <c r="AM24" i="343"/>
  <c r="AM26" i="343"/>
  <c r="O9" i="343"/>
  <c r="H99" i="343"/>
  <c r="H92" i="343"/>
  <c r="H88" i="343"/>
  <c r="H87" i="343"/>
  <c r="H86" i="343"/>
  <c r="H70" i="343"/>
  <c r="H67" i="343"/>
  <c r="H72" i="343"/>
  <c r="H54" i="343"/>
  <c r="H55" i="343"/>
  <c r="H56" i="343"/>
  <c r="H57" i="343"/>
  <c r="H44" i="343"/>
  <c r="H41" i="343"/>
  <c r="H42" i="343"/>
  <c r="H51" i="343"/>
  <c r="H35" i="343"/>
  <c r="H22" i="343"/>
  <c r="H23" i="343"/>
  <c r="H33" i="343"/>
  <c r="H97" i="343"/>
  <c r="H95" i="343"/>
  <c r="H90" i="343"/>
  <c r="H84" i="343"/>
  <c r="H83" i="343"/>
  <c r="H81" i="343"/>
  <c r="H85" i="343"/>
  <c r="H78" i="343"/>
  <c r="H66" i="343"/>
  <c r="H69" i="343"/>
  <c r="H68" i="343"/>
  <c r="H52" i="343"/>
  <c r="H53" i="343"/>
  <c r="H40" i="343"/>
  <c r="H37" i="343"/>
  <c r="H38" i="343"/>
  <c r="H47" i="343"/>
  <c r="H31" i="343"/>
  <c r="H17" i="343"/>
  <c r="H19" i="343"/>
  <c r="H28" i="343"/>
  <c r="H12" i="343"/>
  <c r="H98" i="343"/>
  <c r="H100" i="343"/>
  <c r="H91" i="343"/>
  <c r="H89" i="343"/>
  <c r="H79" i="343"/>
  <c r="H73" i="343"/>
  <c r="H75" i="343"/>
  <c r="H77" i="343"/>
  <c r="H62" i="343"/>
  <c r="H63" i="343"/>
  <c r="H64" i="343"/>
  <c r="H65" i="343"/>
  <c r="H49" i="343"/>
  <c r="H36" i="343"/>
  <c r="H50" i="343"/>
  <c r="H34" i="343"/>
  <c r="H43" i="343"/>
  <c r="H29" i="343"/>
  <c r="H13" i="343"/>
  <c r="H32" i="343"/>
  <c r="H15" i="343"/>
  <c r="H24" i="343"/>
  <c r="H14" i="343"/>
  <c r="H94" i="343"/>
  <c r="H96" i="343"/>
  <c r="H93" i="343"/>
  <c r="H82" i="343"/>
  <c r="H80" i="343"/>
  <c r="H74" i="343"/>
  <c r="H71" i="343"/>
  <c r="H76" i="343"/>
  <c r="H58" i="343"/>
  <c r="H59" i="343"/>
  <c r="H60" i="343"/>
  <c r="H61" i="343"/>
  <c r="H48" i="343"/>
  <c r="H45" i="343"/>
  <c r="H46" i="343"/>
  <c r="H30" i="343"/>
  <c r="H39" i="343"/>
  <c r="H25" i="343"/>
  <c r="H26" i="343"/>
  <c r="H27" i="343"/>
  <c r="H20" i="343"/>
  <c r="AM93" i="343"/>
  <c r="AV83" i="343"/>
  <c r="AM76" i="343"/>
  <c r="AV69" i="343"/>
  <c r="AM65" i="343"/>
  <c r="AU38" i="343"/>
  <c r="W38" i="343" s="1"/>
  <c r="AV43" i="343"/>
  <c r="AU44" i="343"/>
  <c r="W44" i="343" s="1"/>
  <c r="AU31" i="343"/>
  <c r="W31" i="343" s="1"/>
  <c r="AM19" i="343"/>
  <c r="AV22" i="343"/>
  <c r="AV11" i="343"/>
  <c r="AM100" i="343"/>
  <c r="AU98" i="343"/>
  <c r="W98" i="343" s="1"/>
  <c r="AU89" i="343"/>
  <c r="W89" i="343" s="1"/>
  <c r="AM82" i="343"/>
  <c r="AV77" i="343"/>
  <c r="AU72" i="343"/>
  <c r="W72" i="343" s="1"/>
  <c r="AV61" i="343"/>
  <c r="AU62" i="343"/>
  <c r="W62" i="343" s="1"/>
  <c r="AV51" i="343"/>
  <c r="AM34" i="343"/>
  <c r="AU39" i="343"/>
  <c r="W39" i="343" s="1"/>
  <c r="AV41" i="343"/>
  <c r="AV15" i="343"/>
  <c r="AM17" i="343"/>
  <c r="AU18" i="343"/>
  <c r="W18" i="343" s="1"/>
  <c r="AV12" i="343"/>
  <c r="AM94" i="343"/>
  <c r="AV90" i="343"/>
  <c r="AV80" i="343"/>
  <c r="AU75" i="343"/>
  <c r="W75" i="343" s="1"/>
  <c r="AM70" i="343"/>
  <c r="AM57" i="343"/>
  <c r="AV58" i="343"/>
  <c r="AM63" i="343"/>
  <c r="AV49" i="343"/>
  <c r="AV35" i="343"/>
  <c r="AU36" i="343"/>
  <c r="W36" i="343" s="1"/>
  <c r="AU27" i="343"/>
  <c r="W27" i="343" s="1"/>
  <c r="AV28" i="343"/>
  <c r="AU29" i="343"/>
  <c r="W29" i="343" s="1"/>
  <c r="AL45" i="1"/>
  <c r="AL43" i="1"/>
  <c r="AL39" i="1"/>
  <c r="AL42" i="1"/>
  <c r="AL41" i="1"/>
  <c r="AL40" i="1"/>
  <c r="AL12" i="1"/>
  <c r="AL24" i="1"/>
  <c r="AL28" i="1"/>
  <c r="AL36" i="1"/>
  <c r="AL48" i="1"/>
  <c r="AL52" i="1"/>
  <c r="AL64" i="1"/>
  <c r="AL72" i="1"/>
  <c r="AL76" i="1"/>
  <c r="AL80" i="1"/>
  <c r="AL88" i="1"/>
  <c r="AL92" i="1"/>
  <c r="AL104" i="1"/>
  <c r="AL112" i="1"/>
  <c r="AL116" i="1"/>
  <c r="AL120" i="1"/>
  <c r="AL124" i="1"/>
  <c r="AL132" i="1"/>
  <c r="AL13" i="1"/>
  <c r="AL17" i="1"/>
  <c r="AL25" i="1"/>
  <c r="AL29" i="1"/>
  <c r="AL33" i="1"/>
  <c r="AL49" i="1"/>
  <c r="AL57" i="1"/>
  <c r="AL61" i="1"/>
  <c r="AL65" i="1"/>
  <c r="AL73" i="1"/>
  <c r="AL81" i="1"/>
  <c r="AL93" i="1"/>
  <c r="AL105" i="1"/>
  <c r="AL113" i="1"/>
  <c r="AL121" i="1"/>
  <c r="AL125" i="1"/>
  <c r="AL129" i="1"/>
  <c r="AL26" i="1"/>
  <c r="AL62" i="1"/>
  <c r="AL66" i="1"/>
  <c r="AL70" i="1"/>
  <c r="AL74" i="1"/>
  <c r="AL86" i="1"/>
  <c r="AL90" i="1"/>
  <c r="AL94" i="1"/>
  <c r="AL98" i="1"/>
  <c r="AL106" i="1"/>
  <c r="AL110" i="1"/>
  <c r="AL114" i="1"/>
  <c r="AL119" i="1"/>
  <c r="AL71" i="1"/>
  <c r="AL23" i="1"/>
  <c r="AL131" i="1"/>
  <c r="AL115" i="1"/>
  <c r="AL67" i="1"/>
  <c r="AL63" i="1"/>
  <c r="AL31" i="1"/>
  <c r="AL15" i="1"/>
  <c r="AL27" i="1"/>
  <c r="AD14" i="361" l="1"/>
  <c r="AL14" i="361" s="1"/>
  <c r="O14" i="361" s="1"/>
  <c r="A17" i="361"/>
  <c r="AL12" i="345"/>
  <c r="H12" i="359"/>
  <c r="AL13" i="359"/>
  <c r="AB15" i="359"/>
  <c r="AL15" i="359" s="1"/>
  <c r="AB13" i="346"/>
  <c r="A13" i="365"/>
  <c r="J13" i="359"/>
  <c r="X13" i="359" s="1"/>
  <c r="Z13" i="359" s="1"/>
  <c r="A14" i="359"/>
  <c r="J14" i="359" s="1"/>
  <c r="X14" i="359" s="1"/>
  <c r="Z14" i="359" s="1"/>
  <c r="AL14" i="358"/>
  <c r="O12" i="346"/>
  <c r="H11" i="346"/>
  <c r="AF18" i="361"/>
  <c r="AL18" i="361" s="1"/>
  <c r="O18" i="361" s="1"/>
  <c r="AL13" i="344"/>
  <c r="A15" i="351"/>
  <c r="J15" i="351" s="1"/>
  <c r="X15" i="351" s="1"/>
  <c r="Z15" i="351" s="1"/>
  <c r="AB15" i="358"/>
  <c r="AL15" i="358" s="1"/>
  <c r="AB16" i="359"/>
  <c r="AL16" i="359" s="1"/>
  <c r="J13" i="363"/>
  <c r="X13" i="363" s="1"/>
  <c r="Z13" i="363" s="1"/>
  <c r="A14" i="344"/>
  <c r="A15" i="344" s="1"/>
  <c r="A16" i="344" s="1"/>
  <c r="J16" i="344" s="1"/>
  <c r="X16" i="344" s="1"/>
  <c r="Z16" i="344" s="1"/>
  <c r="A14" i="363"/>
  <c r="J14" i="363" s="1"/>
  <c r="X14" i="363" s="1"/>
  <c r="Z14" i="363" s="1"/>
  <c r="O10" i="346"/>
  <c r="H10" i="346"/>
  <c r="AB16" i="343"/>
  <c r="A15" i="363"/>
  <c r="J15" i="363" s="1"/>
  <c r="X15" i="363" s="1"/>
  <c r="Z15" i="363" s="1"/>
  <c r="AB14" i="345"/>
  <c r="AL14" i="345" s="1"/>
  <c r="J14" i="345"/>
  <c r="X14" i="345" s="1"/>
  <c r="Z14" i="345" s="1"/>
  <c r="A15" i="345"/>
  <c r="J15" i="345" s="1"/>
  <c r="X15" i="345" s="1"/>
  <c r="Z15" i="345" s="1"/>
  <c r="AD15" i="351"/>
  <c r="AL15" i="351" s="1"/>
  <c r="A14" i="358"/>
  <c r="AB13" i="345"/>
  <c r="AL11" i="343"/>
  <c r="AL11" i="363"/>
  <c r="O12" i="363"/>
  <c r="H15" i="363"/>
  <c r="A14" i="365"/>
  <c r="J14" i="365" s="1"/>
  <c r="X14" i="365" s="1"/>
  <c r="Z14" i="365" s="1"/>
  <c r="AB14" i="344"/>
  <c r="AB15" i="344" s="1"/>
  <c r="H14" i="360"/>
  <c r="H12" i="363"/>
  <c r="O12" i="361"/>
  <c r="O15" i="365"/>
  <c r="H10" i="365"/>
  <c r="AB14" i="363"/>
  <c r="AL14" i="363" s="1"/>
  <c r="J12" i="358"/>
  <c r="X12" i="358" s="1"/>
  <c r="Z12" i="358" s="1"/>
  <c r="AB12" i="347"/>
  <c r="AB13" i="347" s="1"/>
  <c r="AL13" i="347" s="1"/>
  <c r="A14" i="348"/>
  <c r="J14" i="348" s="1"/>
  <c r="X14" i="348" s="1"/>
  <c r="Z14" i="348" s="1"/>
  <c r="H19" i="361"/>
  <c r="H13" i="361"/>
  <c r="AD19" i="361"/>
  <c r="AL19" i="361" s="1"/>
  <c r="O15" i="361"/>
  <c r="J13" i="360"/>
  <c r="X13" i="360" s="1"/>
  <c r="Z13" i="360" s="1"/>
  <c r="A14" i="360"/>
  <c r="A15" i="360" s="1"/>
  <c r="J15" i="360" s="1"/>
  <c r="X15" i="360" s="1"/>
  <c r="Z15" i="360" s="1"/>
  <c r="A13" i="347"/>
  <c r="J13" i="347" s="1"/>
  <c r="X13" i="347" s="1"/>
  <c r="Z13" i="347" s="1"/>
  <c r="J13" i="343"/>
  <c r="X13" i="343" s="1"/>
  <c r="Z13" i="343" s="1"/>
  <c r="A15" i="343"/>
  <c r="J14" i="344"/>
  <c r="X14" i="344" s="1"/>
  <c r="Z14" i="344" s="1"/>
  <c r="AL136" i="1"/>
  <c r="AL138" i="1"/>
  <c r="AL140" i="1"/>
  <c r="AL141" i="1"/>
  <c r="AL142" i="1"/>
  <c r="AL143" i="1"/>
  <c r="E144" i="1"/>
  <c r="E145" i="1"/>
  <c r="AL15" i="344" l="1"/>
  <c r="O13" i="347"/>
  <c r="H9" i="347"/>
  <c r="O14" i="345"/>
  <c r="H15" i="345"/>
  <c r="O16" i="359"/>
  <c r="H17" i="359"/>
  <c r="O12" i="345"/>
  <c r="H13" i="345"/>
  <c r="O15" i="358"/>
  <c r="H16" i="358"/>
  <c r="AL12" i="347"/>
  <c r="AB14" i="347"/>
  <c r="AL14" i="347" s="1"/>
  <c r="O11" i="363"/>
  <c r="H9" i="363"/>
  <c r="J17" i="361"/>
  <c r="X17" i="361" s="1"/>
  <c r="Z17" i="361" s="1"/>
  <c r="A18" i="361"/>
  <c r="O14" i="363"/>
  <c r="H16" i="363"/>
  <c r="O13" i="344"/>
  <c r="H13" i="344"/>
  <c r="AB17" i="359"/>
  <c r="AL17" i="359" s="1"/>
  <c r="AL16" i="343"/>
  <c r="AB19" i="343"/>
  <c r="AL19" i="343" s="1"/>
  <c r="J13" i="365"/>
  <c r="X13" i="365" s="1"/>
  <c r="Z13" i="365" s="1"/>
  <c r="A15" i="365"/>
  <c r="J15" i="365" s="1"/>
  <c r="X15" i="365" s="1"/>
  <c r="Z15" i="365" s="1"/>
  <c r="AL13" i="345"/>
  <c r="AB15" i="345"/>
  <c r="AL15" i="345" s="1"/>
  <c r="AB15" i="363"/>
  <c r="AB16" i="363"/>
  <c r="AL13" i="346"/>
  <c r="AB101" i="346"/>
  <c r="O11" i="343"/>
  <c r="H16" i="343"/>
  <c r="J14" i="358"/>
  <c r="X14" i="358" s="1"/>
  <c r="Z14" i="358" s="1"/>
  <c r="A15" i="358"/>
  <c r="A15" i="359"/>
  <c r="O15" i="359"/>
  <c r="H14" i="359"/>
  <c r="AB16" i="358"/>
  <c r="O15" i="351"/>
  <c r="H15" i="351"/>
  <c r="A16" i="363"/>
  <c r="O13" i="359"/>
  <c r="H10" i="359"/>
  <c r="AB101" i="359"/>
  <c r="AL14" i="344"/>
  <c r="AB17" i="344"/>
  <c r="AL17" i="344" s="1"/>
  <c r="AB17" i="358"/>
  <c r="AL17" i="358" s="1"/>
  <c r="O14" i="358"/>
  <c r="H10" i="358"/>
  <c r="AB18" i="343"/>
  <c r="AL18" i="343" s="1"/>
  <c r="H90" i="361"/>
  <c r="H79" i="361"/>
  <c r="H62" i="361"/>
  <c r="H44" i="361"/>
  <c r="H49" i="361"/>
  <c r="H20" i="361"/>
  <c r="H88" i="361"/>
  <c r="H64" i="361"/>
  <c r="H65" i="361"/>
  <c r="H27" i="361"/>
  <c r="H26" i="361"/>
  <c r="H97" i="361"/>
  <c r="H76" i="361"/>
  <c r="H51" i="361"/>
  <c r="H39" i="361"/>
  <c r="H38" i="361"/>
  <c r="H80" i="361"/>
  <c r="H73" i="361"/>
  <c r="H66" i="361"/>
  <c r="H45" i="361"/>
  <c r="H28" i="361"/>
  <c r="H94" i="361"/>
  <c r="H68" i="361"/>
  <c r="H69" i="361"/>
  <c r="H31" i="361"/>
  <c r="H30" i="361"/>
  <c r="H25" i="361"/>
  <c r="H92" i="361"/>
  <c r="H70" i="361"/>
  <c r="H53" i="361"/>
  <c r="H36" i="361"/>
  <c r="H84" i="361"/>
  <c r="H60" i="361"/>
  <c r="H56" i="361"/>
  <c r="H23" i="361"/>
  <c r="H22" i="361"/>
  <c r="H98" i="361"/>
  <c r="H83" i="361"/>
  <c r="H74" i="361"/>
  <c r="H58" i="361"/>
  <c r="H48" i="361"/>
  <c r="H91" i="361"/>
  <c r="H78" i="361"/>
  <c r="H57" i="361"/>
  <c r="H40" i="361"/>
  <c r="H95" i="361"/>
  <c r="H86" i="361"/>
  <c r="H67" i="361"/>
  <c r="H50" i="361"/>
  <c r="H37" i="361"/>
  <c r="H87" i="361"/>
  <c r="H82" i="361"/>
  <c r="H61" i="361"/>
  <c r="H32" i="361"/>
  <c r="H96" i="361"/>
  <c r="H77" i="361"/>
  <c r="H59" i="361"/>
  <c r="H52" i="361"/>
  <c r="H29" i="361"/>
  <c r="H21" i="361"/>
  <c r="H99" i="361"/>
  <c r="H85" i="361"/>
  <c r="H71" i="361"/>
  <c r="H54" i="361"/>
  <c r="H41" i="361"/>
  <c r="H93" i="361"/>
  <c r="H75" i="361"/>
  <c r="H55" i="361"/>
  <c r="H43" i="361"/>
  <c r="H42" i="361"/>
  <c r="H100" i="361"/>
  <c r="H81" i="361"/>
  <c r="H63" i="361"/>
  <c r="H46" i="361"/>
  <c r="H33" i="361"/>
  <c r="H24" i="361"/>
  <c r="H89" i="361"/>
  <c r="H72" i="361"/>
  <c r="H47" i="361"/>
  <c r="H35" i="361"/>
  <c r="H34" i="361"/>
  <c r="O17" i="361"/>
  <c r="O19" i="361"/>
  <c r="H15" i="361"/>
  <c r="J14" i="360"/>
  <c r="X14" i="360" s="1"/>
  <c r="Z14" i="360" s="1"/>
  <c r="A16" i="360"/>
  <c r="A14" i="347"/>
  <c r="J14" i="347" s="1"/>
  <c r="X14" i="347" s="1"/>
  <c r="Z14" i="347" s="1"/>
  <c r="J15" i="343"/>
  <c r="X15" i="343" s="1"/>
  <c r="Z15" i="343" s="1"/>
  <c r="A16" i="343"/>
  <c r="A17" i="343"/>
  <c r="J17" i="343" s="1"/>
  <c r="X17" i="343" s="1"/>
  <c r="Z17" i="343" s="1"/>
  <c r="A17" i="344"/>
  <c r="J17" i="344" s="1"/>
  <c r="X17" i="344" s="1"/>
  <c r="Z17" i="344" s="1"/>
  <c r="A18" i="344"/>
  <c r="J18" i="344" s="1"/>
  <c r="X18" i="344" s="1"/>
  <c r="Z18" i="344" s="1"/>
  <c r="J15" i="344"/>
  <c r="X15" i="344" s="1"/>
  <c r="Z15" i="344" s="1"/>
  <c r="H1" i="49"/>
  <c r="O15" i="345" l="1"/>
  <c r="H12" i="345"/>
  <c r="O13" i="345"/>
  <c r="H10" i="345"/>
  <c r="O14" i="344"/>
  <c r="H23" i="344"/>
  <c r="J15" i="359"/>
  <c r="X15" i="359" s="1"/>
  <c r="Z15" i="359" s="1"/>
  <c r="A16" i="359"/>
  <c r="J16" i="359" s="1"/>
  <c r="X16" i="359" s="1"/>
  <c r="Z16" i="359" s="1"/>
  <c r="AB20" i="343"/>
  <c r="J15" i="358"/>
  <c r="X15" i="358" s="1"/>
  <c r="Z15" i="358" s="1"/>
  <c r="A16" i="358"/>
  <c r="J16" i="358" s="1"/>
  <c r="X16" i="358" s="1"/>
  <c r="Z16" i="358" s="1"/>
  <c r="A17" i="358"/>
  <c r="J17" i="358" s="1"/>
  <c r="X17" i="358" s="1"/>
  <c r="Z17" i="358" s="1"/>
  <c r="J18" i="361"/>
  <c r="X18" i="361" s="1"/>
  <c r="Z18" i="361" s="1"/>
  <c r="A19" i="361"/>
  <c r="J19" i="361" s="1"/>
  <c r="X19" i="361" s="1"/>
  <c r="Z19" i="361" s="1"/>
  <c r="O19" i="343"/>
  <c r="H10" i="343"/>
  <c r="A16" i="365"/>
  <c r="J16" i="363"/>
  <c r="X16" i="363" s="1"/>
  <c r="Z16" i="363" s="1"/>
  <c r="A17" i="363"/>
  <c r="J17" i="363" s="1"/>
  <c r="X17" i="363" s="1"/>
  <c r="Z17" i="363" s="1"/>
  <c r="AB101" i="345"/>
  <c r="O17" i="344"/>
  <c r="H17" i="344"/>
  <c r="AB101" i="347"/>
  <c r="O16" i="343"/>
  <c r="H18" i="343"/>
  <c r="O18" i="343"/>
  <c r="H9" i="343"/>
  <c r="O17" i="359"/>
  <c r="H11" i="359"/>
  <c r="AL16" i="363"/>
  <c r="AB17" i="363"/>
  <c r="AL17" i="363" s="1"/>
  <c r="AB22" i="344"/>
  <c r="O14" i="347"/>
  <c r="H10" i="347"/>
  <c r="J16" i="360"/>
  <c r="X16" i="360" s="1"/>
  <c r="Z16" i="360" s="1"/>
  <c r="A17" i="360"/>
  <c r="J17" i="360" s="1"/>
  <c r="X17" i="360" s="1"/>
  <c r="Z17" i="360" s="1"/>
  <c r="O12" i="347"/>
  <c r="H13" i="347"/>
  <c r="O13" i="346"/>
  <c r="H9" i="346"/>
  <c r="O17" i="358"/>
  <c r="H17" i="358"/>
  <c r="AL16" i="358"/>
  <c r="AB101" i="358"/>
  <c r="AL15" i="363"/>
  <c r="AB101" i="363"/>
  <c r="O15" i="344"/>
  <c r="H14" i="344"/>
  <c r="J16" i="343"/>
  <c r="X16" i="343" s="1"/>
  <c r="Z16" i="343" s="1"/>
  <c r="A18" i="343"/>
  <c r="A19" i="344"/>
  <c r="O2" i="25"/>
  <c r="P2" i="25"/>
  <c r="Q2" i="25"/>
  <c r="R2" i="25"/>
  <c r="S2" i="25"/>
  <c r="T2" i="25"/>
  <c r="U2" i="25"/>
  <c r="V2" i="25"/>
  <c r="W2" i="25"/>
  <c r="X2" i="25"/>
  <c r="Y2" i="25"/>
  <c r="Z2" i="25"/>
  <c r="AA2" i="25"/>
  <c r="AB2" i="25"/>
  <c r="AC2" i="25"/>
  <c r="AD2" i="25"/>
  <c r="AE2" i="25"/>
  <c r="AF2" i="25"/>
  <c r="AG2" i="25"/>
  <c r="AH2" i="25"/>
  <c r="AI2" i="25"/>
  <c r="AJ2" i="25"/>
  <c r="AK2" i="25"/>
  <c r="AL2" i="25"/>
  <c r="N2" i="25"/>
  <c r="AL20" i="343" l="1"/>
  <c r="AB21" i="343"/>
  <c r="AL22" i="344"/>
  <c r="AB23" i="344"/>
  <c r="AL23" i="344" s="1"/>
  <c r="O16" i="363"/>
  <c r="H14" i="363"/>
  <c r="J16" i="365"/>
  <c r="X16" i="365" s="1"/>
  <c r="Z16" i="365" s="1"/>
  <c r="A17" i="365"/>
  <c r="J17" i="365" s="1"/>
  <c r="X17" i="365" s="1"/>
  <c r="Z17" i="365" s="1"/>
  <c r="O15" i="363"/>
  <c r="H17" i="363"/>
  <c r="O16" i="358"/>
  <c r="H11" i="358"/>
  <c r="O17" i="363"/>
  <c r="H11" i="363"/>
  <c r="A17" i="359"/>
  <c r="J17" i="359" s="1"/>
  <c r="X17" i="359" s="1"/>
  <c r="Z17" i="359" s="1"/>
  <c r="J18" i="343"/>
  <c r="X18" i="343" s="1"/>
  <c r="Z18" i="343" s="1"/>
  <c r="A19" i="343"/>
  <c r="J19" i="344"/>
  <c r="X19" i="344" s="1"/>
  <c r="Z19" i="344" s="1"/>
  <c r="A20" i="344"/>
  <c r="E146" i="1"/>
  <c r="E147" i="1"/>
  <c r="E148" i="1"/>
  <c r="E149" i="1"/>
  <c r="E150" i="1"/>
  <c r="E151" i="1"/>
  <c r="E152" i="1"/>
  <c r="E153" i="1"/>
  <c r="AB101" i="344" l="1"/>
  <c r="H22" i="344"/>
  <c r="O22" i="344"/>
  <c r="AL21" i="343"/>
  <c r="AB101" i="343"/>
  <c r="O23" i="344"/>
  <c r="H15" i="344"/>
  <c r="O20" i="343"/>
  <c r="H21" i="343"/>
  <c r="J19" i="343"/>
  <c r="X19" i="343" s="1"/>
  <c r="Z19" i="343" s="1"/>
  <c r="A20" i="343"/>
  <c r="J20" i="344"/>
  <c r="X20" i="344" s="1"/>
  <c r="Z20" i="344" s="1"/>
  <c r="A21" i="344"/>
  <c r="B74" i="95"/>
  <c r="Z1" i="1"/>
  <c r="F74" i="95"/>
  <c r="E43" i="162"/>
  <c r="O21" i="343" l="1"/>
  <c r="H11" i="343"/>
  <c r="J20" i="343"/>
  <c r="X20" i="343" s="1"/>
  <c r="Z20" i="343" s="1"/>
  <c r="A21" i="343"/>
  <c r="J21" i="344"/>
  <c r="X21" i="344" s="1"/>
  <c r="Z21" i="344" s="1"/>
  <c r="A22" i="344"/>
  <c r="T74" i="95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J21" i="343" l="1"/>
  <c r="X21" i="343" s="1"/>
  <c r="Z21" i="343" s="1"/>
  <c r="A22" i="343"/>
  <c r="J22" i="344"/>
  <c r="X22" i="344" s="1"/>
  <c r="Z22" i="344" s="1"/>
  <c r="A23" i="344"/>
  <c r="J23" i="344" s="1"/>
  <c r="X23" i="344" s="1"/>
  <c r="Z23" i="344" s="1"/>
  <c r="F5" i="276"/>
  <c r="F6" i="276"/>
  <c r="F7" i="276"/>
  <c r="F8" i="276"/>
  <c r="F9" i="276"/>
  <c r="F10" i="276"/>
  <c r="F11" i="276"/>
  <c r="F12" i="276"/>
  <c r="F13" i="276"/>
  <c r="F14" i="276"/>
  <c r="F15" i="276"/>
  <c r="F16" i="276"/>
  <c r="F17" i="276"/>
  <c r="F18" i="276"/>
  <c r="F19" i="276"/>
  <c r="F20" i="276"/>
  <c r="F21" i="276"/>
  <c r="F22" i="276"/>
  <c r="F23" i="276"/>
  <c r="F24" i="276"/>
  <c r="F25" i="276"/>
  <c r="F26" i="276"/>
  <c r="F27" i="276"/>
  <c r="F28" i="276"/>
  <c r="F29" i="276"/>
  <c r="F30" i="276"/>
  <c r="F31" i="276"/>
  <c r="F32" i="276"/>
  <c r="F33" i="276"/>
  <c r="F34" i="276"/>
  <c r="F35" i="276"/>
  <c r="F36" i="276"/>
  <c r="F37" i="276"/>
  <c r="F38" i="276"/>
  <c r="F39" i="276"/>
  <c r="F40" i="276"/>
  <c r="F41" i="276"/>
  <c r="F42" i="276"/>
  <c r="F43" i="276"/>
  <c r="F44" i="276"/>
  <c r="F45" i="276"/>
  <c r="F46" i="276"/>
  <c r="F47" i="276"/>
  <c r="F48" i="276"/>
  <c r="F49" i="276"/>
  <c r="F50" i="276"/>
  <c r="F51" i="276"/>
  <c r="F52" i="276"/>
  <c r="F53" i="276"/>
  <c r="F54" i="276"/>
  <c r="F4" i="276"/>
  <c r="D35" i="276"/>
  <c r="D36" i="276"/>
  <c r="D37" i="276"/>
  <c r="D38" i="276"/>
  <c r="D39" i="276"/>
  <c r="D40" i="276"/>
  <c r="D41" i="276"/>
  <c r="D42" i="276"/>
  <c r="D43" i="276"/>
  <c r="D44" i="276"/>
  <c r="D45" i="276"/>
  <c r="D46" i="276"/>
  <c r="D47" i="276"/>
  <c r="D48" i="276"/>
  <c r="D49" i="276"/>
  <c r="D50" i="276"/>
  <c r="D51" i="276"/>
  <c r="D52" i="276"/>
  <c r="D53" i="276"/>
  <c r="D54" i="276"/>
  <c r="D5" i="276"/>
  <c r="D6" i="276" s="1"/>
  <c r="D7" i="276" s="1"/>
  <c r="D8" i="276" s="1"/>
  <c r="D9" i="276" s="1"/>
  <c r="D10" i="276" s="1"/>
  <c r="D11" i="276" s="1"/>
  <c r="D12" i="276" s="1"/>
  <c r="D13" i="276" s="1"/>
  <c r="D14" i="276" s="1"/>
  <c r="D15" i="276" s="1"/>
  <c r="D16" i="276" s="1"/>
  <c r="D17" i="276" s="1"/>
  <c r="D18" i="276" s="1"/>
  <c r="D19" i="276" s="1"/>
  <c r="D20" i="276" s="1"/>
  <c r="D21" i="276" s="1"/>
  <c r="D22" i="276" s="1"/>
  <c r="D23" i="276" s="1"/>
  <c r="D24" i="276" s="1"/>
  <c r="D25" i="276" s="1"/>
  <c r="D26" i="276" s="1"/>
  <c r="D27" i="276" s="1"/>
  <c r="D28" i="276" s="1"/>
  <c r="D29" i="276" s="1"/>
  <c r="D30" i="276" s="1"/>
  <c r="D31" i="276" s="1"/>
  <c r="D32" i="276" s="1"/>
  <c r="D33" i="276" s="1"/>
  <c r="D34" i="276" s="1"/>
  <c r="E5" i="276"/>
  <c r="E6" i="276"/>
  <c r="E7" i="276"/>
  <c r="E8" i="276"/>
  <c r="E9" i="276"/>
  <c r="E10" i="276"/>
  <c r="E11" i="276"/>
  <c r="E12" i="276"/>
  <c r="E13" i="276"/>
  <c r="E14" i="276"/>
  <c r="E15" i="276"/>
  <c r="E16" i="276"/>
  <c r="E17" i="276"/>
  <c r="E18" i="276"/>
  <c r="E19" i="276"/>
  <c r="E20" i="276"/>
  <c r="E21" i="276"/>
  <c r="E22" i="276"/>
  <c r="E23" i="276"/>
  <c r="E24" i="276"/>
  <c r="E25" i="276"/>
  <c r="E26" i="276"/>
  <c r="E27" i="276"/>
  <c r="E28" i="276"/>
  <c r="E29" i="276"/>
  <c r="E30" i="276"/>
  <c r="E31" i="276"/>
  <c r="E32" i="276"/>
  <c r="E33" i="276"/>
  <c r="E34" i="276"/>
  <c r="E35" i="276"/>
  <c r="E36" i="276"/>
  <c r="E37" i="276"/>
  <c r="E38" i="276"/>
  <c r="E4" i="276"/>
  <c r="AL49" i="25"/>
  <c r="P49" i="25"/>
  <c r="J22" i="343" l="1"/>
  <c r="X22" i="343" s="1"/>
  <c r="Z22" i="343" s="1"/>
  <c r="A23" i="343"/>
  <c r="J23" i="343" s="1"/>
  <c r="X23" i="343" s="1"/>
  <c r="Z23" i="343" s="1"/>
  <c r="E1" i="276"/>
  <c r="S87" i="95"/>
  <c r="S75" i="95"/>
  <c r="S71" i="95"/>
  <c r="S61" i="95"/>
  <c r="G6" i="249"/>
  <c r="G5" i="249"/>
  <c r="G4" i="249"/>
  <c r="G3" i="249"/>
  <c r="G2" i="249"/>
  <c r="O49" i="25"/>
  <c r="X49" i="25"/>
  <c r="N49" i="25"/>
  <c r="E51" i="162"/>
  <c r="W49" i="25"/>
  <c r="Y49" i="25"/>
  <c r="AZ8" i="249" l="1"/>
  <c r="AY8" i="249"/>
  <c r="AX8" i="249"/>
  <c r="AW8" i="249"/>
  <c r="AR8" i="249"/>
  <c r="AQ8" i="249"/>
  <c r="AP8" i="249"/>
  <c r="AN8" i="249"/>
  <c r="A7" i="249" l="1"/>
  <c r="A154" i="1" l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E355" i="1"/>
  <c r="C6" i="249" l="1"/>
  <c r="A5" i="249"/>
  <c r="AU101" i="249"/>
  <c r="AS101" i="249"/>
  <c r="AV101" i="249" s="1"/>
  <c r="R101" i="249"/>
  <c r="BC100" i="249"/>
  <c r="BD100" i="249" s="1"/>
  <c r="Y100" i="249"/>
  <c r="AK100" i="249" s="1"/>
  <c r="V100" i="249"/>
  <c r="M100" i="249" s="1"/>
  <c r="U100" i="249"/>
  <c r="T100" i="249"/>
  <c r="R100" i="249"/>
  <c r="Q100" i="249"/>
  <c r="P100" i="249"/>
  <c r="N100" i="249"/>
  <c r="S100" i="249" s="1"/>
  <c r="I100" i="249"/>
  <c r="A100" i="249"/>
  <c r="J100" i="249" s="1"/>
  <c r="X100" i="249" s="1"/>
  <c r="Z100" i="249" s="1"/>
  <c r="BC99" i="249"/>
  <c r="BD99" i="249" s="1"/>
  <c r="Y99" i="249"/>
  <c r="AK99" i="249" s="1"/>
  <c r="V99" i="249"/>
  <c r="M99" i="249" s="1"/>
  <c r="U99" i="249"/>
  <c r="T99" i="249"/>
  <c r="R99" i="249"/>
  <c r="Q99" i="249"/>
  <c r="P99" i="249"/>
  <c r="N99" i="249"/>
  <c r="S99" i="249" s="1"/>
  <c r="I99" i="249"/>
  <c r="A99" i="249"/>
  <c r="J99" i="249" s="1"/>
  <c r="X99" i="249" s="1"/>
  <c r="Z99" i="249" s="1"/>
  <c r="BC98" i="249"/>
  <c r="BD98" i="249" s="1"/>
  <c r="Y98" i="249"/>
  <c r="AK98" i="249" s="1"/>
  <c r="V98" i="249"/>
  <c r="M98" i="249" s="1"/>
  <c r="U98" i="249"/>
  <c r="T98" i="249"/>
  <c r="R98" i="249"/>
  <c r="Q98" i="249"/>
  <c r="P98" i="249"/>
  <c r="N98" i="249"/>
  <c r="S98" i="249" s="1"/>
  <c r="I98" i="249"/>
  <c r="A98" i="249"/>
  <c r="J98" i="249" s="1"/>
  <c r="X98" i="249" s="1"/>
  <c r="Z98" i="249" s="1"/>
  <c r="BC97" i="249"/>
  <c r="BD97" i="249" s="1"/>
  <c r="Y97" i="249"/>
  <c r="AK97" i="249" s="1"/>
  <c r="U97" i="249"/>
  <c r="T97" i="249"/>
  <c r="R97" i="249"/>
  <c r="Q97" i="249"/>
  <c r="P97" i="249"/>
  <c r="N97" i="249"/>
  <c r="S97" i="249" s="1"/>
  <c r="I97" i="249"/>
  <c r="A97" i="249"/>
  <c r="J97" i="249" s="1"/>
  <c r="X97" i="249" s="1"/>
  <c r="Z97" i="249" s="1"/>
  <c r="BC96" i="249"/>
  <c r="BD96" i="249" s="1"/>
  <c r="Y96" i="249"/>
  <c r="AK96" i="249" s="1"/>
  <c r="U96" i="249"/>
  <c r="T96" i="249"/>
  <c r="R96" i="249"/>
  <c r="Q96" i="249"/>
  <c r="P96" i="249"/>
  <c r="N96" i="249"/>
  <c r="S96" i="249" s="1"/>
  <c r="I96" i="249"/>
  <c r="A96" i="249"/>
  <c r="J96" i="249" s="1"/>
  <c r="X96" i="249" s="1"/>
  <c r="Z96" i="249" s="1"/>
  <c r="BC95" i="249"/>
  <c r="BD95" i="249" s="1"/>
  <c r="Y95" i="249"/>
  <c r="AK95" i="249" s="1"/>
  <c r="U95" i="249"/>
  <c r="T95" i="249"/>
  <c r="R95" i="249"/>
  <c r="Q95" i="249"/>
  <c r="P95" i="249"/>
  <c r="N95" i="249"/>
  <c r="S95" i="249" s="1"/>
  <c r="I95" i="249"/>
  <c r="A95" i="249"/>
  <c r="J95" i="249" s="1"/>
  <c r="X95" i="249" s="1"/>
  <c r="Z95" i="249" s="1"/>
  <c r="BC94" i="249"/>
  <c r="BD94" i="249" s="1"/>
  <c r="Y94" i="249"/>
  <c r="AK94" i="249" s="1"/>
  <c r="U94" i="249"/>
  <c r="T94" i="249"/>
  <c r="R94" i="249"/>
  <c r="Q94" i="249"/>
  <c r="P94" i="249"/>
  <c r="N94" i="249"/>
  <c r="S94" i="249" s="1"/>
  <c r="I94" i="249"/>
  <c r="A94" i="249"/>
  <c r="J94" i="249" s="1"/>
  <c r="X94" i="249" s="1"/>
  <c r="Z94" i="249" s="1"/>
  <c r="BC93" i="249"/>
  <c r="BD93" i="249" s="1"/>
  <c r="Y93" i="249"/>
  <c r="AK93" i="249" s="1"/>
  <c r="U93" i="249"/>
  <c r="T93" i="249"/>
  <c r="R93" i="249"/>
  <c r="Q93" i="249"/>
  <c r="P93" i="249"/>
  <c r="N93" i="249"/>
  <c r="S93" i="249" s="1"/>
  <c r="I93" i="249"/>
  <c r="A93" i="249"/>
  <c r="J93" i="249" s="1"/>
  <c r="X93" i="249" s="1"/>
  <c r="Z93" i="249" s="1"/>
  <c r="BC92" i="249"/>
  <c r="BD92" i="249" s="1"/>
  <c r="Y92" i="249"/>
  <c r="AK92" i="249" s="1"/>
  <c r="U92" i="249"/>
  <c r="T92" i="249"/>
  <c r="R92" i="249"/>
  <c r="Q92" i="249"/>
  <c r="P92" i="249"/>
  <c r="N92" i="249"/>
  <c r="S92" i="249" s="1"/>
  <c r="I92" i="249"/>
  <c r="A92" i="249"/>
  <c r="J92" i="249" s="1"/>
  <c r="X92" i="249" s="1"/>
  <c r="Z92" i="249" s="1"/>
  <c r="BC91" i="249"/>
  <c r="BD91" i="249" s="1"/>
  <c r="Y91" i="249"/>
  <c r="AK91" i="249" s="1"/>
  <c r="V91" i="249"/>
  <c r="M91" i="249" s="1"/>
  <c r="U91" i="249"/>
  <c r="T91" i="249"/>
  <c r="R91" i="249"/>
  <c r="Q91" i="249"/>
  <c r="P91" i="249"/>
  <c r="N91" i="249"/>
  <c r="S91" i="249" s="1"/>
  <c r="I91" i="249"/>
  <c r="A91" i="249"/>
  <c r="J91" i="249" s="1"/>
  <c r="X91" i="249" s="1"/>
  <c r="Z91" i="249" s="1"/>
  <c r="BC90" i="249"/>
  <c r="BD90" i="249" s="1"/>
  <c r="Y90" i="249"/>
  <c r="AK90" i="249" s="1"/>
  <c r="V90" i="249"/>
  <c r="M90" i="249" s="1"/>
  <c r="U90" i="249"/>
  <c r="T90" i="249"/>
  <c r="R90" i="249"/>
  <c r="Q90" i="249"/>
  <c r="P90" i="249"/>
  <c r="N90" i="249"/>
  <c r="S90" i="249" s="1"/>
  <c r="I90" i="249"/>
  <c r="A90" i="249"/>
  <c r="J90" i="249" s="1"/>
  <c r="X90" i="249" s="1"/>
  <c r="Z90" i="249" s="1"/>
  <c r="BC89" i="249"/>
  <c r="BD89" i="249" s="1"/>
  <c r="Y89" i="249"/>
  <c r="AK89" i="249" s="1"/>
  <c r="U89" i="249"/>
  <c r="T89" i="249"/>
  <c r="R89" i="249"/>
  <c r="Q89" i="249"/>
  <c r="P89" i="249"/>
  <c r="N89" i="249"/>
  <c r="S89" i="249" s="1"/>
  <c r="I89" i="249"/>
  <c r="A89" i="249"/>
  <c r="J89" i="249" s="1"/>
  <c r="X89" i="249" s="1"/>
  <c r="Z89" i="249" s="1"/>
  <c r="BC88" i="249"/>
  <c r="BD88" i="249" s="1"/>
  <c r="Y88" i="249"/>
  <c r="AK88" i="249" s="1"/>
  <c r="U88" i="249"/>
  <c r="T88" i="249"/>
  <c r="R88" i="249"/>
  <c r="Q88" i="249"/>
  <c r="P88" i="249"/>
  <c r="N88" i="249"/>
  <c r="S88" i="249" s="1"/>
  <c r="I88" i="249"/>
  <c r="A88" i="249"/>
  <c r="J88" i="249" s="1"/>
  <c r="X88" i="249" s="1"/>
  <c r="Z88" i="249" s="1"/>
  <c r="BC87" i="249"/>
  <c r="V87" i="249" s="1"/>
  <c r="M87" i="249" s="1"/>
  <c r="Y87" i="249"/>
  <c r="AK87" i="249" s="1"/>
  <c r="U87" i="249"/>
  <c r="T87" i="249"/>
  <c r="R87" i="249"/>
  <c r="Q87" i="249"/>
  <c r="P87" i="249"/>
  <c r="N87" i="249"/>
  <c r="S87" i="249" s="1"/>
  <c r="I87" i="249"/>
  <c r="A87" i="249"/>
  <c r="J87" i="249" s="1"/>
  <c r="X87" i="249" s="1"/>
  <c r="Z87" i="249" s="1"/>
  <c r="BC86" i="249"/>
  <c r="BD86" i="249" s="1"/>
  <c r="Y86" i="249"/>
  <c r="AK86" i="249" s="1"/>
  <c r="U86" i="249"/>
  <c r="T86" i="249"/>
  <c r="R86" i="249"/>
  <c r="Q86" i="249"/>
  <c r="P86" i="249"/>
  <c r="N86" i="249"/>
  <c r="S86" i="249" s="1"/>
  <c r="I86" i="249"/>
  <c r="A86" i="249"/>
  <c r="J86" i="249" s="1"/>
  <c r="X86" i="249" s="1"/>
  <c r="Z86" i="249" s="1"/>
  <c r="BC85" i="249"/>
  <c r="BD85" i="249" s="1"/>
  <c r="Y85" i="249"/>
  <c r="AK85" i="249" s="1"/>
  <c r="U85" i="249"/>
  <c r="T85" i="249"/>
  <c r="R85" i="249"/>
  <c r="Q85" i="249"/>
  <c r="P85" i="249"/>
  <c r="N85" i="249"/>
  <c r="S85" i="249" s="1"/>
  <c r="I85" i="249"/>
  <c r="A85" i="249"/>
  <c r="J85" i="249" s="1"/>
  <c r="X85" i="249" s="1"/>
  <c r="Z85" i="249" s="1"/>
  <c r="BC84" i="249"/>
  <c r="V84" i="249" s="1"/>
  <c r="M84" i="249" s="1"/>
  <c r="Y84" i="249"/>
  <c r="AK84" i="249" s="1"/>
  <c r="U84" i="249"/>
  <c r="T84" i="249"/>
  <c r="R84" i="249"/>
  <c r="Q84" i="249"/>
  <c r="P84" i="249"/>
  <c r="N84" i="249"/>
  <c r="S84" i="249" s="1"/>
  <c r="I84" i="249"/>
  <c r="A84" i="249"/>
  <c r="J84" i="249" s="1"/>
  <c r="X84" i="249" s="1"/>
  <c r="Z84" i="249" s="1"/>
  <c r="BC83" i="249"/>
  <c r="BD83" i="249" s="1"/>
  <c r="Y83" i="249"/>
  <c r="AK83" i="249" s="1"/>
  <c r="V83" i="249"/>
  <c r="M83" i="249" s="1"/>
  <c r="U83" i="249"/>
  <c r="T83" i="249"/>
  <c r="R83" i="249"/>
  <c r="Q83" i="249"/>
  <c r="P83" i="249"/>
  <c r="N83" i="249"/>
  <c r="S83" i="249" s="1"/>
  <c r="I83" i="249"/>
  <c r="A83" i="249"/>
  <c r="J83" i="249" s="1"/>
  <c r="X83" i="249" s="1"/>
  <c r="Z83" i="249" s="1"/>
  <c r="BC82" i="249"/>
  <c r="BD82" i="249" s="1"/>
  <c r="Y82" i="249"/>
  <c r="AK82" i="249" s="1"/>
  <c r="V82" i="249"/>
  <c r="M82" i="249" s="1"/>
  <c r="U82" i="249"/>
  <c r="T82" i="249"/>
  <c r="R82" i="249"/>
  <c r="Q82" i="249"/>
  <c r="P82" i="249"/>
  <c r="N82" i="249"/>
  <c r="S82" i="249" s="1"/>
  <c r="I82" i="249"/>
  <c r="A82" i="249"/>
  <c r="J82" i="249" s="1"/>
  <c r="X82" i="249" s="1"/>
  <c r="Z82" i="249" s="1"/>
  <c r="BC81" i="249"/>
  <c r="BD81" i="249" s="1"/>
  <c r="Y81" i="249"/>
  <c r="AK81" i="249" s="1"/>
  <c r="V81" i="249"/>
  <c r="M81" i="249" s="1"/>
  <c r="U81" i="249"/>
  <c r="T81" i="249"/>
  <c r="R81" i="249"/>
  <c r="Q81" i="249"/>
  <c r="P81" i="249"/>
  <c r="N81" i="249"/>
  <c r="S81" i="249" s="1"/>
  <c r="I81" i="249"/>
  <c r="A81" i="249"/>
  <c r="J81" i="249" s="1"/>
  <c r="X81" i="249" s="1"/>
  <c r="Z81" i="249" s="1"/>
  <c r="BC80" i="249"/>
  <c r="BD80" i="249" s="1"/>
  <c r="Y80" i="249"/>
  <c r="AK80" i="249" s="1"/>
  <c r="V80" i="249"/>
  <c r="M80" i="249" s="1"/>
  <c r="U80" i="249"/>
  <c r="T80" i="249"/>
  <c r="R80" i="249"/>
  <c r="Q80" i="249"/>
  <c r="P80" i="249"/>
  <c r="N80" i="249"/>
  <c r="S80" i="249" s="1"/>
  <c r="I80" i="249"/>
  <c r="A80" i="249"/>
  <c r="J80" i="249" s="1"/>
  <c r="X80" i="249" s="1"/>
  <c r="Z80" i="249" s="1"/>
  <c r="BC79" i="249"/>
  <c r="BD79" i="249" s="1"/>
  <c r="Y79" i="249"/>
  <c r="AK79" i="249" s="1"/>
  <c r="U79" i="249"/>
  <c r="T79" i="249"/>
  <c r="R79" i="249"/>
  <c r="Q79" i="249"/>
  <c r="P79" i="249"/>
  <c r="N79" i="249"/>
  <c r="S79" i="249" s="1"/>
  <c r="I79" i="249"/>
  <c r="A79" i="249"/>
  <c r="J79" i="249" s="1"/>
  <c r="X79" i="249" s="1"/>
  <c r="Z79" i="249" s="1"/>
  <c r="BC78" i="249"/>
  <c r="BD78" i="249" s="1"/>
  <c r="Y78" i="249"/>
  <c r="AK78" i="249" s="1"/>
  <c r="U78" i="249"/>
  <c r="T78" i="249"/>
  <c r="R78" i="249"/>
  <c r="Q78" i="249"/>
  <c r="P78" i="249"/>
  <c r="N78" i="249"/>
  <c r="S78" i="249" s="1"/>
  <c r="I78" i="249"/>
  <c r="A78" i="249"/>
  <c r="J78" i="249" s="1"/>
  <c r="X78" i="249" s="1"/>
  <c r="Z78" i="249" s="1"/>
  <c r="BC77" i="249"/>
  <c r="BD77" i="249" s="1"/>
  <c r="Y77" i="249"/>
  <c r="AK77" i="249" s="1"/>
  <c r="U77" i="249"/>
  <c r="T77" i="249"/>
  <c r="R77" i="249"/>
  <c r="Q77" i="249"/>
  <c r="P77" i="249"/>
  <c r="N77" i="249"/>
  <c r="S77" i="249" s="1"/>
  <c r="I77" i="249"/>
  <c r="A77" i="249"/>
  <c r="J77" i="249" s="1"/>
  <c r="X77" i="249" s="1"/>
  <c r="Z77" i="249" s="1"/>
  <c r="BC76" i="249"/>
  <c r="BD76" i="249" s="1"/>
  <c r="Y76" i="249"/>
  <c r="AK76" i="249" s="1"/>
  <c r="U76" i="249"/>
  <c r="T76" i="249"/>
  <c r="R76" i="249"/>
  <c r="Q76" i="249"/>
  <c r="P76" i="249"/>
  <c r="N76" i="249"/>
  <c r="S76" i="249" s="1"/>
  <c r="I76" i="249"/>
  <c r="A76" i="249"/>
  <c r="J76" i="249" s="1"/>
  <c r="X76" i="249" s="1"/>
  <c r="Z76" i="249" s="1"/>
  <c r="BC75" i="249"/>
  <c r="BD75" i="249" s="1"/>
  <c r="Y75" i="249"/>
  <c r="AK75" i="249" s="1"/>
  <c r="U75" i="249"/>
  <c r="T75" i="249"/>
  <c r="R75" i="249"/>
  <c r="Q75" i="249"/>
  <c r="P75" i="249"/>
  <c r="N75" i="249"/>
  <c r="S75" i="249" s="1"/>
  <c r="I75" i="249"/>
  <c r="A75" i="249"/>
  <c r="J75" i="249" s="1"/>
  <c r="X75" i="249" s="1"/>
  <c r="Z75" i="249" s="1"/>
  <c r="BC74" i="249"/>
  <c r="V74" i="249" s="1"/>
  <c r="M74" i="249" s="1"/>
  <c r="Y74" i="249"/>
  <c r="AK74" i="249" s="1"/>
  <c r="U74" i="249"/>
  <c r="T74" i="249"/>
  <c r="R74" i="249"/>
  <c r="Q74" i="249"/>
  <c r="P74" i="249"/>
  <c r="N74" i="249"/>
  <c r="S74" i="249" s="1"/>
  <c r="I74" i="249"/>
  <c r="A74" i="249"/>
  <c r="J74" i="249" s="1"/>
  <c r="X74" i="249" s="1"/>
  <c r="Z74" i="249" s="1"/>
  <c r="BC73" i="249"/>
  <c r="BD73" i="249" s="1"/>
  <c r="Y73" i="249"/>
  <c r="AK73" i="249" s="1"/>
  <c r="U73" i="249"/>
  <c r="T73" i="249"/>
  <c r="R73" i="249"/>
  <c r="Q73" i="249"/>
  <c r="P73" i="249"/>
  <c r="N73" i="249"/>
  <c r="S73" i="249" s="1"/>
  <c r="I73" i="249"/>
  <c r="A73" i="249"/>
  <c r="J73" i="249" s="1"/>
  <c r="X73" i="249" s="1"/>
  <c r="Z73" i="249" s="1"/>
  <c r="BC72" i="249"/>
  <c r="BD72" i="249" s="1"/>
  <c r="Y72" i="249"/>
  <c r="AK72" i="249" s="1"/>
  <c r="V72" i="249"/>
  <c r="M72" i="249" s="1"/>
  <c r="U72" i="249"/>
  <c r="T72" i="249"/>
  <c r="R72" i="249"/>
  <c r="Q72" i="249"/>
  <c r="P72" i="249"/>
  <c r="N72" i="249"/>
  <c r="S72" i="249" s="1"/>
  <c r="I72" i="249"/>
  <c r="A72" i="249"/>
  <c r="J72" i="249" s="1"/>
  <c r="X72" i="249" s="1"/>
  <c r="Z72" i="249" s="1"/>
  <c r="BC71" i="249"/>
  <c r="BD71" i="249" s="1"/>
  <c r="Y71" i="249"/>
  <c r="AK71" i="249" s="1"/>
  <c r="V71" i="249"/>
  <c r="M71" i="249" s="1"/>
  <c r="U71" i="249"/>
  <c r="T71" i="249"/>
  <c r="R71" i="249"/>
  <c r="Q71" i="249"/>
  <c r="P71" i="249"/>
  <c r="N71" i="249"/>
  <c r="S71" i="249" s="1"/>
  <c r="I71" i="249"/>
  <c r="A71" i="249"/>
  <c r="J71" i="249" s="1"/>
  <c r="X71" i="249" s="1"/>
  <c r="Z71" i="249" s="1"/>
  <c r="BC70" i="249"/>
  <c r="BD70" i="249" s="1"/>
  <c r="Y70" i="249"/>
  <c r="AK70" i="249" s="1"/>
  <c r="V70" i="249"/>
  <c r="M70" i="249" s="1"/>
  <c r="U70" i="249"/>
  <c r="T70" i="249"/>
  <c r="R70" i="249"/>
  <c r="Q70" i="249"/>
  <c r="P70" i="249"/>
  <c r="N70" i="249"/>
  <c r="S70" i="249" s="1"/>
  <c r="I70" i="249"/>
  <c r="A70" i="249"/>
  <c r="J70" i="249" s="1"/>
  <c r="X70" i="249" s="1"/>
  <c r="Z70" i="249" s="1"/>
  <c r="BC69" i="249"/>
  <c r="BD69" i="249" s="1"/>
  <c r="Y69" i="249"/>
  <c r="AK69" i="249" s="1"/>
  <c r="V69" i="249"/>
  <c r="M69" i="249" s="1"/>
  <c r="U69" i="249"/>
  <c r="T69" i="249"/>
  <c r="R69" i="249"/>
  <c r="Q69" i="249"/>
  <c r="P69" i="249"/>
  <c r="N69" i="249"/>
  <c r="S69" i="249" s="1"/>
  <c r="I69" i="249"/>
  <c r="A69" i="249"/>
  <c r="J69" i="249" s="1"/>
  <c r="X69" i="249" s="1"/>
  <c r="Z69" i="249" s="1"/>
  <c r="BC68" i="249"/>
  <c r="V68" i="249" s="1"/>
  <c r="M68" i="249" s="1"/>
  <c r="Y68" i="249"/>
  <c r="AK68" i="249" s="1"/>
  <c r="U68" i="249"/>
  <c r="T68" i="249"/>
  <c r="R68" i="249"/>
  <c r="Q68" i="249"/>
  <c r="P68" i="249"/>
  <c r="N68" i="249"/>
  <c r="S68" i="249" s="1"/>
  <c r="I68" i="249"/>
  <c r="A68" i="249"/>
  <c r="J68" i="249" s="1"/>
  <c r="X68" i="249" s="1"/>
  <c r="Z68" i="249" s="1"/>
  <c r="BC67" i="249"/>
  <c r="BD67" i="249" s="1"/>
  <c r="Y67" i="249"/>
  <c r="AK67" i="249" s="1"/>
  <c r="U67" i="249"/>
  <c r="T67" i="249"/>
  <c r="R67" i="249"/>
  <c r="Q67" i="249"/>
  <c r="P67" i="249"/>
  <c r="N67" i="249"/>
  <c r="S67" i="249" s="1"/>
  <c r="I67" i="249"/>
  <c r="A67" i="249"/>
  <c r="J67" i="249" s="1"/>
  <c r="X67" i="249" s="1"/>
  <c r="Z67" i="249" s="1"/>
  <c r="BC66" i="249"/>
  <c r="V66" i="249" s="1"/>
  <c r="M66" i="249" s="1"/>
  <c r="Y66" i="249"/>
  <c r="AK66" i="249" s="1"/>
  <c r="U66" i="249"/>
  <c r="T66" i="249"/>
  <c r="R66" i="249"/>
  <c r="Q66" i="249"/>
  <c r="P66" i="249"/>
  <c r="N66" i="249"/>
  <c r="S66" i="249" s="1"/>
  <c r="I66" i="249"/>
  <c r="A66" i="249"/>
  <c r="J66" i="249" s="1"/>
  <c r="X66" i="249" s="1"/>
  <c r="Z66" i="249" s="1"/>
  <c r="BC65" i="249"/>
  <c r="BD65" i="249" s="1"/>
  <c r="Y65" i="249"/>
  <c r="AK65" i="249" s="1"/>
  <c r="U65" i="249"/>
  <c r="T65" i="249"/>
  <c r="R65" i="249"/>
  <c r="Q65" i="249"/>
  <c r="P65" i="249"/>
  <c r="N65" i="249"/>
  <c r="S65" i="249" s="1"/>
  <c r="I65" i="249"/>
  <c r="A65" i="249"/>
  <c r="J65" i="249" s="1"/>
  <c r="X65" i="249" s="1"/>
  <c r="Z65" i="249" s="1"/>
  <c r="BC64" i="249"/>
  <c r="BD64" i="249" s="1"/>
  <c r="Y64" i="249"/>
  <c r="AK64" i="249" s="1"/>
  <c r="V64" i="249"/>
  <c r="U64" i="249"/>
  <c r="T64" i="249"/>
  <c r="R64" i="249"/>
  <c r="Q64" i="249"/>
  <c r="P64" i="249"/>
  <c r="N64" i="249"/>
  <c r="S64" i="249" s="1"/>
  <c r="M64" i="249"/>
  <c r="I64" i="249"/>
  <c r="A64" i="249"/>
  <c r="J64" i="249" s="1"/>
  <c r="X64" i="249" s="1"/>
  <c r="Z64" i="249" s="1"/>
  <c r="BC63" i="249"/>
  <c r="BD63" i="249" s="1"/>
  <c r="Y63" i="249"/>
  <c r="AK63" i="249" s="1"/>
  <c r="V63" i="249"/>
  <c r="M63" i="249" s="1"/>
  <c r="U63" i="249"/>
  <c r="T63" i="249"/>
  <c r="R63" i="249"/>
  <c r="Q63" i="249"/>
  <c r="P63" i="249"/>
  <c r="N63" i="249"/>
  <c r="S63" i="249" s="1"/>
  <c r="J63" i="249"/>
  <c r="X63" i="249" s="1"/>
  <c r="Z63" i="249" s="1"/>
  <c r="I63" i="249"/>
  <c r="A63" i="249"/>
  <c r="BC62" i="249"/>
  <c r="BD62" i="249" s="1"/>
  <c r="Y62" i="249"/>
  <c r="AK62" i="249" s="1"/>
  <c r="V62" i="249"/>
  <c r="U62" i="249"/>
  <c r="T62" i="249"/>
  <c r="R62" i="249"/>
  <c r="Q62" i="249"/>
  <c r="P62" i="249"/>
  <c r="N62" i="249"/>
  <c r="S62" i="249" s="1"/>
  <c r="M62" i="249"/>
  <c r="I62" i="249"/>
  <c r="A62" i="249"/>
  <c r="J62" i="249" s="1"/>
  <c r="X62" i="249" s="1"/>
  <c r="Z62" i="249" s="1"/>
  <c r="BC61" i="249"/>
  <c r="BD61" i="249" s="1"/>
  <c r="Y61" i="249"/>
  <c r="AK61" i="249" s="1"/>
  <c r="V61" i="249"/>
  <c r="U61" i="249"/>
  <c r="T61" i="249"/>
  <c r="R61" i="249"/>
  <c r="Q61" i="249"/>
  <c r="P61" i="249"/>
  <c r="N61" i="249"/>
  <c r="S61" i="249" s="1"/>
  <c r="M61" i="249"/>
  <c r="I61" i="249"/>
  <c r="A61" i="249"/>
  <c r="J61" i="249" s="1"/>
  <c r="X61" i="249" s="1"/>
  <c r="Z61" i="249" s="1"/>
  <c r="BC60" i="249"/>
  <c r="BD60" i="249" s="1"/>
  <c r="Y60" i="249"/>
  <c r="AK60" i="249" s="1"/>
  <c r="U60" i="249"/>
  <c r="T60" i="249"/>
  <c r="R60" i="249"/>
  <c r="Q60" i="249"/>
  <c r="P60" i="249"/>
  <c r="N60" i="249"/>
  <c r="S60" i="249" s="1"/>
  <c r="I60" i="249"/>
  <c r="A60" i="249"/>
  <c r="J60" i="249" s="1"/>
  <c r="X60" i="249" s="1"/>
  <c r="Z60" i="249" s="1"/>
  <c r="BC59" i="249"/>
  <c r="BD59" i="249" s="1"/>
  <c r="Y59" i="249"/>
  <c r="AK59" i="249" s="1"/>
  <c r="U59" i="249"/>
  <c r="T59" i="249"/>
  <c r="R59" i="249"/>
  <c r="Q59" i="249"/>
  <c r="P59" i="249"/>
  <c r="N59" i="249"/>
  <c r="S59" i="249" s="1"/>
  <c r="I59" i="249"/>
  <c r="A59" i="249"/>
  <c r="J59" i="249" s="1"/>
  <c r="X59" i="249" s="1"/>
  <c r="Z59" i="249" s="1"/>
  <c r="BC58" i="249"/>
  <c r="BD58" i="249" s="1"/>
  <c r="Y58" i="249"/>
  <c r="AK58" i="249" s="1"/>
  <c r="U58" i="249"/>
  <c r="T58" i="249"/>
  <c r="R58" i="249"/>
  <c r="Q58" i="249"/>
  <c r="P58" i="249"/>
  <c r="N58" i="249"/>
  <c r="S58" i="249" s="1"/>
  <c r="I58" i="249"/>
  <c r="A58" i="249"/>
  <c r="J58" i="249" s="1"/>
  <c r="X58" i="249" s="1"/>
  <c r="Z58" i="249" s="1"/>
  <c r="BC57" i="249"/>
  <c r="BD57" i="249" s="1"/>
  <c r="Y57" i="249"/>
  <c r="AK57" i="249" s="1"/>
  <c r="U57" i="249"/>
  <c r="T57" i="249"/>
  <c r="R57" i="249"/>
  <c r="Q57" i="249"/>
  <c r="P57" i="249"/>
  <c r="N57" i="249"/>
  <c r="S57" i="249" s="1"/>
  <c r="I57" i="249"/>
  <c r="A57" i="249"/>
  <c r="J57" i="249" s="1"/>
  <c r="X57" i="249" s="1"/>
  <c r="Z57" i="249" s="1"/>
  <c r="BC56" i="249"/>
  <c r="BD56" i="249" s="1"/>
  <c r="Y56" i="249"/>
  <c r="AK56" i="249" s="1"/>
  <c r="V56" i="249"/>
  <c r="M56" i="249" s="1"/>
  <c r="U56" i="249"/>
  <c r="T56" i="249"/>
  <c r="R56" i="249"/>
  <c r="Q56" i="249"/>
  <c r="P56" i="249"/>
  <c r="N56" i="249"/>
  <c r="S56" i="249" s="1"/>
  <c r="I56" i="249"/>
  <c r="A56" i="249"/>
  <c r="J56" i="249" s="1"/>
  <c r="X56" i="249" s="1"/>
  <c r="Z56" i="249" s="1"/>
  <c r="BC55" i="249"/>
  <c r="BD55" i="249" s="1"/>
  <c r="Y55" i="249"/>
  <c r="AK55" i="249" s="1"/>
  <c r="V55" i="249"/>
  <c r="M55" i="249" s="1"/>
  <c r="U55" i="249"/>
  <c r="T55" i="249"/>
  <c r="R55" i="249"/>
  <c r="Q55" i="249"/>
  <c r="P55" i="249"/>
  <c r="N55" i="249"/>
  <c r="S55" i="249" s="1"/>
  <c r="I55" i="249"/>
  <c r="A55" i="249"/>
  <c r="J55" i="249" s="1"/>
  <c r="X55" i="249" s="1"/>
  <c r="Z55" i="249" s="1"/>
  <c r="BC54" i="249"/>
  <c r="BD54" i="249" s="1"/>
  <c r="Y54" i="249"/>
  <c r="AK54" i="249" s="1"/>
  <c r="V54" i="249"/>
  <c r="M54" i="249" s="1"/>
  <c r="U54" i="249"/>
  <c r="T54" i="249"/>
  <c r="R54" i="249"/>
  <c r="Q54" i="249"/>
  <c r="P54" i="249"/>
  <c r="N54" i="249"/>
  <c r="S54" i="249" s="1"/>
  <c r="I54" i="249"/>
  <c r="A54" i="249"/>
  <c r="J54" i="249" s="1"/>
  <c r="X54" i="249" s="1"/>
  <c r="Z54" i="249" s="1"/>
  <c r="BC53" i="249"/>
  <c r="BD53" i="249" s="1"/>
  <c r="Y53" i="249"/>
  <c r="AK53" i="249" s="1"/>
  <c r="U53" i="249"/>
  <c r="T53" i="249"/>
  <c r="R53" i="249"/>
  <c r="Q53" i="249"/>
  <c r="P53" i="249"/>
  <c r="N53" i="249"/>
  <c r="S53" i="249" s="1"/>
  <c r="I53" i="249"/>
  <c r="A53" i="249"/>
  <c r="J53" i="249" s="1"/>
  <c r="X53" i="249" s="1"/>
  <c r="Z53" i="249" s="1"/>
  <c r="BC52" i="249"/>
  <c r="BD52" i="249" s="1"/>
  <c r="Y52" i="249"/>
  <c r="AK52" i="249" s="1"/>
  <c r="U52" i="249"/>
  <c r="T52" i="249"/>
  <c r="R52" i="249"/>
  <c r="Q52" i="249"/>
  <c r="P52" i="249"/>
  <c r="N52" i="249"/>
  <c r="S52" i="249" s="1"/>
  <c r="I52" i="249"/>
  <c r="A52" i="249"/>
  <c r="J52" i="249" s="1"/>
  <c r="X52" i="249" s="1"/>
  <c r="Z52" i="249" s="1"/>
  <c r="BC51" i="249"/>
  <c r="BD51" i="249" s="1"/>
  <c r="Y51" i="249"/>
  <c r="AK51" i="249" s="1"/>
  <c r="U51" i="249"/>
  <c r="T51" i="249"/>
  <c r="R51" i="249"/>
  <c r="Q51" i="249"/>
  <c r="P51" i="249"/>
  <c r="N51" i="249"/>
  <c r="S51" i="249" s="1"/>
  <c r="I51" i="249"/>
  <c r="A51" i="249"/>
  <c r="J51" i="249" s="1"/>
  <c r="X51" i="249" s="1"/>
  <c r="Z51" i="249" s="1"/>
  <c r="BC50" i="249"/>
  <c r="V50" i="249" s="1"/>
  <c r="M50" i="249" s="1"/>
  <c r="Y50" i="249"/>
  <c r="AK50" i="249" s="1"/>
  <c r="U50" i="249"/>
  <c r="T50" i="249"/>
  <c r="R50" i="249"/>
  <c r="Q50" i="249"/>
  <c r="P50" i="249"/>
  <c r="N50" i="249"/>
  <c r="S50" i="249" s="1"/>
  <c r="I50" i="249"/>
  <c r="A50" i="249"/>
  <c r="J50" i="249" s="1"/>
  <c r="X50" i="249" s="1"/>
  <c r="Z50" i="249" s="1"/>
  <c r="BC49" i="249"/>
  <c r="BD49" i="249" s="1"/>
  <c r="Y49" i="249"/>
  <c r="AK49" i="249" s="1"/>
  <c r="V49" i="249"/>
  <c r="M49" i="249" s="1"/>
  <c r="U49" i="249"/>
  <c r="T49" i="249"/>
  <c r="R49" i="249"/>
  <c r="Q49" i="249"/>
  <c r="P49" i="249"/>
  <c r="N49" i="249"/>
  <c r="S49" i="249" s="1"/>
  <c r="I49" i="249"/>
  <c r="A49" i="249"/>
  <c r="J49" i="249" s="1"/>
  <c r="X49" i="249" s="1"/>
  <c r="Z49" i="249" s="1"/>
  <c r="BC48" i="249"/>
  <c r="BD48" i="249" s="1"/>
  <c r="Y48" i="249"/>
  <c r="AK48" i="249" s="1"/>
  <c r="V48" i="249"/>
  <c r="M48" i="249" s="1"/>
  <c r="U48" i="249"/>
  <c r="T48" i="249"/>
  <c r="R48" i="249"/>
  <c r="Q48" i="249"/>
  <c r="P48" i="249"/>
  <c r="N48" i="249"/>
  <c r="S48" i="249" s="1"/>
  <c r="I48" i="249"/>
  <c r="A48" i="249"/>
  <c r="J48" i="249" s="1"/>
  <c r="X48" i="249" s="1"/>
  <c r="Z48" i="249" s="1"/>
  <c r="BC47" i="249"/>
  <c r="BD47" i="249" s="1"/>
  <c r="Y47" i="249"/>
  <c r="AK47" i="249" s="1"/>
  <c r="V47" i="249"/>
  <c r="M47" i="249" s="1"/>
  <c r="U47" i="249"/>
  <c r="T47" i="249"/>
  <c r="R47" i="249"/>
  <c r="Q47" i="249"/>
  <c r="P47" i="249"/>
  <c r="N47" i="249"/>
  <c r="S47" i="249" s="1"/>
  <c r="I47" i="249"/>
  <c r="A47" i="249"/>
  <c r="J47" i="249" s="1"/>
  <c r="X47" i="249" s="1"/>
  <c r="Z47" i="249" s="1"/>
  <c r="BC46" i="249"/>
  <c r="BD46" i="249" s="1"/>
  <c r="Y46" i="249"/>
  <c r="AK46" i="249" s="1"/>
  <c r="V46" i="249"/>
  <c r="M46" i="249" s="1"/>
  <c r="U46" i="249"/>
  <c r="T46" i="249"/>
  <c r="R46" i="249"/>
  <c r="Q46" i="249"/>
  <c r="P46" i="249"/>
  <c r="N46" i="249"/>
  <c r="S46" i="249" s="1"/>
  <c r="I46" i="249"/>
  <c r="A46" i="249"/>
  <c r="J46" i="249" s="1"/>
  <c r="X46" i="249" s="1"/>
  <c r="Z46" i="249" s="1"/>
  <c r="BC45" i="249"/>
  <c r="BD45" i="249" s="1"/>
  <c r="Y45" i="249"/>
  <c r="AK45" i="249" s="1"/>
  <c r="V45" i="249"/>
  <c r="M45" i="249" s="1"/>
  <c r="U45" i="249"/>
  <c r="T45" i="249"/>
  <c r="R45" i="249"/>
  <c r="Q45" i="249"/>
  <c r="P45" i="249"/>
  <c r="N45" i="249"/>
  <c r="S45" i="249" s="1"/>
  <c r="I45" i="249"/>
  <c r="A45" i="249"/>
  <c r="J45" i="249" s="1"/>
  <c r="X45" i="249" s="1"/>
  <c r="Z45" i="249" s="1"/>
  <c r="BC44" i="249"/>
  <c r="BD44" i="249" s="1"/>
  <c r="Y44" i="249"/>
  <c r="AK44" i="249" s="1"/>
  <c r="U44" i="249"/>
  <c r="T44" i="249"/>
  <c r="R44" i="249"/>
  <c r="Q44" i="249"/>
  <c r="P44" i="249"/>
  <c r="N44" i="249"/>
  <c r="S44" i="249" s="1"/>
  <c r="I44" i="249"/>
  <c r="A44" i="249"/>
  <c r="J44" i="249" s="1"/>
  <c r="X44" i="249" s="1"/>
  <c r="Z44" i="249" s="1"/>
  <c r="BC43" i="249"/>
  <c r="BD43" i="249" s="1"/>
  <c r="Y43" i="249"/>
  <c r="AK43" i="249" s="1"/>
  <c r="U43" i="249"/>
  <c r="T43" i="249"/>
  <c r="R43" i="249"/>
  <c r="Q43" i="249"/>
  <c r="P43" i="249"/>
  <c r="N43" i="249"/>
  <c r="S43" i="249" s="1"/>
  <c r="I43" i="249"/>
  <c r="A43" i="249"/>
  <c r="J43" i="249" s="1"/>
  <c r="X43" i="249" s="1"/>
  <c r="Z43" i="249" s="1"/>
  <c r="BC42" i="249"/>
  <c r="BD42" i="249" s="1"/>
  <c r="Y42" i="249"/>
  <c r="AK42" i="249" s="1"/>
  <c r="U42" i="249"/>
  <c r="T42" i="249"/>
  <c r="R42" i="249"/>
  <c r="Q42" i="249"/>
  <c r="P42" i="249"/>
  <c r="N42" i="249"/>
  <c r="S42" i="249" s="1"/>
  <c r="I42" i="249"/>
  <c r="A42" i="249"/>
  <c r="J42" i="249" s="1"/>
  <c r="X42" i="249" s="1"/>
  <c r="Z42" i="249" s="1"/>
  <c r="BC41" i="249"/>
  <c r="BD41" i="249" s="1"/>
  <c r="Y41" i="249"/>
  <c r="AK41" i="249" s="1"/>
  <c r="U41" i="249"/>
  <c r="T41" i="249"/>
  <c r="R41" i="249"/>
  <c r="Q41" i="249"/>
  <c r="P41" i="249"/>
  <c r="N41" i="249"/>
  <c r="S41" i="249" s="1"/>
  <c r="I41" i="249"/>
  <c r="A41" i="249"/>
  <c r="J41" i="249" s="1"/>
  <c r="X41" i="249" s="1"/>
  <c r="Z41" i="249" s="1"/>
  <c r="BC40" i="249"/>
  <c r="BD40" i="249" s="1"/>
  <c r="Y40" i="249"/>
  <c r="AK40" i="249" s="1"/>
  <c r="V40" i="249"/>
  <c r="M40" i="249" s="1"/>
  <c r="U40" i="249"/>
  <c r="T40" i="249"/>
  <c r="R40" i="249"/>
  <c r="Q40" i="249"/>
  <c r="P40" i="249"/>
  <c r="N40" i="249"/>
  <c r="S40" i="249" s="1"/>
  <c r="J40" i="249"/>
  <c r="X40" i="249" s="1"/>
  <c r="Z40" i="249" s="1"/>
  <c r="I40" i="249"/>
  <c r="A40" i="249"/>
  <c r="BC39" i="249"/>
  <c r="BD39" i="249" s="1"/>
  <c r="Y39" i="249"/>
  <c r="AK39" i="249" s="1"/>
  <c r="V39" i="249"/>
  <c r="M39" i="249" s="1"/>
  <c r="U39" i="249"/>
  <c r="T39" i="249"/>
  <c r="R39" i="249"/>
  <c r="Q39" i="249"/>
  <c r="P39" i="249"/>
  <c r="N39" i="249"/>
  <c r="S39" i="249" s="1"/>
  <c r="I39" i="249"/>
  <c r="A39" i="249"/>
  <c r="J39" i="249" s="1"/>
  <c r="X39" i="249" s="1"/>
  <c r="Z39" i="249" s="1"/>
  <c r="BC38" i="249"/>
  <c r="BD38" i="249" s="1"/>
  <c r="Y38" i="249"/>
  <c r="AK38" i="249" s="1"/>
  <c r="V38" i="249"/>
  <c r="M38" i="249" s="1"/>
  <c r="U38" i="249"/>
  <c r="T38" i="249"/>
  <c r="R38" i="249"/>
  <c r="Q38" i="249"/>
  <c r="P38" i="249"/>
  <c r="N38" i="249"/>
  <c r="S38" i="249" s="1"/>
  <c r="I38" i="249"/>
  <c r="A38" i="249"/>
  <c r="J38" i="249" s="1"/>
  <c r="X38" i="249" s="1"/>
  <c r="Z38" i="249" s="1"/>
  <c r="BC37" i="249"/>
  <c r="BD37" i="249" s="1"/>
  <c r="Y37" i="249"/>
  <c r="AK37" i="249" s="1"/>
  <c r="U37" i="249"/>
  <c r="T37" i="249"/>
  <c r="R37" i="249"/>
  <c r="Q37" i="249"/>
  <c r="P37" i="249"/>
  <c r="N37" i="249"/>
  <c r="S37" i="249" s="1"/>
  <c r="I37" i="249"/>
  <c r="A37" i="249"/>
  <c r="J37" i="249" s="1"/>
  <c r="X37" i="249" s="1"/>
  <c r="Z37" i="249" s="1"/>
  <c r="BC36" i="249"/>
  <c r="BD36" i="249" s="1"/>
  <c r="Y36" i="249"/>
  <c r="AK36" i="249" s="1"/>
  <c r="U36" i="249"/>
  <c r="T36" i="249"/>
  <c r="R36" i="249"/>
  <c r="Q36" i="249"/>
  <c r="P36" i="249"/>
  <c r="N36" i="249"/>
  <c r="S36" i="249" s="1"/>
  <c r="I36" i="249"/>
  <c r="A36" i="249"/>
  <c r="J36" i="249" s="1"/>
  <c r="X36" i="249" s="1"/>
  <c r="Z36" i="249" s="1"/>
  <c r="BC35" i="249"/>
  <c r="BD35" i="249" s="1"/>
  <c r="Y35" i="249"/>
  <c r="AK35" i="249" s="1"/>
  <c r="U35" i="249"/>
  <c r="T35" i="249"/>
  <c r="R35" i="249"/>
  <c r="Q35" i="249"/>
  <c r="P35" i="249"/>
  <c r="N35" i="249"/>
  <c r="S35" i="249" s="1"/>
  <c r="I35" i="249"/>
  <c r="A35" i="249"/>
  <c r="J35" i="249" s="1"/>
  <c r="X35" i="249" s="1"/>
  <c r="Z35" i="249" s="1"/>
  <c r="BC34" i="249"/>
  <c r="BD34" i="249" s="1"/>
  <c r="Y34" i="249"/>
  <c r="AK34" i="249" s="1"/>
  <c r="U34" i="249"/>
  <c r="T34" i="249"/>
  <c r="R34" i="249"/>
  <c r="Q34" i="249"/>
  <c r="P34" i="249"/>
  <c r="N34" i="249"/>
  <c r="S34" i="249" s="1"/>
  <c r="I34" i="249"/>
  <c r="A34" i="249"/>
  <c r="J34" i="249" s="1"/>
  <c r="X34" i="249" s="1"/>
  <c r="Z34" i="249" s="1"/>
  <c r="BC33" i="249"/>
  <c r="V33" i="249" s="1"/>
  <c r="M33" i="249" s="1"/>
  <c r="Y33" i="249"/>
  <c r="AK33" i="249" s="1"/>
  <c r="U33" i="249"/>
  <c r="T33" i="249"/>
  <c r="R33" i="249"/>
  <c r="Q33" i="249"/>
  <c r="P33" i="249"/>
  <c r="N33" i="249"/>
  <c r="S33" i="249" s="1"/>
  <c r="I33" i="249"/>
  <c r="A33" i="249"/>
  <c r="J33" i="249" s="1"/>
  <c r="X33" i="249" s="1"/>
  <c r="Z33" i="249" s="1"/>
  <c r="BC32" i="249"/>
  <c r="BD32" i="249" s="1"/>
  <c r="Y32" i="249"/>
  <c r="AK32" i="249" s="1"/>
  <c r="V32" i="249"/>
  <c r="M32" i="249" s="1"/>
  <c r="U32" i="249"/>
  <c r="T32" i="249"/>
  <c r="R32" i="249"/>
  <c r="Q32" i="249"/>
  <c r="P32" i="249"/>
  <c r="N32" i="249"/>
  <c r="S32" i="249" s="1"/>
  <c r="I32" i="249"/>
  <c r="A32" i="249"/>
  <c r="J32" i="249" s="1"/>
  <c r="X32" i="249" s="1"/>
  <c r="Z32" i="249" s="1"/>
  <c r="BC31" i="249"/>
  <c r="BD31" i="249" s="1"/>
  <c r="Y31" i="249"/>
  <c r="AK31" i="249" s="1"/>
  <c r="V31" i="249"/>
  <c r="M31" i="249" s="1"/>
  <c r="U31" i="249"/>
  <c r="T31" i="249"/>
  <c r="R31" i="249"/>
  <c r="Q31" i="249"/>
  <c r="P31" i="249"/>
  <c r="N31" i="249"/>
  <c r="S31" i="249" s="1"/>
  <c r="I31" i="249"/>
  <c r="A31" i="249"/>
  <c r="J31" i="249" s="1"/>
  <c r="X31" i="249" s="1"/>
  <c r="Z31" i="249" s="1"/>
  <c r="BC30" i="249"/>
  <c r="BD30" i="249" s="1"/>
  <c r="Y30" i="249"/>
  <c r="AK30" i="249" s="1"/>
  <c r="U30" i="249"/>
  <c r="T30" i="249"/>
  <c r="R30" i="249"/>
  <c r="Q30" i="249"/>
  <c r="P30" i="249"/>
  <c r="N30" i="249"/>
  <c r="S30" i="249" s="1"/>
  <c r="I30" i="249"/>
  <c r="A30" i="249"/>
  <c r="J30" i="249" s="1"/>
  <c r="X30" i="249" s="1"/>
  <c r="Z30" i="249" s="1"/>
  <c r="BC29" i="249"/>
  <c r="BD29" i="249" s="1"/>
  <c r="Y29" i="249"/>
  <c r="AK29" i="249" s="1"/>
  <c r="U29" i="249"/>
  <c r="T29" i="249"/>
  <c r="R29" i="249"/>
  <c r="Q29" i="249"/>
  <c r="P29" i="249"/>
  <c r="N29" i="249"/>
  <c r="S29" i="249" s="1"/>
  <c r="I29" i="249"/>
  <c r="A29" i="249"/>
  <c r="J29" i="249" s="1"/>
  <c r="X29" i="249" s="1"/>
  <c r="Z29" i="249" s="1"/>
  <c r="BC28" i="249"/>
  <c r="BD28" i="249" s="1"/>
  <c r="Y28" i="249"/>
  <c r="AK28" i="249" s="1"/>
  <c r="U28" i="249"/>
  <c r="T28" i="249"/>
  <c r="R28" i="249"/>
  <c r="Q28" i="249"/>
  <c r="P28" i="249"/>
  <c r="N28" i="249"/>
  <c r="S28" i="249" s="1"/>
  <c r="I28" i="249"/>
  <c r="A28" i="249"/>
  <c r="J28" i="249" s="1"/>
  <c r="X28" i="249" s="1"/>
  <c r="Z28" i="249" s="1"/>
  <c r="BC27" i="249"/>
  <c r="BD27" i="249" s="1"/>
  <c r="Y27" i="249"/>
  <c r="AK27" i="249" s="1"/>
  <c r="U27" i="249"/>
  <c r="T27" i="249"/>
  <c r="R27" i="249"/>
  <c r="Q27" i="249"/>
  <c r="P27" i="249"/>
  <c r="N27" i="249"/>
  <c r="S27" i="249" s="1"/>
  <c r="I27" i="249"/>
  <c r="A27" i="249"/>
  <c r="J27" i="249" s="1"/>
  <c r="X27" i="249" s="1"/>
  <c r="Z27" i="249" s="1"/>
  <c r="BC26" i="249"/>
  <c r="BD26" i="249" s="1"/>
  <c r="Y26" i="249"/>
  <c r="AK26" i="249" s="1"/>
  <c r="V26" i="249"/>
  <c r="M26" i="249" s="1"/>
  <c r="U26" i="249"/>
  <c r="T26" i="249"/>
  <c r="R26" i="249"/>
  <c r="Q26" i="249"/>
  <c r="P26" i="249"/>
  <c r="N26" i="249"/>
  <c r="S26" i="249" s="1"/>
  <c r="I26" i="249"/>
  <c r="A26" i="249"/>
  <c r="J26" i="249" s="1"/>
  <c r="X26" i="249" s="1"/>
  <c r="Z26" i="249" s="1"/>
  <c r="BC25" i="249"/>
  <c r="BD25" i="249" s="1"/>
  <c r="Y25" i="249"/>
  <c r="AK25" i="249" s="1"/>
  <c r="U25" i="249"/>
  <c r="T25" i="249"/>
  <c r="R25" i="249"/>
  <c r="Q25" i="249"/>
  <c r="P25" i="249"/>
  <c r="N25" i="249"/>
  <c r="S25" i="249" s="1"/>
  <c r="I25" i="249"/>
  <c r="A25" i="249"/>
  <c r="J25" i="249" s="1"/>
  <c r="X25" i="249" s="1"/>
  <c r="Z25" i="249" s="1"/>
  <c r="BC24" i="249"/>
  <c r="BD24" i="249" s="1"/>
  <c r="Y24" i="249"/>
  <c r="AK24" i="249" s="1"/>
  <c r="U24" i="249"/>
  <c r="T24" i="249"/>
  <c r="R24" i="249"/>
  <c r="Q24" i="249"/>
  <c r="P24" i="249"/>
  <c r="N24" i="249"/>
  <c r="S24" i="249" s="1"/>
  <c r="I24" i="249"/>
  <c r="A24" i="249"/>
  <c r="J24" i="249" s="1"/>
  <c r="X24" i="249" s="1"/>
  <c r="Z24" i="249" s="1"/>
  <c r="BC23" i="249"/>
  <c r="BD23" i="249" s="1"/>
  <c r="Y23" i="249"/>
  <c r="AK23" i="249" s="1"/>
  <c r="V23" i="249"/>
  <c r="M23" i="249" s="1"/>
  <c r="U23" i="249"/>
  <c r="T23" i="249"/>
  <c r="R23" i="249"/>
  <c r="Q23" i="249"/>
  <c r="P23" i="249"/>
  <c r="N23" i="249"/>
  <c r="S23" i="249" s="1"/>
  <c r="I23" i="249"/>
  <c r="A23" i="249"/>
  <c r="J23" i="249" s="1"/>
  <c r="X23" i="249" s="1"/>
  <c r="Z23" i="249" s="1"/>
  <c r="BC22" i="249"/>
  <c r="BD22" i="249" s="1"/>
  <c r="Y22" i="249"/>
  <c r="AK22" i="249" s="1"/>
  <c r="V22" i="249"/>
  <c r="M22" i="249" s="1"/>
  <c r="U22" i="249"/>
  <c r="T22" i="249"/>
  <c r="R22" i="249"/>
  <c r="Q22" i="249"/>
  <c r="P22" i="249"/>
  <c r="N22" i="249"/>
  <c r="S22" i="249" s="1"/>
  <c r="I22" i="249"/>
  <c r="A22" i="249"/>
  <c r="J22" i="249" s="1"/>
  <c r="X22" i="249" s="1"/>
  <c r="Z22" i="249" s="1"/>
  <c r="BC21" i="249"/>
  <c r="BD21" i="249" s="1"/>
  <c r="Y21" i="249"/>
  <c r="AK21" i="249" s="1"/>
  <c r="V21" i="249"/>
  <c r="M21" i="249" s="1"/>
  <c r="U21" i="249"/>
  <c r="T21" i="249"/>
  <c r="R21" i="249"/>
  <c r="Q21" i="249"/>
  <c r="P21" i="249"/>
  <c r="N21" i="249"/>
  <c r="S21" i="249" s="1"/>
  <c r="I21" i="249"/>
  <c r="A21" i="249"/>
  <c r="J21" i="249" s="1"/>
  <c r="X21" i="249" s="1"/>
  <c r="Z21" i="249" s="1"/>
  <c r="BC20" i="249"/>
  <c r="BD20" i="249" s="1"/>
  <c r="Y20" i="249"/>
  <c r="AK20" i="249" s="1"/>
  <c r="U20" i="249"/>
  <c r="T20" i="249"/>
  <c r="R20" i="249"/>
  <c r="Q20" i="249"/>
  <c r="P20" i="249"/>
  <c r="N20" i="249"/>
  <c r="S20" i="249" s="1"/>
  <c r="I20" i="249"/>
  <c r="A20" i="249"/>
  <c r="J20" i="249" s="1"/>
  <c r="X20" i="249" s="1"/>
  <c r="Z20" i="249" s="1"/>
  <c r="BC19" i="249"/>
  <c r="BD19" i="249" s="1"/>
  <c r="Y19" i="249"/>
  <c r="AK19" i="249" s="1"/>
  <c r="U19" i="249"/>
  <c r="T19" i="249"/>
  <c r="R19" i="249"/>
  <c r="Q19" i="249"/>
  <c r="P19" i="249"/>
  <c r="N19" i="249"/>
  <c r="S19" i="249" s="1"/>
  <c r="I19" i="249"/>
  <c r="A19" i="249"/>
  <c r="J19" i="249" s="1"/>
  <c r="X19" i="249" s="1"/>
  <c r="Z19" i="249" s="1"/>
  <c r="BC18" i="249"/>
  <c r="BD18" i="249" s="1"/>
  <c r="Y18" i="249"/>
  <c r="AK18" i="249" s="1"/>
  <c r="U18" i="249"/>
  <c r="T18" i="249"/>
  <c r="R18" i="249"/>
  <c r="Q18" i="249"/>
  <c r="P18" i="249"/>
  <c r="N18" i="249"/>
  <c r="S18" i="249" s="1"/>
  <c r="I18" i="249"/>
  <c r="A18" i="249"/>
  <c r="J18" i="249" s="1"/>
  <c r="X18" i="249" s="1"/>
  <c r="Z18" i="249" s="1"/>
  <c r="BD17" i="249"/>
  <c r="BC17" i="249"/>
  <c r="V17" i="249" s="1"/>
  <c r="M17" i="249" s="1"/>
  <c r="Y17" i="249"/>
  <c r="AK17" i="249" s="1"/>
  <c r="U17" i="249"/>
  <c r="T17" i="249"/>
  <c r="R17" i="249"/>
  <c r="Q17" i="249"/>
  <c r="P17" i="249"/>
  <c r="N17" i="249"/>
  <c r="S17" i="249" s="1"/>
  <c r="I17" i="249"/>
  <c r="A17" i="249"/>
  <c r="J17" i="249" s="1"/>
  <c r="X17" i="249" s="1"/>
  <c r="Z17" i="249" s="1"/>
  <c r="BC16" i="249"/>
  <c r="BD16" i="249" s="1"/>
  <c r="Y16" i="249"/>
  <c r="AK16" i="249" s="1"/>
  <c r="U16" i="249"/>
  <c r="T16" i="249"/>
  <c r="R16" i="249"/>
  <c r="Q16" i="249"/>
  <c r="P16" i="249"/>
  <c r="N16" i="249"/>
  <c r="S16" i="249" s="1"/>
  <c r="J16" i="249"/>
  <c r="X16" i="249" s="1"/>
  <c r="Z16" i="249" s="1"/>
  <c r="I16" i="249"/>
  <c r="A16" i="249"/>
  <c r="BC15" i="249"/>
  <c r="BD15" i="249" s="1"/>
  <c r="Y15" i="249"/>
  <c r="AK15" i="249" s="1"/>
  <c r="U15" i="249"/>
  <c r="T15" i="249"/>
  <c r="R15" i="249"/>
  <c r="Q15" i="249"/>
  <c r="P15" i="249"/>
  <c r="N15" i="249"/>
  <c r="S15" i="249" s="1"/>
  <c r="I15" i="249"/>
  <c r="A15" i="249"/>
  <c r="J15" i="249" s="1"/>
  <c r="X15" i="249" s="1"/>
  <c r="Z15" i="249" s="1"/>
  <c r="BC14" i="249"/>
  <c r="BD14" i="249" s="1"/>
  <c r="Y14" i="249"/>
  <c r="AK14" i="249" s="1"/>
  <c r="U14" i="249"/>
  <c r="AN14" i="249" s="1"/>
  <c r="T14" i="249"/>
  <c r="R14" i="249"/>
  <c r="Q14" i="249"/>
  <c r="P14" i="249"/>
  <c r="N14" i="249"/>
  <c r="S14" i="249" s="1"/>
  <c r="I14" i="249"/>
  <c r="A14" i="249"/>
  <c r="J14" i="249" s="1"/>
  <c r="X14" i="249" s="1"/>
  <c r="Z14" i="249" s="1"/>
  <c r="BC13" i="249"/>
  <c r="BD13" i="249" s="1"/>
  <c r="Y13" i="249"/>
  <c r="AK13" i="249" s="1"/>
  <c r="U13" i="249"/>
  <c r="T13" i="249"/>
  <c r="R13" i="249"/>
  <c r="Q13" i="249"/>
  <c r="P13" i="249"/>
  <c r="N13" i="249"/>
  <c r="S13" i="249" s="1"/>
  <c r="I13" i="249"/>
  <c r="A13" i="249"/>
  <c r="J13" i="249" s="1"/>
  <c r="X13" i="249" s="1"/>
  <c r="Z13" i="249" s="1"/>
  <c r="BC12" i="249"/>
  <c r="BD12" i="249" s="1"/>
  <c r="Y12" i="249"/>
  <c r="AK12" i="249" s="1"/>
  <c r="U12" i="249"/>
  <c r="T12" i="249"/>
  <c r="R12" i="249"/>
  <c r="Q12" i="249"/>
  <c r="P12" i="249"/>
  <c r="N12" i="249"/>
  <c r="S12" i="249" s="1"/>
  <c r="I12" i="249"/>
  <c r="A12" i="249"/>
  <c r="J12" i="249" s="1"/>
  <c r="X12" i="249" s="1"/>
  <c r="Z12" i="249" s="1"/>
  <c r="BC11" i="249"/>
  <c r="BD11" i="249" s="1"/>
  <c r="Y11" i="249"/>
  <c r="AK11" i="249" s="1"/>
  <c r="U11" i="249"/>
  <c r="T11" i="249"/>
  <c r="R11" i="249"/>
  <c r="Q11" i="249"/>
  <c r="P11" i="249"/>
  <c r="N11" i="249"/>
  <c r="S11" i="249" s="1"/>
  <c r="I11" i="249"/>
  <c r="A11" i="249"/>
  <c r="J11" i="249" s="1"/>
  <c r="X11" i="249" s="1"/>
  <c r="Z11" i="249" s="1"/>
  <c r="BC10" i="249"/>
  <c r="BD10" i="249" s="1"/>
  <c r="Y10" i="249"/>
  <c r="AK10" i="249" s="1"/>
  <c r="U10" i="249"/>
  <c r="T10" i="249"/>
  <c r="R10" i="249"/>
  <c r="Q10" i="249"/>
  <c r="P10" i="249"/>
  <c r="N10" i="249"/>
  <c r="S10" i="249" s="1"/>
  <c r="I10" i="249"/>
  <c r="A10" i="249"/>
  <c r="J10" i="249" s="1"/>
  <c r="X10" i="249" s="1"/>
  <c r="Z10" i="249" s="1"/>
  <c r="BC9" i="249"/>
  <c r="BD9" i="249" s="1"/>
  <c r="Y9" i="249"/>
  <c r="AK9" i="249" s="1"/>
  <c r="U9" i="249"/>
  <c r="AQ9" i="249" s="1"/>
  <c r="T9" i="249"/>
  <c r="R9" i="249"/>
  <c r="Q9" i="249"/>
  <c r="P9" i="249"/>
  <c r="N9" i="249"/>
  <c r="S9" i="249" s="1"/>
  <c r="I9" i="249"/>
  <c r="A9" i="249"/>
  <c r="J9" i="249" s="1"/>
  <c r="X9" i="249" s="1"/>
  <c r="Z9" i="249" s="1"/>
  <c r="AZ9" i="249"/>
  <c r="AY11" i="249"/>
  <c r="AX11" i="249"/>
  <c r="AW11" i="249"/>
  <c r="AI8" i="249"/>
  <c r="AG8" i="249"/>
  <c r="AG9" i="249" s="1"/>
  <c r="AH9" i="249" s="1"/>
  <c r="AE8" i="249"/>
  <c r="AC8" i="249"/>
  <c r="AC10" i="249" s="1"/>
  <c r="AD10" i="249" s="1"/>
  <c r="AA8" i="249"/>
  <c r="AA9" i="249" s="1"/>
  <c r="AB9" i="249" s="1"/>
  <c r="R8" i="249"/>
  <c r="Q8" i="249"/>
  <c r="AA7" i="249"/>
  <c r="V7" i="249"/>
  <c r="P7" i="249"/>
  <c r="M7" i="249"/>
  <c r="I6" i="249"/>
  <c r="H6" i="249"/>
  <c r="I5" i="249"/>
  <c r="H5" i="249"/>
  <c r="H4" i="249"/>
  <c r="H3" i="249"/>
  <c r="H2" i="249"/>
  <c r="O5" i="249"/>
  <c r="M1" i="249"/>
  <c r="H1" i="249"/>
  <c r="BD50" i="249" l="1"/>
  <c r="BD74" i="249"/>
  <c r="V28" i="249"/>
  <c r="M28" i="249" s="1"/>
  <c r="V29" i="249"/>
  <c r="M29" i="249" s="1"/>
  <c r="V30" i="249"/>
  <c r="M30" i="249" s="1"/>
  <c r="V53" i="249"/>
  <c r="M53" i="249" s="1"/>
  <c r="V89" i="249"/>
  <c r="M89" i="249" s="1"/>
  <c r="V97" i="249"/>
  <c r="M97" i="249" s="1"/>
  <c r="V14" i="249"/>
  <c r="M14" i="249" s="1"/>
  <c r="V15" i="249"/>
  <c r="M15" i="249" s="1"/>
  <c r="V16" i="249"/>
  <c r="M16" i="249" s="1"/>
  <c r="V27" i="249"/>
  <c r="M27" i="249" s="1"/>
  <c r="BD33" i="249"/>
  <c r="V88" i="249"/>
  <c r="M88" i="249" s="1"/>
  <c r="AR9" i="249"/>
  <c r="BD66" i="249"/>
  <c r="BD84" i="249"/>
  <c r="V37" i="249"/>
  <c r="M37" i="249" s="1"/>
  <c r="AE12" i="249"/>
  <c r="AF12" i="249" s="1"/>
  <c r="V24" i="249"/>
  <c r="M24" i="249" s="1"/>
  <c r="V73" i="249"/>
  <c r="M73" i="249" s="1"/>
  <c r="V9" i="249"/>
  <c r="M9" i="249" s="1"/>
  <c r="BD87" i="249"/>
  <c r="V10" i="249"/>
  <c r="M10" i="249" s="1"/>
  <c r="V11" i="249"/>
  <c r="M11" i="249" s="1"/>
  <c r="V25" i="249"/>
  <c r="M25" i="249" s="1"/>
  <c r="V41" i="249"/>
  <c r="M41" i="249" s="1"/>
  <c r="V57" i="249"/>
  <c r="M57" i="249" s="1"/>
  <c r="V58" i="249"/>
  <c r="M58" i="249" s="1"/>
  <c r="V75" i="249"/>
  <c r="M75" i="249" s="1"/>
  <c r="V76" i="249"/>
  <c r="M76" i="249" s="1"/>
  <c r="V93" i="249"/>
  <c r="M93" i="249" s="1"/>
  <c r="V12" i="249"/>
  <c r="M12" i="249" s="1"/>
  <c r="V13" i="249"/>
  <c r="M13" i="249" s="1"/>
  <c r="V42" i="249"/>
  <c r="M42" i="249" s="1"/>
  <c r="V43" i="249"/>
  <c r="M43" i="249" s="1"/>
  <c r="V44" i="249"/>
  <c r="M44" i="249" s="1"/>
  <c r="V59" i="249"/>
  <c r="M59" i="249" s="1"/>
  <c r="V60" i="249"/>
  <c r="M60" i="249" s="1"/>
  <c r="V77" i="249"/>
  <c r="M77" i="249" s="1"/>
  <c r="V78" i="249"/>
  <c r="M78" i="249" s="1"/>
  <c r="V79" i="249"/>
  <c r="M79" i="249" s="1"/>
  <c r="V94" i="249"/>
  <c r="M94" i="249" s="1"/>
  <c r="V95" i="249"/>
  <c r="M95" i="249" s="1"/>
  <c r="V96" i="249"/>
  <c r="M96" i="249" s="1"/>
  <c r="AI9" i="249"/>
  <c r="AJ9" i="249" s="1"/>
  <c r="V65" i="249"/>
  <c r="M65" i="249" s="1"/>
  <c r="BD68" i="249"/>
  <c r="V18" i="249"/>
  <c r="M18" i="249" s="1"/>
  <c r="V19" i="249"/>
  <c r="M19" i="249" s="1"/>
  <c r="V34" i="249"/>
  <c r="M34" i="249" s="1"/>
  <c r="V35" i="249"/>
  <c r="M35" i="249" s="1"/>
  <c r="V36" i="249"/>
  <c r="M36" i="249" s="1"/>
  <c r="V51" i="249"/>
  <c r="M51" i="249" s="1"/>
  <c r="V52" i="249"/>
  <c r="M52" i="249" s="1"/>
  <c r="V67" i="249"/>
  <c r="M67" i="249" s="1"/>
  <c r="V85" i="249"/>
  <c r="M85" i="249" s="1"/>
  <c r="V86" i="249"/>
  <c r="M86" i="249" s="1"/>
  <c r="V20" i="249"/>
  <c r="M20" i="249" s="1"/>
  <c r="AP10" i="249"/>
  <c r="AO14" i="249"/>
  <c r="AG97" i="249"/>
  <c r="AH97" i="249" s="1"/>
  <c r="AG93" i="249"/>
  <c r="AH93" i="249" s="1"/>
  <c r="AG98" i="249"/>
  <c r="AH98" i="249" s="1"/>
  <c r="AG94" i="249"/>
  <c r="AH94" i="249" s="1"/>
  <c r="AG101" i="249"/>
  <c r="AH101" i="249" s="1"/>
  <c r="AG99" i="249"/>
  <c r="AH99" i="249" s="1"/>
  <c r="AG95" i="249"/>
  <c r="AH95" i="249" s="1"/>
  <c r="AG100" i="249"/>
  <c r="AH100" i="249" s="1"/>
  <c r="AG96" i="249"/>
  <c r="AH96" i="249" s="1"/>
  <c r="AG92" i="249"/>
  <c r="AH92" i="249" s="1"/>
  <c r="AG91" i="249"/>
  <c r="AH91" i="249" s="1"/>
  <c r="AG87" i="249"/>
  <c r="AH87" i="249" s="1"/>
  <c r="AG88" i="249"/>
  <c r="AH88" i="249" s="1"/>
  <c r="AG89" i="249"/>
  <c r="AH89" i="249" s="1"/>
  <c r="AG90" i="249"/>
  <c r="AH90" i="249" s="1"/>
  <c r="AG86" i="249"/>
  <c r="AH86" i="249" s="1"/>
  <c r="AG81" i="249"/>
  <c r="AH81" i="249" s="1"/>
  <c r="AG85" i="249"/>
  <c r="AH85" i="249" s="1"/>
  <c r="AG82" i="249"/>
  <c r="AH82" i="249" s="1"/>
  <c r="AG78" i="249"/>
  <c r="AH78" i="249" s="1"/>
  <c r="AG84" i="249"/>
  <c r="AH84" i="249" s="1"/>
  <c r="AG83" i="249"/>
  <c r="AH83" i="249" s="1"/>
  <c r="AG79" i="249"/>
  <c r="AH79" i="249" s="1"/>
  <c r="AG80" i="249"/>
  <c r="AH80" i="249" s="1"/>
  <c r="AG76" i="249"/>
  <c r="AH76" i="249" s="1"/>
  <c r="AG77" i="249"/>
  <c r="AH77" i="249" s="1"/>
  <c r="AG72" i="249"/>
  <c r="AH72" i="249" s="1"/>
  <c r="AG68" i="249"/>
  <c r="AH68" i="249" s="1"/>
  <c r="AG73" i="249"/>
  <c r="AH73" i="249" s="1"/>
  <c r="AG69" i="249"/>
  <c r="AH69" i="249" s="1"/>
  <c r="AG74" i="249"/>
  <c r="AH74" i="249" s="1"/>
  <c r="AG70" i="249"/>
  <c r="AH70" i="249" s="1"/>
  <c r="AG75" i="249"/>
  <c r="AH75" i="249" s="1"/>
  <c r="AG71" i="249"/>
  <c r="AH71" i="249" s="1"/>
  <c r="AG67" i="249"/>
  <c r="AH67" i="249" s="1"/>
  <c r="AG63" i="249"/>
  <c r="AH63" i="249" s="1"/>
  <c r="AG59" i="249"/>
  <c r="AH59" i="249" s="1"/>
  <c r="AG55" i="249"/>
  <c r="AH55" i="249" s="1"/>
  <c r="AG51" i="249"/>
  <c r="AH51" i="249" s="1"/>
  <c r="AG64" i="249"/>
  <c r="AH64" i="249" s="1"/>
  <c r="AG60" i="249"/>
  <c r="AH60" i="249" s="1"/>
  <c r="AG56" i="249"/>
  <c r="AH56" i="249" s="1"/>
  <c r="AG52" i="249"/>
  <c r="AH52" i="249" s="1"/>
  <c r="AG65" i="249"/>
  <c r="AH65" i="249" s="1"/>
  <c r="AG61" i="249"/>
  <c r="AH61" i="249" s="1"/>
  <c r="AG57" i="249"/>
  <c r="AH57" i="249" s="1"/>
  <c r="AG53" i="249"/>
  <c r="AH53" i="249" s="1"/>
  <c r="AG66" i="249"/>
  <c r="AH66" i="249" s="1"/>
  <c r="AG62" i="249"/>
  <c r="AH62" i="249" s="1"/>
  <c r="AG58" i="249"/>
  <c r="AH58" i="249" s="1"/>
  <c r="AG54" i="249"/>
  <c r="AH54" i="249" s="1"/>
  <c r="AG48" i="249"/>
  <c r="AH48" i="249" s="1"/>
  <c r="AG44" i="249"/>
  <c r="AH44" i="249" s="1"/>
  <c r="AG40" i="249"/>
  <c r="AH40" i="249" s="1"/>
  <c r="AG36" i="249"/>
  <c r="AH36" i="249" s="1"/>
  <c r="AG32" i="249"/>
  <c r="AH32" i="249" s="1"/>
  <c r="AG45" i="249"/>
  <c r="AH45" i="249" s="1"/>
  <c r="AG41" i="249"/>
  <c r="AH41" i="249" s="1"/>
  <c r="AG37" i="249"/>
  <c r="AH37" i="249" s="1"/>
  <c r="AG33" i="249"/>
  <c r="AH33" i="249" s="1"/>
  <c r="AG50" i="249"/>
  <c r="AH50" i="249" s="1"/>
  <c r="AG46" i="249"/>
  <c r="AH46" i="249" s="1"/>
  <c r="AG42" i="249"/>
  <c r="AH42" i="249" s="1"/>
  <c r="AG38" i="249"/>
  <c r="AH38" i="249" s="1"/>
  <c r="AG34" i="249"/>
  <c r="AH34" i="249" s="1"/>
  <c r="AG49" i="249"/>
  <c r="AH49" i="249" s="1"/>
  <c r="AG47" i="249"/>
  <c r="AH47" i="249" s="1"/>
  <c r="AG43" i="249"/>
  <c r="AH43" i="249" s="1"/>
  <c r="AG39" i="249"/>
  <c r="AH39" i="249" s="1"/>
  <c r="AG35" i="249"/>
  <c r="AH35" i="249" s="1"/>
  <c r="AG25" i="249"/>
  <c r="AH25" i="249" s="1"/>
  <c r="AG21" i="249"/>
  <c r="AH21" i="249" s="1"/>
  <c r="AG17" i="249"/>
  <c r="AH17" i="249" s="1"/>
  <c r="AG31" i="249"/>
  <c r="AH31" i="249" s="1"/>
  <c r="AG30" i="249"/>
  <c r="AH30" i="249" s="1"/>
  <c r="AG26" i="249"/>
  <c r="AH26" i="249" s="1"/>
  <c r="AG22" i="249"/>
  <c r="AH22" i="249" s="1"/>
  <c r="AG18" i="249"/>
  <c r="AH18" i="249" s="1"/>
  <c r="AG14" i="249"/>
  <c r="AH14" i="249" s="1"/>
  <c r="AG29" i="249"/>
  <c r="AH29" i="249" s="1"/>
  <c r="AG27" i="249"/>
  <c r="AH27" i="249" s="1"/>
  <c r="AG23" i="249"/>
  <c r="AH23" i="249" s="1"/>
  <c r="AG19" i="249"/>
  <c r="AH19" i="249" s="1"/>
  <c r="AG15" i="249"/>
  <c r="AH15" i="249" s="1"/>
  <c r="AG28" i="249"/>
  <c r="AH28" i="249" s="1"/>
  <c r="AG24" i="249"/>
  <c r="AH24" i="249" s="1"/>
  <c r="AG20" i="249"/>
  <c r="AH20" i="249" s="1"/>
  <c r="AG16" i="249"/>
  <c r="AH16" i="249" s="1"/>
  <c r="AG12" i="249"/>
  <c r="AH12" i="249" s="1"/>
  <c r="AP98" i="249"/>
  <c r="AP94" i="249"/>
  <c r="AP99" i="249"/>
  <c r="AP95" i="249"/>
  <c r="AP100" i="249"/>
  <c r="AP96" i="249"/>
  <c r="AP97" i="249"/>
  <c r="AP93" i="249"/>
  <c r="AP88" i="249"/>
  <c r="AP84" i="249"/>
  <c r="AP89" i="249"/>
  <c r="AP90" i="249"/>
  <c r="AP86" i="249"/>
  <c r="AP92" i="249"/>
  <c r="AP91" i="249"/>
  <c r="AP87" i="249"/>
  <c r="AP82" i="249"/>
  <c r="AP78" i="249"/>
  <c r="AP79" i="249"/>
  <c r="AP85" i="249"/>
  <c r="AP83" i="249"/>
  <c r="AP80" i="249"/>
  <c r="AP76" i="249"/>
  <c r="AP81" i="249"/>
  <c r="AP77" i="249"/>
  <c r="AP73" i="249"/>
  <c r="AP69" i="249"/>
  <c r="AP74" i="249"/>
  <c r="AP70" i="249"/>
  <c r="AP75" i="249"/>
  <c r="AP71" i="249"/>
  <c r="AP72" i="249"/>
  <c r="AP68" i="249"/>
  <c r="AP64" i="249"/>
  <c r="AP60" i="249"/>
  <c r="AP56" i="249"/>
  <c r="AP52" i="249"/>
  <c r="AP65" i="249"/>
  <c r="AP61" i="249"/>
  <c r="AP57" i="249"/>
  <c r="AP53" i="249"/>
  <c r="AP67" i="249"/>
  <c r="AP66" i="249"/>
  <c r="AP62" i="249"/>
  <c r="AP58" i="249"/>
  <c r="AP54" i="249"/>
  <c r="AP50" i="249"/>
  <c r="AP63" i="249"/>
  <c r="AP59" i="249"/>
  <c r="AP55" i="249"/>
  <c r="AP51" i="249"/>
  <c r="AP49" i="249"/>
  <c r="AP45" i="249"/>
  <c r="AP41" i="249"/>
  <c r="AP37" i="249"/>
  <c r="AP33" i="249"/>
  <c r="AP29" i="249"/>
  <c r="AP46" i="249"/>
  <c r="AP42" i="249"/>
  <c r="AP38" i="249"/>
  <c r="AP34" i="249"/>
  <c r="AP47" i="249"/>
  <c r="AP43" i="249"/>
  <c r="AP39" i="249"/>
  <c r="AP35" i="249"/>
  <c r="AP48" i="249"/>
  <c r="AP44" i="249"/>
  <c r="AP40" i="249"/>
  <c r="AP36" i="249"/>
  <c r="AP32" i="249"/>
  <c r="AP31" i="249"/>
  <c r="AP26" i="249"/>
  <c r="AP22" i="249"/>
  <c r="AP18" i="249"/>
  <c r="AP14" i="249"/>
  <c r="AP27" i="249"/>
  <c r="AP23" i="249"/>
  <c r="AP19" i="249"/>
  <c r="AP15" i="249"/>
  <c r="AP30" i="249"/>
  <c r="AP28" i="249"/>
  <c r="AP24" i="249"/>
  <c r="AP20" i="249"/>
  <c r="AP16" i="249"/>
  <c r="AP25" i="249"/>
  <c r="AP21" i="249"/>
  <c r="AP17" i="249"/>
  <c r="AP13" i="249"/>
  <c r="AZ101" i="249"/>
  <c r="AZ100" i="249"/>
  <c r="AZ96" i="249"/>
  <c r="AZ92" i="249"/>
  <c r="AZ97" i="249"/>
  <c r="AZ98" i="249"/>
  <c r="AZ99" i="249"/>
  <c r="AZ95" i="249"/>
  <c r="AZ91" i="249"/>
  <c r="AZ94" i="249"/>
  <c r="AZ90" i="249"/>
  <c r="AZ86" i="249"/>
  <c r="AZ87" i="249"/>
  <c r="AZ93" i="249"/>
  <c r="AZ88" i="249"/>
  <c r="AZ89" i="249"/>
  <c r="AZ84" i="249"/>
  <c r="AZ80" i="249"/>
  <c r="AZ81" i="249"/>
  <c r="AZ83" i="249"/>
  <c r="AZ82" i="249"/>
  <c r="AZ78" i="249"/>
  <c r="AZ85" i="249"/>
  <c r="AZ79" i="249"/>
  <c r="AZ75" i="249"/>
  <c r="AZ71" i="249"/>
  <c r="AZ72" i="249"/>
  <c r="AZ68" i="249"/>
  <c r="AZ73" i="249"/>
  <c r="AZ69" i="249"/>
  <c r="AZ77" i="249"/>
  <c r="AZ76" i="249"/>
  <c r="AZ74" i="249"/>
  <c r="AZ70" i="249"/>
  <c r="AZ66" i="249"/>
  <c r="AZ62" i="249"/>
  <c r="AZ58" i="249"/>
  <c r="AZ54" i="249"/>
  <c r="AZ50" i="249"/>
  <c r="AZ67" i="249"/>
  <c r="AZ63" i="249"/>
  <c r="AZ59" i="249"/>
  <c r="AZ55" i="249"/>
  <c r="AZ51" i="249"/>
  <c r="AZ64" i="249"/>
  <c r="AZ60" i="249"/>
  <c r="AZ56" i="249"/>
  <c r="AZ52" i="249"/>
  <c r="AZ65" i="249"/>
  <c r="AZ61" i="249"/>
  <c r="AZ57" i="249"/>
  <c r="AZ53" i="249"/>
  <c r="AZ47" i="249"/>
  <c r="AZ43" i="249"/>
  <c r="AZ39" i="249"/>
  <c r="AZ35" i="249"/>
  <c r="AZ31" i="249"/>
  <c r="AZ49" i="249"/>
  <c r="AZ44" i="249"/>
  <c r="AZ40" i="249"/>
  <c r="AZ36" i="249"/>
  <c r="AZ32" i="249"/>
  <c r="AZ48" i="249"/>
  <c r="AZ45" i="249"/>
  <c r="AZ41" i="249"/>
  <c r="AZ37" i="249"/>
  <c r="AZ33" i="249"/>
  <c r="AZ46" i="249"/>
  <c r="AZ42" i="249"/>
  <c r="AZ38" i="249"/>
  <c r="AZ34" i="249"/>
  <c r="AZ29" i="249"/>
  <c r="AZ28" i="249"/>
  <c r="AZ24" i="249"/>
  <c r="AZ20" i="249"/>
  <c r="AZ16" i="249"/>
  <c r="AZ25" i="249"/>
  <c r="AZ21" i="249"/>
  <c r="AZ17" i="249"/>
  <c r="AZ26" i="249"/>
  <c r="AZ22" i="249"/>
  <c r="AZ18" i="249"/>
  <c r="AZ30" i="249"/>
  <c r="AZ27" i="249"/>
  <c r="AZ23" i="249"/>
  <c r="AZ19" i="249"/>
  <c r="AZ15" i="249"/>
  <c r="AZ11" i="249"/>
  <c r="BA11" i="249" s="1"/>
  <c r="AE9" i="249"/>
  <c r="AF9" i="249" s="1"/>
  <c r="AY9" i="249"/>
  <c r="AN10" i="249"/>
  <c r="AR10" i="249"/>
  <c r="AZ10" i="249"/>
  <c r="AC11" i="249"/>
  <c r="AD11" i="249" s="1"/>
  <c r="AG11" i="249"/>
  <c r="AH11" i="249" s="1"/>
  <c r="AR12" i="249"/>
  <c r="AX12" i="249"/>
  <c r="AE13" i="249"/>
  <c r="AF13" i="249" s="1"/>
  <c r="AZ13" i="249"/>
  <c r="AZ14" i="249"/>
  <c r="AA99" i="249"/>
  <c r="AB99" i="249" s="1"/>
  <c r="AA95" i="249"/>
  <c r="AB95" i="249" s="1"/>
  <c r="AA100" i="249"/>
  <c r="AB100" i="249" s="1"/>
  <c r="AA96" i="249"/>
  <c r="AB96" i="249" s="1"/>
  <c r="AA97" i="249"/>
  <c r="AB97" i="249" s="1"/>
  <c r="AA98" i="249"/>
  <c r="AB98" i="249" s="1"/>
  <c r="AA94" i="249"/>
  <c r="AB94" i="249" s="1"/>
  <c r="AA89" i="249"/>
  <c r="AB89" i="249" s="1"/>
  <c r="AA85" i="249"/>
  <c r="AB85" i="249" s="1"/>
  <c r="AA90" i="249"/>
  <c r="AB90" i="249" s="1"/>
  <c r="AA92" i="249"/>
  <c r="AB92" i="249" s="1"/>
  <c r="AA91" i="249"/>
  <c r="AB91" i="249" s="1"/>
  <c r="AA87" i="249"/>
  <c r="AB87" i="249" s="1"/>
  <c r="AA93" i="249"/>
  <c r="AB93" i="249" s="1"/>
  <c r="AA88" i="249"/>
  <c r="AB88" i="249" s="1"/>
  <c r="AA83" i="249"/>
  <c r="AB83" i="249" s="1"/>
  <c r="AA79" i="249"/>
  <c r="AB79" i="249" s="1"/>
  <c r="AA86" i="249"/>
  <c r="AB86" i="249" s="1"/>
  <c r="AA80" i="249"/>
  <c r="AB80" i="249" s="1"/>
  <c r="AA81" i="249"/>
  <c r="AB81" i="249" s="1"/>
  <c r="AA77" i="249"/>
  <c r="AB77" i="249" s="1"/>
  <c r="AA84" i="249"/>
  <c r="AB84" i="249" s="1"/>
  <c r="AA82" i="249"/>
  <c r="AB82" i="249" s="1"/>
  <c r="AA78" i="249"/>
  <c r="AB78" i="249" s="1"/>
  <c r="AA76" i="249"/>
  <c r="AB76" i="249" s="1"/>
  <c r="AA74" i="249"/>
  <c r="AB74" i="249" s="1"/>
  <c r="AA70" i="249"/>
  <c r="AB70" i="249" s="1"/>
  <c r="AA75" i="249"/>
  <c r="AB75" i="249" s="1"/>
  <c r="AA71" i="249"/>
  <c r="AB71" i="249" s="1"/>
  <c r="AA72" i="249"/>
  <c r="AB72" i="249" s="1"/>
  <c r="AA73" i="249"/>
  <c r="AB73" i="249" s="1"/>
  <c r="AA69" i="249"/>
  <c r="AB69" i="249" s="1"/>
  <c r="AA65" i="249"/>
  <c r="AB65" i="249" s="1"/>
  <c r="AA61" i="249"/>
  <c r="AB61" i="249" s="1"/>
  <c r="AA57" i="249"/>
  <c r="AB57" i="249" s="1"/>
  <c r="AA53" i="249"/>
  <c r="AB53" i="249" s="1"/>
  <c r="AA49" i="249"/>
  <c r="AB49" i="249" s="1"/>
  <c r="AA68" i="249"/>
  <c r="AB68" i="249" s="1"/>
  <c r="AA66" i="249"/>
  <c r="AB66" i="249" s="1"/>
  <c r="AA62" i="249"/>
  <c r="AB62" i="249" s="1"/>
  <c r="AA58" i="249"/>
  <c r="AB58" i="249" s="1"/>
  <c r="AA54" i="249"/>
  <c r="AB54" i="249" s="1"/>
  <c r="AA67" i="249"/>
  <c r="AB67" i="249" s="1"/>
  <c r="AA63" i="249"/>
  <c r="AB63" i="249" s="1"/>
  <c r="AA59" i="249"/>
  <c r="AB59" i="249" s="1"/>
  <c r="AA55" i="249"/>
  <c r="AB55" i="249" s="1"/>
  <c r="AA51" i="249"/>
  <c r="AB51" i="249" s="1"/>
  <c r="AA64" i="249"/>
  <c r="AB64" i="249" s="1"/>
  <c r="AA60" i="249"/>
  <c r="AB60" i="249" s="1"/>
  <c r="AA56" i="249"/>
  <c r="AB56" i="249" s="1"/>
  <c r="AA52" i="249"/>
  <c r="AB52" i="249" s="1"/>
  <c r="AA46" i="249"/>
  <c r="AB46" i="249" s="1"/>
  <c r="AA42" i="249"/>
  <c r="AB42" i="249" s="1"/>
  <c r="AA38" i="249"/>
  <c r="AB38" i="249" s="1"/>
  <c r="AA34" i="249"/>
  <c r="AB34" i="249" s="1"/>
  <c r="AA30" i="249"/>
  <c r="AB30" i="249" s="1"/>
  <c r="AA47" i="249"/>
  <c r="AB47" i="249" s="1"/>
  <c r="AA43" i="249"/>
  <c r="AB43" i="249" s="1"/>
  <c r="AA39" i="249"/>
  <c r="AB39" i="249" s="1"/>
  <c r="AA35" i="249"/>
  <c r="AB35" i="249" s="1"/>
  <c r="AA31" i="249"/>
  <c r="AB31" i="249" s="1"/>
  <c r="AA50" i="249"/>
  <c r="AB50" i="249" s="1"/>
  <c r="AA48" i="249"/>
  <c r="AB48" i="249" s="1"/>
  <c r="AA44" i="249"/>
  <c r="AB44" i="249" s="1"/>
  <c r="AA40" i="249"/>
  <c r="AB40" i="249" s="1"/>
  <c r="AA36" i="249"/>
  <c r="AB36" i="249" s="1"/>
  <c r="AA32" i="249"/>
  <c r="AB32" i="249" s="1"/>
  <c r="AA45" i="249"/>
  <c r="AB45" i="249" s="1"/>
  <c r="AA41" i="249"/>
  <c r="AB41" i="249" s="1"/>
  <c r="AA37" i="249"/>
  <c r="AB37" i="249" s="1"/>
  <c r="AA33" i="249"/>
  <c r="AB33" i="249" s="1"/>
  <c r="AA27" i="249"/>
  <c r="AB27" i="249" s="1"/>
  <c r="AA23" i="249"/>
  <c r="AB23" i="249" s="1"/>
  <c r="AA19" i="249"/>
  <c r="AB19" i="249" s="1"/>
  <c r="AA15" i="249"/>
  <c r="AB15" i="249" s="1"/>
  <c r="AA28" i="249"/>
  <c r="AB28" i="249" s="1"/>
  <c r="AA24" i="249"/>
  <c r="AB24" i="249" s="1"/>
  <c r="AA20" i="249"/>
  <c r="AB20" i="249" s="1"/>
  <c r="AA16" i="249"/>
  <c r="AB16" i="249" s="1"/>
  <c r="AA25" i="249"/>
  <c r="AB25" i="249" s="1"/>
  <c r="AA21" i="249"/>
  <c r="AB21" i="249" s="1"/>
  <c r="AA17" i="249"/>
  <c r="AB17" i="249" s="1"/>
  <c r="AA29" i="249"/>
  <c r="AB29" i="249" s="1"/>
  <c r="AA26" i="249"/>
  <c r="AB26" i="249" s="1"/>
  <c r="AA22" i="249"/>
  <c r="AB22" i="249" s="1"/>
  <c r="AA18" i="249"/>
  <c r="AB18" i="249" s="1"/>
  <c r="AA14" i="249"/>
  <c r="AB14" i="249" s="1"/>
  <c r="AI101" i="249"/>
  <c r="AJ101" i="249" s="1"/>
  <c r="AI99" i="249"/>
  <c r="AJ99" i="249" s="1"/>
  <c r="AI95" i="249"/>
  <c r="AJ95" i="249" s="1"/>
  <c r="AI100" i="249"/>
  <c r="AJ100" i="249" s="1"/>
  <c r="AI96" i="249"/>
  <c r="AJ96" i="249" s="1"/>
  <c r="AI97" i="249"/>
  <c r="AJ97" i="249" s="1"/>
  <c r="AI98" i="249"/>
  <c r="AJ98" i="249" s="1"/>
  <c r="AI94" i="249"/>
  <c r="AJ94" i="249" s="1"/>
  <c r="AI89" i="249"/>
  <c r="AJ89" i="249" s="1"/>
  <c r="AI85" i="249"/>
  <c r="AJ85" i="249" s="1"/>
  <c r="AI90" i="249"/>
  <c r="AJ90" i="249" s="1"/>
  <c r="AI92" i="249"/>
  <c r="AJ92" i="249" s="1"/>
  <c r="AI91" i="249"/>
  <c r="AJ91" i="249" s="1"/>
  <c r="AI87" i="249"/>
  <c r="AJ87" i="249" s="1"/>
  <c r="AI93" i="249"/>
  <c r="AJ93" i="249" s="1"/>
  <c r="AI88" i="249"/>
  <c r="AJ88" i="249" s="1"/>
  <c r="AI83" i="249"/>
  <c r="AJ83" i="249" s="1"/>
  <c r="AI79" i="249"/>
  <c r="AJ79" i="249" s="1"/>
  <c r="AI84" i="249"/>
  <c r="AJ84" i="249" s="1"/>
  <c r="AI80" i="249"/>
  <c r="AJ80" i="249" s="1"/>
  <c r="AI81" i="249"/>
  <c r="AJ81" i="249" s="1"/>
  <c r="AI77" i="249"/>
  <c r="AJ77" i="249" s="1"/>
  <c r="AI86" i="249"/>
  <c r="AJ86" i="249" s="1"/>
  <c r="AI82" i="249"/>
  <c r="AJ82" i="249" s="1"/>
  <c r="AI78" i="249"/>
  <c r="AJ78" i="249" s="1"/>
  <c r="AI76" i="249"/>
  <c r="AJ76" i="249" s="1"/>
  <c r="AI74" i="249"/>
  <c r="AJ74" i="249" s="1"/>
  <c r="AI70" i="249"/>
  <c r="AJ70" i="249" s="1"/>
  <c r="AI75" i="249"/>
  <c r="AJ75" i="249" s="1"/>
  <c r="AI71" i="249"/>
  <c r="AJ71" i="249" s="1"/>
  <c r="AI67" i="249"/>
  <c r="AJ67" i="249" s="1"/>
  <c r="AI72" i="249"/>
  <c r="AJ72" i="249" s="1"/>
  <c r="AI73" i="249"/>
  <c r="AJ73" i="249" s="1"/>
  <c r="AI69" i="249"/>
  <c r="AJ69" i="249" s="1"/>
  <c r="AI65" i="249"/>
  <c r="AJ65" i="249" s="1"/>
  <c r="AI61" i="249"/>
  <c r="AJ61" i="249" s="1"/>
  <c r="AI57" i="249"/>
  <c r="AJ57" i="249" s="1"/>
  <c r="AI53" i="249"/>
  <c r="AJ53" i="249" s="1"/>
  <c r="AI49" i="249"/>
  <c r="AJ49" i="249" s="1"/>
  <c r="AI66" i="249"/>
  <c r="AJ66" i="249" s="1"/>
  <c r="AI62" i="249"/>
  <c r="AJ62" i="249" s="1"/>
  <c r="AI58" i="249"/>
  <c r="AJ58" i="249" s="1"/>
  <c r="AI54" i="249"/>
  <c r="AJ54" i="249" s="1"/>
  <c r="AI63" i="249"/>
  <c r="AJ63" i="249" s="1"/>
  <c r="AI59" i="249"/>
  <c r="AJ59" i="249" s="1"/>
  <c r="AI55" i="249"/>
  <c r="AJ55" i="249" s="1"/>
  <c r="AI51" i="249"/>
  <c r="AJ51" i="249" s="1"/>
  <c r="AI68" i="249"/>
  <c r="AJ68" i="249" s="1"/>
  <c r="AI64" i="249"/>
  <c r="AJ64" i="249" s="1"/>
  <c r="AI60" i="249"/>
  <c r="AJ60" i="249" s="1"/>
  <c r="AI56" i="249"/>
  <c r="AJ56" i="249" s="1"/>
  <c r="AI52" i="249"/>
  <c r="AJ52" i="249" s="1"/>
  <c r="AI50" i="249"/>
  <c r="AJ50" i="249" s="1"/>
  <c r="AI46" i="249"/>
  <c r="AJ46" i="249" s="1"/>
  <c r="AI42" i="249"/>
  <c r="AJ42" i="249" s="1"/>
  <c r="AI38" i="249"/>
  <c r="AJ38" i="249" s="1"/>
  <c r="AI34" i="249"/>
  <c r="AJ34" i="249" s="1"/>
  <c r="AI30" i="249"/>
  <c r="AJ30" i="249" s="1"/>
  <c r="AI47" i="249"/>
  <c r="AJ47" i="249" s="1"/>
  <c r="AI43" i="249"/>
  <c r="AJ43" i="249" s="1"/>
  <c r="AI39" i="249"/>
  <c r="AJ39" i="249" s="1"/>
  <c r="AI35" i="249"/>
  <c r="AJ35" i="249" s="1"/>
  <c r="AI31" i="249"/>
  <c r="AJ31" i="249" s="1"/>
  <c r="AI48" i="249"/>
  <c r="AJ48" i="249" s="1"/>
  <c r="AI44" i="249"/>
  <c r="AJ44" i="249" s="1"/>
  <c r="AI40" i="249"/>
  <c r="AJ40" i="249" s="1"/>
  <c r="AI36" i="249"/>
  <c r="AJ36" i="249" s="1"/>
  <c r="AI32" i="249"/>
  <c r="AJ32" i="249" s="1"/>
  <c r="AI45" i="249"/>
  <c r="AJ45" i="249" s="1"/>
  <c r="AI41" i="249"/>
  <c r="AJ41" i="249" s="1"/>
  <c r="AI37" i="249"/>
  <c r="AJ37" i="249" s="1"/>
  <c r="AI33" i="249"/>
  <c r="AJ33" i="249" s="1"/>
  <c r="AI27" i="249"/>
  <c r="AJ27" i="249" s="1"/>
  <c r="AI23" i="249"/>
  <c r="AJ23" i="249" s="1"/>
  <c r="AI19" i="249"/>
  <c r="AJ19" i="249" s="1"/>
  <c r="AI15" i="249"/>
  <c r="AJ15" i="249" s="1"/>
  <c r="AI29" i="249"/>
  <c r="AJ29" i="249" s="1"/>
  <c r="AI28" i="249"/>
  <c r="AJ28" i="249" s="1"/>
  <c r="AI24" i="249"/>
  <c r="AJ24" i="249" s="1"/>
  <c r="AI20" i="249"/>
  <c r="AJ20" i="249" s="1"/>
  <c r="AI16" i="249"/>
  <c r="AJ16" i="249" s="1"/>
  <c r="AI25" i="249"/>
  <c r="AJ25" i="249" s="1"/>
  <c r="AI21" i="249"/>
  <c r="AJ21" i="249" s="1"/>
  <c r="AI17" i="249"/>
  <c r="AJ17" i="249" s="1"/>
  <c r="AI26" i="249"/>
  <c r="AJ26" i="249" s="1"/>
  <c r="AI22" i="249"/>
  <c r="AJ22" i="249" s="1"/>
  <c r="AI18" i="249"/>
  <c r="AJ18" i="249" s="1"/>
  <c r="AI14" i="249"/>
  <c r="AJ14" i="249" s="1"/>
  <c r="AQ99" i="249"/>
  <c r="AQ95" i="249"/>
  <c r="AQ100" i="249"/>
  <c r="AQ96" i="249"/>
  <c r="AQ97" i="249"/>
  <c r="AQ98" i="249"/>
  <c r="AQ94" i="249"/>
  <c r="AQ89" i="249"/>
  <c r="AQ85" i="249"/>
  <c r="AQ90" i="249"/>
  <c r="AQ92" i="249"/>
  <c r="AQ91" i="249"/>
  <c r="AQ87" i="249"/>
  <c r="AQ93" i="249"/>
  <c r="AQ88" i="249"/>
  <c r="AQ79" i="249"/>
  <c r="AQ86" i="249"/>
  <c r="AQ83" i="249"/>
  <c r="AQ80" i="249"/>
  <c r="AQ81" i="249"/>
  <c r="AQ77" i="249"/>
  <c r="AQ84" i="249"/>
  <c r="AQ82" i="249"/>
  <c r="AQ78" i="249"/>
  <c r="AQ76" i="249"/>
  <c r="AQ74" i="249"/>
  <c r="AQ70" i="249"/>
  <c r="AQ75" i="249"/>
  <c r="AQ71" i="249"/>
  <c r="AQ67" i="249"/>
  <c r="AQ72" i="249"/>
  <c r="AQ68" i="249"/>
  <c r="AQ73" i="249"/>
  <c r="AQ69" i="249"/>
  <c r="AQ65" i="249"/>
  <c r="AQ61" i="249"/>
  <c r="AQ57" i="249"/>
  <c r="AQ53" i="249"/>
  <c r="AQ49" i="249"/>
  <c r="AQ66" i="249"/>
  <c r="AQ62" i="249"/>
  <c r="AQ58" i="249"/>
  <c r="AQ54" i="249"/>
  <c r="AQ63" i="249"/>
  <c r="AQ59" i="249"/>
  <c r="AQ55" i="249"/>
  <c r="AQ51" i="249"/>
  <c r="AQ64" i="249"/>
  <c r="AQ60" i="249"/>
  <c r="AQ56" i="249"/>
  <c r="AQ52" i="249"/>
  <c r="AQ50" i="249"/>
  <c r="AQ46" i="249"/>
  <c r="AQ42" i="249"/>
  <c r="AQ38" i="249"/>
  <c r="AQ34" i="249"/>
  <c r="AQ30" i="249"/>
  <c r="AQ47" i="249"/>
  <c r="AQ43" i="249"/>
  <c r="AQ39" i="249"/>
  <c r="AQ35" i="249"/>
  <c r="AQ31" i="249"/>
  <c r="AQ48" i="249"/>
  <c r="AQ44" i="249"/>
  <c r="AQ40" i="249"/>
  <c r="AQ36" i="249"/>
  <c r="AQ32" i="249"/>
  <c r="AQ45" i="249"/>
  <c r="AQ41" i="249"/>
  <c r="AQ37" i="249"/>
  <c r="AQ33" i="249"/>
  <c r="AQ27" i="249"/>
  <c r="AQ23" i="249"/>
  <c r="AQ19" i="249"/>
  <c r="AQ15" i="249"/>
  <c r="AQ28" i="249"/>
  <c r="AQ24" i="249"/>
  <c r="AQ20" i="249"/>
  <c r="AQ16" i="249"/>
  <c r="AQ25" i="249"/>
  <c r="AQ21" i="249"/>
  <c r="AQ17" i="249"/>
  <c r="AQ29" i="249"/>
  <c r="AQ26" i="249"/>
  <c r="AQ22" i="249"/>
  <c r="AQ18" i="249"/>
  <c r="AQ14" i="249"/>
  <c r="AW97" i="249"/>
  <c r="AW93" i="249"/>
  <c r="AW98" i="249"/>
  <c r="AW94" i="249"/>
  <c r="AW99" i="249"/>
  <c r="AW95" i="249"/>
  <c r="AW101" i="249"/>
  <c r="AW100" i="249"/>
  <c r="AW96" i="249"/>
  <c r="AW92" i="249"/>
  <c r="AW91" i="249"/>
  <c r="AW87" i="249"/>
  <c r="AW83" i="249"/>
  <c r="AW88" i="249"/>
  <c r="AW89" i="249"/>
  <c r="AW90" i="249"/>
  <c r="AW86" i="249"/>
  <c r="AW81" i="249"/>
  <c r="AW85" i="249"/>
  <c r="AW82" i="249"/>
  <c r="AW78" i="249"/>
  <c r="AW84" i="249"/>
  <c r="AW79" i="249"/>
  <c r="AW80" i="249"/>
  <c r="AW76" i="249"/>
  <c r="AW77" i="249"/>
  <c r="AW72" i="249"/>
  <c r="AW68" i="249"/>
  <c r="AW73" i="249"/>
  <c r="AW69" i="249"/>
  <c r="AW74" i="249"/>
  <c r="AW70" i="249"/>
  <c r="AW75" i="249"/>
  <c r="AW71" i="249"/>
  <c r="AW67" i="249"/>
  <c r="AW63" i="249"/>
  <c r="AW59" i="249"/>
  <c r="AW55" i="249"/>
  <c r="AW51" i="249"/>
  <c r="AW64" i="249"/>
  <c r="AW60" i="249"/>
  <c r="AW56" i="249"/>
  <c r="AW52" i="249"/>
  <c r="AW65" i="249"/>
  <c r="AW61" i="249"/>
  <c r="AW57" i="249"/>
  <c r="AW53" i="249"/>
  <c r="AW66" i="249"/>
  <c r="AW62" i="249"/>
  <c r="AW58" i="249"/>
  <c r="AW54" i="249"/>
  <c r="AW48" i="249"/>
  <c r="AW44" i="249"/>
  <c r="AW40" i="249"/>
  <c r="AW36" i="249"/>
  <c r="AW32" i="249"/>
  <c r="AW50" i="249"/>
  <c r="AW45" i="249"/>
  <c r="AW41" i="249"/>
  <c r="AW37" i="249"/>
  <c r="AW33" i="249"/>
  <c r="AW46" i="249"/>
  <c r="AW42" i="249"/>
  <c r="AW38" i="249"/>
  <c r="AW34" i="249"/>
  <c r="AW49" i="249"/>
  <c r="AW47" i="249"/>
  <c r="AW43" i="249"/>
  <c r="AW39" i="249"/>
  <c r="AW35" i="249"/>
  <c r="AW25" i="249"/>
  <c r="AW21" i="249"/>
  <c r="AW17" i="249"/>
  <c r="AW31" i="249"/>
  <c r="AW30" i="249"/>
  <c r="AW26" i="249"/>
  <c r="AW22" i="249"/>
  <c r="AW18" i="249"/>
  <c r="AW14" i="249"/>
  <c r="AW29" i="249"/>
  <c r="AW27" i="249"/>
  <c r="AW23" i="249"/>
  <c r="AW19" i="249"/>
  <c r="AW15" i="249"/>
  <c r="AW28" i="249"/>
  <c r="AW24" i="249"/>
  <c r="AW20" i="249"/>
  <c r="AW16" i="249"/>
  <c r="AW12" i="249"/>
  <c r="BA8" i="249"/>
  <c r="AN9" i="249"/>
  <c r="AG10" i="249"/>
  <c r="AH10" i="249" s="1"/>
  <c r="AW10" i="249"/>
  <c r="AP11" i="249"/>
  <c r="AI12" i="249"/>
  <c r="AJ12" i="249" s="1"/>
  <c r="AN12" i="249"/>
  <c r="AY12" i="249"/>
  <c r="AA13" i="249"/>
  <c r="AB13" i="249" s="1"/>
  <c r="AQ13" i="249"/>
  <c r="AC97" i="249"/>
  <c r="AD97" i="249" s="1"/>
  <c r="AC93" i="249"/>
  <c r="AD93" i="249" s="1"/>
  <c r="AC98" i="249"/>
  <c r="AD98" i="249" s="1"/>
  <c r="AC94" i="249"/>
  <c r="AD94" i="249" s="1"/>
  <c r="AC101" i="249"/>
  <c r="AD101" i="249" s="1"/>
  <c r="AC99" i="249"/>
  <c r="AD99" i="249" s="1"/>
  <c r="AC95" i="249"/>
  <c r="AD95" i="249" s="1"/>
  <c r="AC100" i="249"/>
  <c r="AD100" i="249" s="1"/>
  <c r="AC96" i="249"/>
  <c r="AD96" i="249" s="1"/>
  <c r="AC92" i="249"/>
  <c r="AD92" i="249" s="1"/>
  <c r="AC91" i="249"/>
  <c r="AD91" i="249" s="1"/>
  <c r="AC87" i="249"/>
  <c r="AD87" i="249" s="1"/>
  <c r="AC88" i="249"/>
  <c r="AD88" i="249" s="1"/>
  <c r="AC89" i="249"/>
  <c r="AD89" i="249" s="1"/>
  <c r="AC90" i="249"/>
  <c r="AD90" i="249" s="1"/>
  <c r="AC86" i="249"/>
  <c r="AD86" i="249" s="1"/>
  <c r="AC85" i="249"/>
  <c r="AD85" i="249" s="1"/>
  <c r="AC81" i="249"/>
  <c r="AD81" i="249" s="1"/>
  <c r="AC84" i="249"/>
  <c r="AD84" i="249" s="1"/>
  <c r="AC82" i="249"/>
  <c r="AD82" i="249" s="1"/>
  <c r="AC78" i="249"/>
  <c r="AD78" i="249" s="1"/>
  <c r="AC83" i="249"/>
  <c r="AD83" i="249" s="1"/>
  <c r="AC79" i="249"/>
  <c r="AD79" i="249" s="1"/>
  <c r="AC80" i="249"/>
  <c r="AD80" i="249" s="1"/>
  <c r="AC76" i="249"/>
  <c r="AD76" i="249" s="1"/>
  <c r="AC72" i="249"/>
  <c r="AD72" i="249" s="1"/>
  <c r="AC68" i="249"/>
  <c r="AD68" i="249" s="1"/>
  <c r="AC73" i="249"/>
  <c r="AD73" i="249" s="1"/>
  <c r="AC69" i="249"/>
  <c r="AD69" i="249" s="1"/>
  <c r="AC77" i="249"/>
  <c r="AD77" i="249" s="1"/>
  <c r="AC74" i="249"/>
  <c r="AD74" i="249" s="1"/>
  <c r="AC70" i="249"/>
  <c r="AD70" i="249" s="1"/>
  <c r="AC75" i="249"/>
  <c r="AD75" i="249" s="1"/>
  <c r="AC71" i="249"/>
  <c r="AD71" i="249" s="1"/>
  <c r="AC67" i="249"/>
  <c r="AD67" i="249" s="1"/>
  <c r="AC63" i="249"/>
  <c r="AD63" i="249" s="1"/>
  <c r="AC59" i="249"/>
  <c r="AD59" i="249" s="1"/>
  <c r="AC55" i="249"/>
  <c r="AD55" i="249" s="1"/>
  <c r="AC51" i="249"/>
  <c r="AD51" i="249" s="1"/>
  <c r="AC64" i="249"/>
  <c r="AD64" i="249" s="1"/>
  <c r="AC60" i="249"/>
  <c r="AD60" i="249" s="1"/>
  <c r="AC56" i="249"/>
  <c r="AD56" i="249" s="1"/>
  <c r="AC52" i="249"/>
  <c r="AD52" i="249" s="1"/>
  <c r="AC65" i="249"/>
  <c r="AD65" i="249" s="1"/>
  <c r="AC61" i="249"/>
  <c r="AD61" i="249" s="1"/>
  <c r="AC57" i="249"/>
  <c r="AD57" i="249" s="1"/>
  <c r="AC53" i="249"/>
  <c r="AD53" i="249" s="1"/>
  <c r="AC66" i="249"/>
  <c r="AD66" i="249" s="1"/>
  <c r="AC62" i="249"/>
  <c r="AD62" i="249" s="1"/>
  <c r="AC58" i="249"/>
  <c r="AD58" i="249" s="1"/>
  <c r="AC54" i="249"/>
  <c r="AD54" i="249" s="1"/>
  <c r="AC48" i="249"/>
  <c r="AD48" i="249" s="1"/>
  <c r="AC44" i="249"/>
  <c r="AD44" i="249" s="1"/>
  <c r="AC40" i="249"/>
  <c r="AD40" i="249" s="1"/>
  <c r="AC36" i="249"/>
  <c r="AD36" i="249" s="1"/>
  <c r="AC32" i="249"/>
  <c r="AD32" i="249" s="1"/>
  <c r="AC50" i="249"/>
  <c r="AD50" i="249" s="1"/>
  <c r="AC45" i="249"/>
  <c r="AD45" i="249" s="1"/>
  <c r="AC41" i="249"/>
  <c r="AD41" i="249" s="1"/>
  <c r="AC37" i="249"/>
  <c r="AD37" i="249" s="1"/>
  <c r="AC33" i="249"/>
  <c r="AD33" i="249" s="1"/>
  <c r="AC49" i="249"/>
  <c r="AD49" i="249" s="1"/>
  <c r="AC46" i="249"/>
  <c r="AD46" i="249" s="1"/>
  <c r="AC42" i="249"/>
  <c r="AD42" i="249" s="1"/>
  <c r="AC38" i="249"/>
  <c r="AD38" i="249" s="1"/>
  <c r="AC34" i="249"/>
  <c r="AD34" i="249" s="1"/>
  <c r="AC47" i="249"/>
  <c r="AD47" i="249" s="1"/>
  <c r="AC43" i="249"/>
  <c r="AD43" i="249" s="1"/>
  <c r="AC39" i="249"/>
  <c r="AD39" i="249" s="1"/>
  <c r="AC35" i="249"/>
  <c r="AD35" i="249" s="1"/>
  <c r="AC30" i="249"/>
  <c r="AD30" i="249" s="1"/>
  <c r="AC25" i="249"/>
  <c r="AD25" i="249" s="1"/>
  <c r="AC21" i="249"/>
  <c r="AD21" i="249" s="1"/>
  <c r="AC17" i="249"/>
  <c r="AD17" i="249" s="1"/>
  <c r="AC29" i="249"/>
  <c r="AD29" i="249" s="1"/>
  <c r="AC26" i="249"/>
  <c r="AD26" i="249" s="1"/>
  <c r="AC22" i="249"/>
  <c r="AD22" i="249" s="1"/>
  <c r="AC18" i="249"/>
  <c r="AD18" i="249" s="1"/>
  <c r="AC14" i="249"/>
  <c r="AD14" i="249" s="1"/>
  <c r="AC27" i="249"/>
  <c r="AD27" i="249" s="1"/>
  <c r="AC23" i="249"/>
  <c r="AD23" i="249" s="1"/>
  <c r="AC19" i="249"/>
  <c r="AD19" i="249" s="1"/>
  <c r="AC15" i="249"/>
  <c r="AD15" i="249" s="1"/>
  <c r="AC31" i="249"/>
  <c r="AD31" i="249" s="1"/>
  <c r="AC28" i="249"/>
  <c r="AD28" i="249" s="1"/>
  <c r="AC24" i="249"/>
  <c r="AD24" i="249" s="1"/>
  <c r="AC20" i="249"/>
  <c r="AD20" i="249" s="1"/>
  <c r="AC16" i="249"/>
  <c r="AD16" i="249" s="1"/>
  <c r="AC12" i="249"/>
  <c r="AD12" i="249" s="1"/>
  <c r="AN100" i="249"/>
  <c r="AN96" i="249"/>
  <c r="AN92" i="249"/>
  <c r="AN97" i="249"/>
  <c r="AN98" i="249"/>
  <c r="AN99" i="249"/>
  <c r="AN95" i="249"/>
  <c r="AN93" i="249"/>
  <c r="AN90" i="249"/>
  <c r="AN86" i="249"/>
  <c r="AN91" i="249"/>
  <c r="AN87" i="249"/>
  <c r="AN88" i="249"/>
  <c r="AN94" i="249"/>
  <c r="AN89" i="249"/>
  <c r="AN85" i="249"/>
  <c r="AN80" i="249"/>
  <c r="AN84" i="249"/>
  <c r="AN81" i="249"/>
  <c r="AN82" i="249"/>
  <c r="AN78" i="249"/>
  <c r="AN83" i="249"/>
  <c r="AN79" i="249"/>
  <c r="AN75" i="249"/>
  <c r="AN71" i="249"/>
  <c r="AN77" i="249"/>
  <c r="AN76" i="249"/>
  <c r="AN72" i="249"/>
  <c r="AN68" i="249"/>
  <c r="AN73" i="249"/>
  <c r="AN69" i="249"/>
  <c r="AN74" i="249"/>
  <c r="AN70" i="249"/>
  <c r="AN66" i="249"/>
  <c r="AN62" i="249"/>
  <c r="AN58" i="249"/>
  <c r="AN54" i="249"/>
  <c r="AN50" i="249"/>
  <c r="AN63" i="249"/>
  <c r="AN59" i="249"/>
  <c r="AN55" i="249"/>
  <c r="AN51" i="249"/>
  <c r="AN64" i="249"/>
  <c r="AN60" i="249"/>
  <c r="AN56" i="249"/>
  <c r="AN52" i="249"/>
  <c r="AN67" i="249"/>
  <c r="AN65" i="249"/>
  <c r="AN61" i="249"/>
  <c r="AN57" i="249"/>
  <c r="AN53" i="249"/>
  <c r="AN47" i="249"/>
  <c r="AN43" i="249"/>
  <c r="AN39" i="249"/>
  <c r="AN35" i="249"/>
  <c r="AN31" i="249"/>
  <c r="AN48" i="249"/>
  <c r="AN44" i="249"/>
  <c r="AN40" i="249"/>
  <c r="AN36" i="249"/>
  <c r="AN32" i="249"/>
  <c r="AN49" i="249"/>
  <c r="AN45" i="249"/>
  <c r="AN41" i="249"/>
  <c r="AN37" i="249"/>
  <c r="AN33" i="249"/>
  <c r="AN46" i="249"/>
  <c r="AN42" i="249"/>
  <c r="AN38" i="249"/>
  <c r="AN34" i="249"/>
  <c r="AN30" i="249"/>
  <c r="AN28" i="249"/>
  <c r="AN24" i="249"/>
  <c r="AN20" i="249"/>
  <c r="AN16" i="249"/>
  <c r="AN29" i="249"/>
  <c r="AN25" i="249"/>
  <c r="AN21" i="249"/>
  <c r="AN17" i="249"/>
  <c r="AN26" i="249"/>
  <c r="AN22" i="249"/>
  <c r="AN18" i="249"/>
  <c r="AN27" i="249"/>
  <c r="AN23" i="249"/>
  <c r="AN19" i="249"/>
  <c r="AN15" i="249"/>
  <c r="AR100" i="249"/>
  <c r="AR96" i="249"/>
  <c r="AR92" i="249"/>
  <c r="AR97" i="249"/>
  <c r="AR98" i="249"/>
  <c r="AR99" i="249"/>
  <c r="AR95" i="249"/>
  <c r="AR90" i="249"/>
  <c r="AR86" i="249"/>
  <c r="AR91" i="249"/>
  <c r="AR87" i="249"/>
  <c r="AR94" i="249"/>
  <c r="AR93" i="249"/>
  <c r="AR88" i="249"/>
  <c r="AR89" i="249"/>
  <c r="AR83" i="249"/>
  <c r="AR80" i="249"/>
  <c r="AR85" i="249"/>
  <c r="AR81" i="249"/>
  <c r="AR84" i="249"/>
  <c r="AR82" i="249"/>
  <c r="AR78" i="249"/>
  <c r="AR79" i="249"/>
  <c r="AR75" i="249"/>
  <c r="AR71" i="249"/>
  <c r="AR72" i="249"/>
  <c r="AR68" i="249"/>
  <c r="AR73" i="249"/>
  <c r="AR69" i="249"/>
  <c r="AR77" i="249"/>
  <c r="AR76" i="249"/>
  <c r="AR74" i="249"/>
  <c r="AR70" i="249"/>
  <c r="AR66" i="249"/>
  <c r="AR62" i="249"/>
  <c r="AR58" i="249"/>
  <c r="AR54" i="249"/>
  <c r="AR50" i="249"/>
  <c r="AR67" i="249"/>
  <c r="AR63" i="249"/>
  <c r="AR59" i="249"/>
  <c r="AR55" i="249"/>
  <c r="AR51" i="249"/>
  <c r="AR64" i="249"/>
  <c r="AR60" i="249"/>
  <c r="AR56" i="249"/>
  <c r="AR52" i="249"/>
  <c r="AR65" i="249"/>
  <c r="AR61" i="249"/>
  <c r="AR57" i="249"/>
  <c r="AR53" i="249"/>
  <c r="AR47" i="249"/>
  <c r="AR43" i="249"/>
  <c r="AR39" i="249"/>
  <c r="AR35" i="249"/>
  <c r="AR31" i="249"/>
  <c r="AR48" i="249"/>
  <c r="AR44" i="249"/>
  <c r="AR40" i="249"/>
  <c r="AR36" i="249"/>
  <c r="AR32" i="249"/>
  <c r="AR45" i="249"/>
  <c r="AR41" i="249"/>
  <c r="AR37" i="249"/>
  <c r="AR33" i="249"/>
  <c r="AR49" i="249"/>
  <c r="AR46" i="249"/>
  <c r="AR42" i="249"/>
  <c r="AR38" i="249"/>
  <c r="AR34" i="249"/>
  <c r="AR28" i="249"/>
  <c r="AR24" i="249"/>
  <c r="AR20" i="249"/>
  <c r="AR16" i="249"/>
  <c r="AR30" i="249"/>
  <c r="AR25" i="249"/>
  <c r="AR21" i="249"/>
  <c r="AR17" i="249"/>
  <c r="AR29" i="249"/>
  <c r="AR26" i="249"/>
  <c r="AR22" i="249"/>
  <c r="AR18" i="249"/>
  <c r="AR27" i="249"/>
  <c r="AR23" i="249"/>
  <c r="AR19" i="249"/>
  <c r="AR15" i="249"/>
  <c r="AX98" i="249"/>
  <c r="AX94" i="249"/>
  <c r="AX99" i="249"/>
  <c r="AX95" i="249"/>
  <c r="AX101" i="249"/>
  <c r="AX100" i="249"/>
  <c r="AX96" i="249"/>
  <c r="AX97" i="249"/>
  <c r="AX93" i="249"/>
  <c r="AX88" i="249"/>
  <c r="AX84" i="249"/>
  <c r="AX89" i="249"/>
  <c r="AX90" i="249"/>
  <c r="AX86" i="249"/>
  <c r="AX92" i="249"/>
  <c r="AX91" i="249"/>
  <c r="AX87" i="249"/>
  <c r="AX85" i="249"/>
  <c r="AX83" i="249"/>
  <c r="AX82" i="249"/>
  <c r="AX78" i="249"/>
  <c r="AX79" i="249"/>
  <c r="AX80" i="249"/>
  <c r="AX76" i="249"/>
  <c r="AX81" i="249"/>
  <c r="AX77" i="249"/>
  <c r="AX73" i="249"/>
  <c r="AX69" i="249"/>
  <c r="AX74" i="249"/>
  <c r="AX70" i="249"/>
  <c r="AX75" i="249"/>
  <c r="AX71" i="249"/>
  <c r="AX72" i="249"/>
  <c r="AX68" i="249"/>
  <c r="AX64" i="249"/>
  <c r="AX60" i="249"/>
  <c r="AX56" i="249"/>
  <c r="AX52" i="249"/>
  <c r="AX48" i="249"/>
  <c r="AX65" i="249"/>
  <c r="AX61" i="249"/>
  <c r="AX57" i="249"/>
  <c r="AX53" i="249"/>
  <c r="AX67" i="249"/>
  <c r="AX66" i="249"/>
  <c r="AX62" i="249"/>
  <c r="AX58" i="249"/>
  <c r="AX54" i="249"/>
  <c r="AX50" i="249"/>
  <c r="AX63" i="249"/>
  <c r="AX59" i="249"/>
  <c r="AX55" i="249"/>
  <c r="AX51" i="249"/>
  <c r="AX45" i="249"/>
  <c r="AX41" i="249"/>
  <c r="AX37" i="249"/>
  <c r="AX33" i="249"/>
  <c r="AX29" i="249"/>
  <c r="AX46" i="249"/>
  <c r="AX42" i="249"/>
  <c r="AX38" i="249"/>
  <c r="AX34" i="249"/>
  <c r="AX49" i="249"/>
  <c r="AX47" i="249"/>
  <c r="AX43" i="249"/>
  <c r="AX39" i="249"/>
  <c r="AX35" i="249"/>
  <c r="AX31" i="249"/>
  <c r="AX44" i="249"/>
  <c r="AX40" i="249"/>
  <c r="AX36" i="249"/>
  <c r="AX32" i="249"/>
  <c r="AX30" i="249"/>
  <c r="AX26" i="249"/>
  <c r="AX22" i="249"/>
  <c r="AX18" i="249"/>
  <c r="AX14" i="249"/>
  <c r="AX27" i="249"/>
  <c r="AX23" i="249"/>
  <c r="AX19" i="249"/>
  <c r="AX15" i="249"/>
  <c r="AX28" i="249"/>
  <c r="AX24" i="249"/>
  <c r="AX20" i="249"/>
  <c r="AX16" i="249"/>
  <c r="AX25" i="249"/>
  <c r="AX21" i="249"/>
  <c r="AX17" i="249"/>
  <c r="AX13" i="249"/>
  <c r="AC9" i="249"/>
  <c r="AD9" i="249" s="1"/>
  <c r="AW9" i="249"/>
  <c r="AX10" i="249"/>
  <c r="AA11" i="249"/>
  <c r="AB11" i="249" s="1"/>
  <c r="AE11" i="249"/>
  <c r="AF11" i="249" s="1"/>
  <c r="AI11" i="249"/>
  <c r="AJ11" i="249" s="1"/>
  <c r="AQ11" i="249"/>
  <c r="AP12" i="249"/>
  <c r="AZ12" i="249"/>
  <c r="AG13" i="249"/>
  <c r="AH13" i="249" s="1"/>
  <c r="AR13" i="249"/>
  <c r="AW13" i="249"/>
  <c r="AR14" i="249"/>
  <c r="AE101" i="249"/>
  <c r="AF101" i="249" s="1"/>
  <c r="AE99" i="249"/>
  <c r="AF99" i="249" s="1"/>
  <c r="AE95" i="249"/>
  <c r="AF95" i="249" s="1"/>
  <c r="AE100" i="249"/>
  <c r="AF100" i="249" s="1"/>
  <c r="AE96" i="249"/>
  <c r="AF96" i="249" s="1"/>
  <c r="AE97" i="249"/>
  <c r="AF97" i="249" s="1"/>
  <c r="AE98" i="249"/>
  <c r="AF98" i="249" s="1"/>
  <c r="AE94" i="249"/>
  <c r="AF94" i="249" s="1"/>
  <c r="AE92" i="249"/>
  <c r="AF92" i="249" s="1"/>
  <c r="AE89" i="249"/>
  <c r="AF89" i="249" s="1"/>
  <c r="AE85" i="249"/>
  <c r="AF85" i="249" s="1"/>
  <c r="AE93" i="249"/>
  <c r="AF93" i="249" s="1"/>
  <c r="AE90" i="249"/>
  <c r="AF90" i="249" s="1"/>
  <c r="AE91" i="249"/>
  <c r="AF91" i="249" s="1"/>
  <c r="AE87" i="249"/>
  <c r="AF87" i="249" s="1"/>
  <c r="AE88" i="249"/>
  <c r="AF88" i="249" s="1"/>
  <c r="AE86" i="249"/>
  <c r="AF86" i="249" s="1"/>
  <c r="AE84" i="249"/>
  <c r="AF84" i="249" s="1"/>
  <c r="AE83" i="249"/>
  <c r="AF83" i="249" s="1"/>
  <c r="AE79" i="249"/>
  <c r="AF79" i="249" s="1"/>
  <c r="AE80" i="249"/>
  <c r="AF80" i="249" s="1"/>
  <c r="AE81" i="249"/>
  <c r="AF81" i="249" s="1"/>
  <c r="AE77" i="249"/>
  <c r="AF77" i="249" s="1"/>
  <c r="AE82" i="249"/>
  <c r="AF82" i="249" s="1"/>
  <c r="AE78" i="249"/>
  <c r="AF78" i="249" s="1"/>
  <c r="AE74" i="249"/>
  <c r="AF74" i="249" s="1"/>
  <c r="AE70" i="249"/>
  <c r="AF70" i="249" s="1"/>
  <c r="AE75" i="249"/>
  <c r="AF75" i="249" s="1"/>
  <c r="AE71" i="249"/>
  <c r="AF71" i="249" s="1"/>
  <c r="AE67" i="249"/>
  <c r="AF67" i="249" s="1"/>
  <c r="AE76" i="249"/>
  <c r="AF76" i="249" s="1"/>
  <c r="AE72" i="249"/>
  <c r="AF72" i="249" s="1"/>
  <c r="AE73" i="249"/>
  <c r="AF73" i="249" s="1"/>
  <c r="AE69" i="249"/>
  <c r="AF69" i="249" s="1"/>
  <c r="AE68" i="249"/>
  <c r="AF68" i="249" s="1"/>
  <c r="AE65" i="249"/>
  <c r="AF65" i="249" s="1"/>
  <c r="AE61" i="249"/>
  <c r="AF61" i="249" s="1"/>
  <c r="AE57" i="249"/>
  <c r="AF57" i="249" s="1"/>
  <c r="AE53" i="249"/>
  <c r="AF53" i="249" s="1"/>
  <c r="AE49" i="249"/>
  <c r="AF49" i="249" s="1"/>
  <c r="AE66" i="249"/>
  <c r="AF66" i="249" s="1"/>
  <c r="AE62" i="249"/>
  <c r="AF62" i="249" s="1"/>
  <c r="AE58" i="249"/>
  <c r="AF58" i="249" s="1"/>
  <c r="AE54" i="249"/>
  <c r="AF54" i="249" s="1"/>
  <c r="AE63" i="249"/>
  <c r="AF63" i="249" s="1"/>
  <c r="AE59" i="249"/>
  <c r="AF59" i="249" s="1"/>
  <c r="AE55" i="249"/>
  <c r="AF55" i="249" s="1"/>
  <c r="AE51" i="249"/>
  <c r="AF51" i="249" s="1"/>
  <c r="AE64" i="249"/>
  <c r="AF64" i="249" s="1"/>
  <c r="AE60" i="249"/>
  <c r="AF60" i="249" s="1"/>
  <c r="AE56" i="249"/>
  <c r="AF56" i="249" s="1"/>
  <c r="AE52" i="249"/>
  <c r="AF52" i="249" s="1"/>
  <c r="AE46" i="249"/>
  <c r="AF46" i="249" s="1"/>
  <c r="AE42" i="249"/>
  <c r="AF42" i="249" s="1"/>
  <c r="AE38" i="249"/>
  <c r="AF38" i="249" s="1"/>
  <c r="AE34" i="249"/>
  <c r="AF34" i="249" s="1"/>
  <c r="AE30" i="249"/>
  <c r="AF30" i="249" s="1"/>
  <c r="AE47" i="249"/>
  <c r="AF47" i="249" s="1"/>
  <c r="AE43" i="249"/>
  <c r="AF43" i="249" s="1"/>
  <c r="AE39" i="249"/>
  <c r="AF39" i="249" s="1"/>
  <c r="AE35" i="249"/>
  <c r="AF35" i="249" s="1"/>
  <c r="AE31" i="249"/>
  <c r="AF31" i="249" s="1"/>
  <c r="AE48" i="249"/>
  <c r="AF48" i="249" s="1"/>
  <c r="AE44" i="249"/>
  <c r="AF44" i="249" s="1"/>
  <c r="AE40" i="249"/>
  <c r="AF40" i="249" s="1"/>
  <c r="AE36" i="249"/>
  <c r="AF36" i="249" s="1"/>
  <c r="AE32" i="249"/>
  <c r="AF32" i="249" s="1"/>
  <c r="AE50" i="249"/>
  <c r="AF50" i="249" s="1"/>
  <c r="AE45" i="249"/>
  <c r="AF45" i="249" s="1"/>
  <c r="AE41" i="249"/>
  <c r="AF41" i="249" s="1"/>
  <c r="AE37" i="249"/>
  <c r="AF37" i="249" s="1"/>
  <c r="AE33" i="249"/>
  <c r="AF33" i="249" s="1"/>
  <c r="AE29" i="249"/>
  <c r="AF29" i="249" s="1"/>
  <c r="AE27" i="249"/>
  <c r="AF27" i="249" s="1"/>
  <c r="AE23" i="249"/>
  <c r="AF23" i="249" s="1"/>
  <c r="AE19" i="249"/>
  <c r="AF19" i="249" s="1"/>
  <c r="AE15" i="249"/>
  <c r="AF15" i="249" s="1"/>
  <c r="AE28" i="249"/>
  <c r="AF28" i="249" s="1"/>
  <c r="AE24" i="249"/>
  <c r="AF24" i="249" s="1"/>
  <c r="AE20" i="249"/>
  <c r="AF20" i="249" s="1"/>
  <c r="AE16" i="249"/>
  <c r="AF16" i="249" s="1"/>
  <c r="AE25" i="249"/>
  <c r="AF25" i="249" s="1"/>
  <c r="AE21" i="249"/>
  <c r="AF21" i="249" s="1"/>
  <c r="AE17" i="249"/>
  <c r="AF17" i="249" s="1"/>
  <c r="AE26" i="249"/>
  <c r="AF26" i="249" s="1"/>
  <c r="AE22" i="249"/>
  <c r="AF22" i="249" s="1"/>
  <c r="AE18" i="249"/>
  <c r="AF18" i="249" s="1"/>
  <c r="AE14" i="249"/>
  <c r="AF14" i="249" s="1"/>
  <c r="AO8" i="249"/>
  <c r="AS8" i="249"/>
  <c r="AT8" i="249" s="1"/>
  <c r="AY99" i="249"/>
  <c r="AY95" i="249"/>
  <c r="AY101" i="249"/>
  <c r="AY100" i="249"/>
  <c r="AY96" i="249"/>
  <c r="AY97" i="249"/>
  <c r="AY98" i="249"/>
  <c r="AY94" i="249"/>
  <c r="AY89" i="249"/>
  <c r="AY85" i="249"/>
  <c r="AY90" i="249"/>
  <c r="AY86" i="249"/>
  <c r="AY92" i="249"/>
  <c r="AY91" i="249"/>
  <c r="AY87" i="249"/>
  <c r="AY93" i="249"/>
  <c r="AY88" i="249"/>
  <c r="AY79" i="249"/>
  <c r="AY84" i="249"/>
  <c r="AY80" i="249"/>
  <c r="AY81" i="249"/>
  <c r="AY77" i="249"/>
  <c r="AY83" i="249"/>
  <c r="AY82" i="249"/>
  <c r="AY78" i="249"/>
  <c r="AY76" i="249"/>
  <c r="AY74" i="249"/>
  <c r="AY70" i="249"/>
  <c r="AY75" i="249"/>
  <c r="AY71" i="249"/>
  <c r="AY67" i="249"/>
  <c r="AY72" i="249"/>
  <c r="AY68" i="249"/>
  <c r="AY73" i="249"/>
  <c r="AY69" i="249"/>
  <c r="AY65" i="249"/>
  <c r="AY61" i="249"/>
  <c r="AY57" i="249"/>
  <c r="AY53" i="249"/>
  <c r="AY49" i="249"/>
  <c r="AY66" i="249"/>
  <c r="AY62" i="249"/>
  <c r="AY58" i="249"/>
  <c r="AY54" i="249"/>
  <c r="AY63" i="249"/>
  <c r="AY59" i="249"/>
  <c r="AY55" i="249"/>
  <c r="AY51" i="249"/>
  <c r="AY64" i="249"/>
  <c r="AY60" i="249"/>
  <c r="AY56" i="249"/>
  <c r="AY52" i="249"/>
  <c r="AY50" i="249"/>
  <c r="AY46" i="249"/>
  <c r="AY42" i="249"/>
  <c r="AY38" i="249"/>
  <c r="AY34" i="249"/>
  <c r="AY30" i="249"/>
  <c r="AY47" i="249"/>
  <c r="AY43" i="249"/>
  <c r="AY39" i="249"/>
  <c r="AY35" i="249"/>
  <c r="AY31" i="249"/>
  <c r="AY44" i="249"/>
  <c r="AY40" i="249"/>
  <c r="AY36" i="249"/>
  <c r="AY32" i="249"/>
  <c r="AY48" i="249"/>
  <c r="AY45" i="249"/>
  <c r="AY41" i="249"/>
  <c r="AY37" i="249"/>
  <c r="AY33" i="249"/>
  <c r="AY27" i="249"/>
  <c r="AY23" i="249"/>
  <c r="AY19" i="249"/>
  <c r="AY15" i="249"/>
  <c r="AY29" i="249"/>
  <c r="AY28" i="249"/>
  <c r="AY24" i="249"/>
  <c r="AY20" i="249"/>
  <c r="AY16" i="249"/>
  <c r="AY25" i="249"/>
  <c r="AY21" i="249"/>
  <c r="AY17" i="249"/>
  <c r="AY26" i="249"/>
  <c r="AY22" i="249"/>
  <c r="AY18" i="249"/>
  <c r="AY14" i="249"/>
  <c r="AP9" i="249"/>
  <c r="AS9" i="249" s="1"/>
  <c r="AT9" i="249" s="1"/>
  <c r="AX9" i="249"/>
  <c r="AA10" i="249"/>
  <c r="AB10" i="249" s="1"/>
  <c r="AE10" i="249"/>
  <c r="AF10" i="249" s="1"/>
  <c r="AI10" i="249"/>
  <c r="AJ10" i="249" s="1"/>
  <c r="AQ10" i="249"/>
  <c r="AY10" i="249"/>
  <c r="AN11" i="249"/>
  <c r="AR11" i="249"/>
  <c r="AA12" i="249"/>
  <c r="AB12" i="249" s="1"/>
  <c r="AQ12" i="249"/>
  <c r="AC13" i="249"/>
  <c r="AD13" i="249" s="1"/>
  <c r="AI13" i="249"/>
  <c r="AJ13" i="249" s="1"/>
  <c r="AN13" i="249"/>
  <c r="AY13" i="249"/>
  <c r="V92" i="249"/>
  <c r="M92" i="249" s="1"/>
  <c r="AL9" i="249" l="1"/>
  <c r="H70" i="249" s="1"/>
  <c r="AL11" i="249"/>
  <c r="O11" i="249" s="1"/>
  <c r="AL12" i="249"/>
  <c r="O12" i="249" s="1"/>
  <c r="AS10" i="249"/>
  <c r="AT10" i="249" s="1"/>
  <c r="AB101" i="249"/>
  <c r="BA9" i="249"/>
  <c r="O9" i="249"/>
  <c r="H95" i="249"/>
  <c r="H93" i="249"/>
  <c r="H89" i="249"/>
  <c r="H82" i="249"/>
  <c r="H76" i="249"/>
  <c r="H77" i="249"/>
  <c r="H56" i="249"/>
  <c r="H59" i="249"/>
  <c r="H37" i="249"/>
  <c r="H46" i="249"/>
  <c r="H47" i="249"/>
  <c r="H51" i="249"/>
  <c r="H36" i="249"/>
  <c r="H32" i="249"/>
  <c r="H25" i="249"/>
  <c r="H98" i="249"/>
  <c r="H100" i="249"/>
  <c r="H88" i="249"/>
  <c r="H90" i="249"/>
  <c r="H83" i="249"/>
  <c r="H86" i="249"/>
  <c r="H73" i="249"/>
  <c r="H52" i="249"/>
  <c r="H55" i="249"/>
  <c r="H33" i="249"/>
  <c r="H42" i="249"/>
  <c r="H43" i="249"/>
  <c r="H48" i="249"/>
  <c r="H26" i="249"/>
  <c r="H27" i="249"/>
  <c r="H21" i="249"/>
  <c r="H96" i="249"/>
  <c r="H84" i="249"/>
  <c r="H91" i="249"/>
  <c r="H79" i="249"/>
  <c r="H85" i="249"/>
  <c r="H69" i="249"/>
  <c r="H71" i="249"/>
  <c r="H66" i="249"/>
  <c r="H50" i="249"/>
  <c r="H38" i="249"/>
  <c r="H39" i="249"/>
  <c r="H44" i="249"/>
  <c r="H22" i="249"/>
  <c r="H23" i="249"/>
  <c r="H24" i="249"/>
  <c r="H10" i="249"/>
  <c r="H92" i="249"/>
  <c r="H87" i="249"/>
  <c r="H80" i="249"/>
  <c r="H81" i="249"/>
  <c r="H74" i="249"/>
  <c r="H78" i="249"/>
  <c r="H60" i="249"/>
  <c r="H63" i="249"/>
  <c r="H34" i="249"/>
  <c r="H35" i="249"/>
  <c r="H40" i="249"/>
  <c r="H18" i="249"/>
  <c r="H19" i="249"/>
  <c r="H20" i="249"/>
  <c r="H29" i="249"/>
  <c r="AO13" i="249"/>
  <c r="BA25" i="249"/>
  <c r="BA28" i="249"/>
  <c r="BA27" i="249"/>
  <c r="BA26" i="249"/>
  <c r="BA40" i="249"/>
  <c r="BA39" i="249"/>
  <c r="BA34" i="249"/>
  <c r="BA29" i="249"/>
  <c r="BA45" i="249"/>
  <c r="BA63" i="249"/>
  <c r="BA62" i="249"/>
  <c r="BA57" i="249"/>
  <c r="BA52" i="249"/>
  <c r="BA68" i="249"/>
  <c r="BA70" i="249"/>
  <c r="BA77" i="249"/>
  <c r="BA79" i="249"/>
  <c r="BA85" i="249"/>
  <c r="BA86" i="249"/>
  <c r="BA88" i="249"/>
  <c r="BA100" i="249"/>
  <c r="BA94" i="249"/>
  <c r="AO15" i="249"/>
  <c r="AO18" i="249"/>
  <c r="AM18" i="249" s="1"/>
  <c r="AO21" i="249"/>
  <c r="AM21" i="249" s="1"/>
  <c r="AO20" i="249"/>
  <c r="AO34" i="249"/>
  <c r="AO33" i="249"/>
  <c r="AM33" i="249" s="1"/>
  <c r="AO49" i="249"/>
  <c r="AO44" i="249"/>
  <c r="AO39" i="249"/>
  <c r="AM39" i="249" s="1"/>
  <c r="AO57" i="249"/>
  <c r="AO52" i="249"/>
  <c r="AM52" i="249" s="1"/>
  <c r="AO51" i="249"/>
  <c r="AO50" i="249"/>
  <c r="AO66" i="249"/>
  <c r="AO73" i="249"/>
  <c r="AM73" i="249" s="1"/>
  <c r="AO77" i="249"/>
  <c r="AM77" i="249" s="1"/>
  <c r="AO83" i="249"/>
  <c r="AM83" i="249"/>
  <c r="AO84" i="249"/>
  <c r="AM84" i="249" s="1"/>
  <c r="AO94" i="249"/>
  <c r="AM94" i="249" s="1"/>
  <c r="AO86" i="249"/>
  <c r="AM86" i="249" s="1"/>
  <c r="AO99" i="249"/>
  <c r="AO96" i="249"/>
  <c r="AL13" i="249"/>
  <c r="O13" i="249" s="1"/>
  <c r="AS11" i="249"/>
  <c r="AT11" i="249" s="1"/>
  <c r="AL26" i="249"/>
  <c r="O26" i="249" s="1"/>
  <c r="AL25" i="249"/>
  <c r="O25" i="249" s="1"/>
  <c r="AL28" i="249"/>
  <c r="O28" i="249" s="1"/>
  <c r="AL27" i="249"/>
  <c r="O27" i="249" s="1"/>
  <c r="AL45" i="249"/>
  <c r="O45" i="249" s="1"/>
  <c r="AL44" i="249"/>
  <c r="O44" i="249" s="1"/>
  <c r="AL35" i="249"/>
  <c r="O35" i="249" s="1"/>
  <c r="AL30" i="249"/>
  <c r="O30" i="249" s="1"/>
  <c r="AL46" i="249"/>
  <c r="O46" i="249" s="1"/>
  <c r="AL64" i="249"/>
  <c r="O64" i="249" s="1"/>
  <c r="AL63" i="249"/>
  <c r="O63" i="249" s="1"/>
  <c r="AL62" i="249"/>
  <c r="O62" i="249" s="1"/>
  <c r="AL53" i="249"/>
  <c r="O53" i="249" s="1"/>
  <c r="AL69" i="249"/>
  <c r="O69" i="249" s="1"/>
  <c r="AL75" i="249"/>
  <c r="O75" i="249" s="1"/>
  <c r="AL78" i="249"/>
  <c r="O78" i="249" s="1"/>
  <c r="AL81" i="249"/>
  <c r="O81" i="249" s="1"/>
  <c r="AL83" i="249"/>
  <c r="O83" i="249" s="1"/>
  <c r="AL91" i="249"/>
  <c r="O91" i="249" s="1"/>
  <c r="AL89" i="249"/>
  <c r="O89" i="249" s="1"/>
  <c r="AL96" i="249"/>
  <c r="O96" i="249" s="1"/>
  <c r="AS13" i="249"/>
  <c r="AT13" i="249" s="1"/>
  <c r="AS16" i="249"/>
  <c r="AT16" i="249" s="1"/>
  <c r="AS30" i="249"/>
  <c r="AT30" i="249" s="1"/>
  <c r="AS27" i="249"/>
  <c r="AT27" i="249" s="1"/>
  <c r="AS26" i="249"/>
  <c r="AT26" i="249" s="1"/>
  <c r="AS40" i="249"/>
  <c r="AT40" i="249" s="1"/>
  <c r="AS39" i="249"/>
  <c r="AT39" i="249" s="1"/>
  <c r="AS38" i="249"/>
  <c r="AT38" i="249" s="1"/>
  <c r="AS33" i="249"/>
  <c r="AT33" i="249" s="1"/>
  <c r="AS49" i="249"/>
  <c r="AT49" i="249" s="1"/>
  <c r="AS63" i="249"/>
  <c r="AT63" i="249" s="1"/>
  <c r="AS62" i="249"/>
  <c r="AT62" i="249" s="1"/>
  <c r="AS57" i="249"/>
  <c r="AT57" i="249" s="1"/>
  <c r="AS56" i="249"/>
  <c r="AT56" i="249" s="1"/>
  <c r="AS72" i="249"/>
  <c r="AT72" i="249" s="1"/>
  <c r="AS74" i="249"/>
  <c r="AT74" i="249" s="1"/>
  <c r="AS81" i="249"/>
  <c r="AT81" i="249" s="1"/>
  <c r="AS85" i="249"/>
  <c r="AT85" i="249" s="1"/>
  <c r="AS87" i="249"/>
  <c r="AT87" i="249" s="1"/>
  <c r="AS90" i="249"/>
  <c r="AT90" i="249" s="1"/>
  <c r="AS93" i="249"/>
  <c r="AT93" i="249" s="1"/>
  <c r="AS95" i="249"/>
  <c r="AT95" i="249" s="1"/>
  <c r="AS12" i="249"/>
  <c r="AT12" i="249" s="1"/>
  <c r="BA13" i="249"/>
  <c r="BA16" i="249"/>
  <c r="BA15" i="249"/>
  <c r="BA14" i="249"/>
  <c r="BA30" i="249"/>
  <c r="BA44" i="249"/>
  <c r="BA43" i="249"/>
  <c r="BA38" i="249"/>
  <c r="BA33" i="249"/>
  <c r="BA51" i="249"/>
  <c r="BA50" i="249"/>
  <c r="BA66" i="249"/>
  <c r="BA61" i="249"/>
  <c r="BA56" i="249"/>
  <c r="BA72" i="249"/>
  <c r="BA74" i="249"/>
  <c r="BA81" i="249"/>
  <c r="BA78" i="249"/>
  <c r="BA87" i="249"/>
  <c r="BA90" i="249"/>
  <c r="BA93" i="249"/>
  <c r="BA98" i="249"/>
  <c r="AO19" i="249"/>
  <c r="AO22" i="249"/>
  <c r="AO25" i="249"/>
  <c r="AO24" i="249"/>
  <c r="AO38" i="249"/>
  <c r="AO37" i="249"/>
  <c r="AO32" i="249"/>
  <c r="AO48" i="249"/>
  <c r="AM48" i="249" s="1"/>
  <c r="AO43" i="249"/>
  <c r="AM43" i="249" s="1"/>
  <c r="AO61" i="249"/>
  <c r="AM61" i="249" s="1"/>
  <c r="AO56" i="249"/>
  <c r="AO55" i="249"/>
  <c r="AM55" i="249" s="1"/>
  <c r="AO54" i="249"/>
  <c r="AO70" i="249"/>
  <c r="AM70" i="249" s="1"/>
  <c r="AO68" i="249"/>
  <c r="AO71" i="249"/>
  <c r="AO78" i="249"/>
  <c r="AM78" i="249" s="1"/>
  <c r="AO80" i="249"/>
  <c r="AO88" i="249"/>
  <c r="AO90" i="249"/>
  <c r="AO98" i="249"/>
  <c r="AM98" i="249" s="1"/>
  <c r="AO100" i="249"/>
  <c r="AL14" i="249"/>
  <c r="O14" i="249" s="1"/>
  <c r="AL29" i="249"/>
  <c r="O29" i="249" s="1"/>
  <c r="AL16" i="249"/>
  <c r="O16" i="249" s="1"/>
  <c r="AL15" i="249"/>
  <c r="O15" i="249" s="1"/>
  <c r="AL33" i="249"/>
  <c r="O33" i="249" s="1"/>
  <c r="AL32" i="249"/>
  <c r="O32" i="249" s="1"/>
  <c r="AL48" i="249"/>
  <c r="O48" i="249" s="1"/>
  <c r="AL39" i="249"/>
  <c r="O39" i="249" s="1"/>
  <c r="AL34" i="249"/>
  <c r="O34" i="249" s="1"/>
  <c r="AL52" i="249"/>
  <c r="O52" i="249" s="1"/>
  <c r="AL51" i="249"/>
  <c r="O51" i="249" s="1"/>
  <c r="AL67" i="249"/>
  <c r="O67" i="249" s="1"/>
  <c r="AL66" i="249"/>
  <c r="O66" i="249" s="1"/>
  <c r="AL57" i="249"/>
  <c r="O57" i="249" s="1"/>
  <c r="AL73" i="249"/>
  <c r="O73" i="249" s="1"/>
  <c r="AL70" i="249"/>
  <c r="O70" i="249" s="1"/>
  <c r="AL82" i="249"/>
  <c r="O82" i="249" s="1"/>
  <c r="AL80" i="249"/>
  <c r="O80" i="249" s="1"/>
  <c r="AL88" i="249"/>
  <c r="O88" i="249" s="1"/>
  <c r="AL92" i="249"/>
  <c r="O92" i="249" s="1"/>
  <c r="AL94" i="249"/>
  <c r="O94" i="249" s="1"/>
  <c r="AL100" i="249"/>
  <c r="O100" i="249" s="1"/>
  <c r="AO10" i="249"/>
  <c r="AV10" i="249"/>
  <c r="AS17" i="249"/>
  <c r="AT17" i="249" s="1"/>
  <c r="AS20" i="249"/>
  <c r="AT20" i="249" s="1"/>
  <c r="AS15" i="249"/>
  <c r="AT15" i="249" s="1"/>
  <c r="AS14" i="249"/>
  <c r="AS31" i="249"/>
  <c r="AT31" i="249" s="1"/>
  <c r="AS44" i="249"/>
  <c r="AT44" i="249" s="1"/>
  <c r="AS43" i="249"/>
  <c r="AT43" i="249" s="1"/>
  <c r="AS42" i="249"/>
  <c r="AT42" i="249" s="1"/>
  <c r="AS37" i="249"/>
  <c r="AT37" i="249" s="1"/>
  <c r="AS51" i="249"/>
  <c r="AT51" i="249" s="1"/>
  <c r="AS50" i="249"/>
  <c r="AT50" i="249" s="1"/>
  <c r="AS66" i="249"/>
  <c r="AT66" i="249" s="1"/>
  <c r="AS61" i="249"/>
  <c r="AT61" i="249" s="1"/>
  <c r="AS60" i="249"/>
  <c r="AT60" i="249" s="1"/>
  <c r="AS71" i="249"/>
  <c r="AT71" i="249" s="1"/>
  <c r="AS69" i="249"/>
  <c r="AT69" i="249" s="1"/>
  <c r="AS76" i="249"/>
  <c r="AT76" i="249" s="1"/>
  <c r="AS79" i="249"/>
  <c r="AT79" i="249" s="1"/>
  <c r="AS91" i="249"/>
  <c r="AT91" i="249" s="1"/>
  <c r="AS89" i="249"/>
  <c r="AT89" i="249" s="1"/>
  <c r="AS97" i="249"/>
  <c r="AT97" i="249" s="1"/>
  <c r="AS99" i="249"/>
  <c r="AT99" i="249" s="1"/>
  <c r="AO11" i="249"/>
  <c r="BA10" i="249"/>
  <c r="BA17" i="249"/>
  <c r="BA20" i="249"/>
  <c r="BA19" i="249"/>
  <c r="BA18" i="249"/>
  <c r="BA32" i="249"/>
  <c r="BA31" i="249"/>
  <c r="BA47" i="249"/>
  <c r="BA42" i="249"/>
  <c r="BA37" i="249"/>
  <c r="BA55" i="249"/>
  <c r="BA54" i="249"/>
  <c r="BA67" i="249"/>
  <c r="BA65" i="249"/>
  <c r="BA60" i="249"/>
  <c r="BA71" i="249"/>
  <c r="BA69" i="249"/>
  <c r="BA76" i="249"/>
  <c r="BA82" i="249"/>
  <c r="BA91" i="249"/>
  <c r="BA89" i="249"/>
  <c r="BA97" i="249"/>
  <c r="BA95" i="249"/>
  <c r="AO23" i="249"/>
  <c r="AM23" i="249" s="1"/>
  <c r="AO26" i="249"/>
  <c r="AO29" i="249"/>
  <c r="AM29" i="249" s="1"/>
  <c r="AO28" i="249"/>
  <c r="AO42" i="249"/>
  <c r="AM42" i="249" s="1"/>
  <c r="AO41" i="249"/>
  <c r="AO36" i="249"/>
  <c r="AM36" i="249" s="1"/>
  <c r="AO31" i="249"/>
  <c r="AO47" i="249"/>
  <c r="AO65" i="249"/>
  <c r="AO60" i="249"/>
  <c r="AO59" i="249"/>
  <c r="AM59" i="249" s="1"/>
  <c r="AO58" i="249"/>
  <c r="AO74" i="249"/>
  <c r="AO72" i="249"/>
  <c r="AO75" i="249"/>
  <c r="AM75" i="249" s="1"/>
  <c r="AO82" i="249"/>
  <c r="AO85" i="249"/>
  <c r="AO87" i="249"/>
  <c r="AO93" i="249"/>
  <c r="AO97" i="249"/>
  <c r="AO12" i="249"/>
  <c r="AL18" i="249"/>
  <c r="O18" i="249" s="1"/>
  <c r="AL17" i="249"/>
  <c r="O17" i="249" s="1"/>
  <c r="AL20" i="249"/>
  <c r="O20" i="249" s="1"/>
  <c r="AL19" i="249"/>
  <c r="O19" i="249" s="1"/>
  <c r="AL37" i="249"/>
  <c r="O37" i="249" s="1"/>
  <c r="AL36" i="249"/>
  <c r="O36" i="249" s="1"/>
  <c r="AL50" i="249"/>
  <c r="O50" i="249" s="1"/>
  <c r="AL43" i="249"/>
  <c r="O43" i="249" s="1"/>
  <c r="AL38" i="249"/>
  <c r="O38" i="249" s="1"/>
  <c r="AL56" i="249"/>
  <c r="O56" i="249" s="1"/>
  <c r="AL55" i="249"/>
  <c r="O55" i="249" s="1"/>
  <c r="AL54" i="249"/>
  <c r="O54" i="249" s="1"/>
  <c r="AL68" i="249"/>
  <c r="O68" i="249" s="1"/>
  <c r="AL61" i="249"/>
  <c r="O61" i="249" s="1"/>
  <c r="AL72" i="249"/>
  <c r="O72" i="249" s="1"/>
  <c r="AL74" i="249"/>
  <c r="O74" i="249" s="1"/>
  <c r="AL84" i="249"/>
  <c r="O84" i="249" s="1"/>
  <c r="AL86" i="249"/>
  <c r="O86" i="249" s="1"/>
  <c r="AL93" i="249"/>
  <c r="O93" i="249" s="1"/>
  <c r="AL90" i="249"/>
  <c r="O90" i="249" s="1"/>
  <c r="AL98" i="249"/>
  <c r="O98" i="249" s="1"/>
  <c r="AL95" i="249"/>
  <c r="O95" i="249" s="1"/>
  <c r="AS21" i="249"/>
  <c r="AT21" i="249" s="1"/>
  <c r="AS24" i="249"/>
  <c r="AT24" i="249" s="1"/>
  <c r="AS19" i="249"/>
  <c r="AT19" i="249" s="1"/>
  <c r="AS18" i="249"/>
  <c r="AT18" i="249" s="1"/>
  <c r="AS32" i="249"/>
  <c r="AT32" i="249" s="1"/>
  <c r="AS48" i="249"/>
  <c r="AT48" i="249" s="1"/>
  <c r="AS47" i="249"/>
  <c r="AT47" i="249" s="1"/>
  <c r="AS46" i="249"/>
  <c r="AT46" i="249" s="1"/>
  <c r="AS41" i="249"/>
  <c r="AT41" i="249" s="1"/>
  <c r="AS55" i="249"/>
  <c r="AT55" i="249" s="1"/>
  <c r="AS54" i="249"/>
  <c r="AT54" i="249" s="1"/>
  <c r="AS67" i="249"/>
  <c r="AT67" i="249" s="1"/>
  <c r="AS65" i="249"/>
  <c r="AT65" i="249" s="1"/>
  <c r="AS64" i="249"/>
  <c r="AT64" i="249" s="1"/>
  <c r="AS75" i="249"/>
  <c r="AT75" i="249" s="1"/>
  <c r="AS73" i="249"/>
  <c r="AT73" i="249" s="1"/>
  <c r="AS80" i="249"/>
  <c r="AT80" i="249" s="1"/>
  <c r="AS78" i="249"/>
  <c r="AT78" i="249" s="1"/>
  <c r="AS92" i="249"/>
  <c r="AT92" i="249" s="1"/>
  <c r="AS84" i="249"/>
  <c r="AT84" i="249" s="1"/>
  <c r="AS96" i="249"/>
  <c r="AT96" i="249" s="1"/>
  <c r="AS94" i="249"/>
  <c r="AT94" i="249" s="1"/>
  <c r="AM14" i="249"/>
  <c r="AL10" i="249"/>
  <c r="O10" i="249" s="1"/>
  <c r="BA21" i="249"/>
  <c r="BA24" i="249"/>
  <c r="BA23" i="249"/>
  <c r="BA22" i="249"/>
  <c r="BA36" i="249"/>
  <c r="BA35" i="249"/>
  <c r="BA49" i="249"/>
  <c r="BA46" i="249"/>
  <c r="BA41" i="249"/>
  <c r="BA59" i="249"/>
  <c r="BA58" i="249"/>
  <c r="BA53" i="249"/>
  <c r="BA48" i="249"/>
  <c r="BA64" i="249"/>
  <c r="BA75" i="249"/>
  <c r="BA73" i="249"/>
  <c r="BA80" i="249"/>
  <c r="BA83" i="249"/>
  <c r="BA92" i="249"/>
  <c r="BA84" i="249"/>
  <c r="BA96" i="249"/>
  <c r="BA99" i="249"/>
  <c r="AO27" i="249"/>
  <c r="AO17" i="249"/>
  <c r="AO16" i="249"/>
  <c r="AO30" i="249"/>
  <c r="AO46" i="249"/>
  <c r="AO45" i="249"/>
  <c r="AM45" i="249" s="1"/>
  <c r="AO40" i="249"/>
  <c r="AO35" i="249"/>
  <c r="AM35" i="249" s="1"/>
  <c r="AO53" i="249"/>
  <c r="AO67" i="249"/>
  <c r="AO64" i="249"/>
  <c r="AO63" i="249"/>
  <c r="AO62" i="249"/>
  <c r="AO69" i="249"/>
  <c r="AO76" i="249"/>
  <c r="AO79" i="249"/>
  <c r="AO81" i="249"/>
  <c r="AO89" i="249"/>
  <c r="AO91" i="249"/>
  <c r="AO95" i="249"/>
  <c r="AO92" i="249"/>
  <c r="AM92" i="249" s="1"/>
  <c r="AO9" i="249"/>
  <c r="AU9" i="249" s="1"/>
  <c r="W9" i="249" s="1"/>
  <c r="AV9" i="249"/>
  <c r="AL22" i="249"/>
  <c r="O22" i="249" s="1"/>
  <c r="AL21" i="249"/>
  <c r="O21" i="249" s="1"/>
  <c r="AL24" i="249"/>
  <c r="O24" i="249" s="1"/>
  <c r="AL23" i="249"/>
  <c r="O23" i="249" s="1"/>
  <c r="AL41" i="249"/>
  <c r="O41" i="249" s="1"/>
  <c r="AL40" i="249"/>
  <c r="O40" i="249" s="1"/>
  <c r="AL31" i="249"/>
  <c r="O31" i="249" s="1"/>
  <c r="AL47" i="249"/>
  <c r="O47" i="249" s="1"/>
  <c r="AL42" i="249"/>
  <c r="O42" i="249" s="1"/>
  <c r="AL60" i="249"/>
  <c r="O60" i="249" s="1"/>
  <c r="AL59" i="249"/>
  <c r="O59" i="249" s="1"/>
  <c r="AL58" i="249"/>
  <c r="O58" i="249" s="1"/>
  <c r="AL49" i="249"/>
  <c r="O49" i="249" s="1"/>
  <c r="AL65" i="249"/>
  <c r="O65" i="249" s="1"/>
  <c r="AL71" i="249"/>
  <c r="O71" i="249" s="1"/>
  <c r="AL76" i="249"/>
  <c r="O76" i="249" s="1"/>
  <c r="AL77" i="249"/>
  <c r="O77" i="249" s="1"/>
  <c r="AL79" i="249"/>
  <c r="O79" i="249" s="1"/>
  <c r="AL87" i="249"/>
  <c r="O87" i="249" s="1"/>
  <c r="AL85" i="249"/>
  <c r="O85" i="249" s="1"/>
  <c r="AL97" i="249"/>
  <c r="O97" i="249" s="1"/>
  <c r="AL99" i="249"/>
  <c r="O99" i="249" s="1"/>
  <c r="BA12" i="249"/>
  <c r="AS25" i="249"/>
  <c r="AT25" i="249" s="1"/>
  <c r="AS28" i="249"/>
  <c r="AT28" i="249" s="1"/>
  <c r="AS23" i="249"/>
  <c r="AT23" i="249" s="1"/>
  <c r="AS22" i="249"/>
  <c r="AT22" i="249" s="1"/>
  <c r="AS36" i="249"/>
  <c r="AT36" i="249" s="1"/>
  <c r="AS35" i="249"/>
  <c r="AT35" i="249" s="1"/>
  <c r="AS34" i="249"/>
  <c r="AT34" i="249" s="1"/>
  <c r="AS29" i="249"/>
  <c r="AT29" i="249" s="1"/>
  <c r="AS45" i="249"/>
  <c r="AT45" i="249" s="1"/>
  <c r="AS59" i="249"/>
  <c r="AT59" i="249" s="1"/>
  <c r="AS58" i="249"/>
  <c r="AT58" i="249" s="1"/>
  <c r="AS53" i="249"/>
  <c r="AT53" i="249" s="1"/>
  <c r="AS52" i="249"/>
  <c r="AT52" i="249" s="1"/>
  <c r="AS68" i="249"/>
  <c r="AT68" i="249" s="1"/>
  <c r="AS70" i="249"/>
  <c r="AT70" i="249" s="1"/>
  <c r="AS77" i="249"/>
  <c r="AT77" i="249" s="1"/>
  <c r="AS83" i="249"/>
  <c r="AT83" i="249" s="1"/>
  <c r="AS82" i="249"/>
  <c r="AT82" i="249" s="1"/>
  <c r="AS86" i="249"/>
  <c r="AT86" i="249" s="1"/>
  <c r="AS88" i="249"/>
  <c r="AT88" i="249" s="1"/>
  <c r="AS100" i="249"/>
  <c r="AT100" i="249" s="1"/>
  <c r="AS98" i="249"/>
  <c r="AT98" i="249" s="1"/>
  <c r="AU10" i="249" l="1"/>
  <c r="W10" i="249" s="1"/>
  <c r="H49" i="249"/>
  <c r="H97" i="249"/>
  <c r="H45" i="249"/>
  <c r="H94" i="249"/>
  <c r="H54" i="249"/>
  <c r="H11" i="249"/>
  <c r="H58" i="249"/>
  <c r="H41" i="249"/>
  <c r="H99" i="249"/>
  <c r="H67" i="249"/>
  <c r="H9" i="249"/>
  <c r="H53" i="249"/>
  <c r="H12" i="249"/>
  <c r="H57" i="249"/>
  <c r="H14" i="249"/>
  <c r="H62" i="249"/>
  <c r="H17" i="249"/>
  <c r="H65" i="249"/>
  <c r="H31" i="249"/>
  <c r="H68" i="249"/>
  <c r="H16" i="249"/>
  <c r="H72" i="249"/>
  <c r="H13" i="249"/>
  <c r="H61" i="249"/>
  <c r="H30" i="249"/>
  <c r="H64" i="249"/>
  <c r="H28" i="249"/>
  <c r="H75" i="249"/>
  <c r="H15" i="249"/>
  <c r="AU91" i="249"/>
  <c r="W91" i="249" s="1"/>
  <c r="AU63" i="249"/>
  <c r="W63" i="249" s="1"/>
  <c r="AV89" i="249"/>
  <c r="AV40" i="249"/>
  <c r="AU30" i="249"/>
  <c r="W30" i="249" s="1"/>
  <c r="AV27" i="249"/>
  <c r="AU69" i="249"/>
  <c r="W69" i="249" s="1"/>
  <c r="AV30" i="249"/>
  <c r="AU87" i="249"/>
  <c r="W87" i="249" s="1"/>
  <c r="AV72" i="249"/>
  <c r="AV26" i="249"/>
  <c r="AU62" i="249"/>
  <c r="W62" i="249" s="1"/>
  <c r="AU12" i="249"/>
  <c r="W12" i="249" s="1"/>
  <c r="AU72" i="249"/>
  <c r="W72" i="249" s="1"/>
  <c r="AU11" i="249"/>
  <c r="W11" i="249" s="1"/>
  <c r="AV76" i="249"/>
  <c r="AV62" i="249"/>
  <c r="AU27" i="249"/>
  <c r="W27" i="249" s="1"/>
  <c r="AV74" i="249"/>
  <c r="AV92" i="249"/>
  <c r="AU89" i="249"/>
  <c r="W89" i="249" s="1"/>
  <c r="AV63" i="249"/>
  <c r="AV12" i="249"/>
  <c r="AV87" i="249"/>
  <c r="AV11" i="249"/>
  <c r="AU79" i="249"/>
  <c r="W79" i="249" s="1"/>
  <c r="AU60" i="249"/>
  <c r="W60" i="249" s="1"/>
  <c r="AM30" i="249"/>
  <c r="AV46" i="249"/>
  <c r="AV42" i="249"/>
  <c r="AU90" i="249"/>
  <c r="W90" i="249" s="1"/>
  <c r="AV81" i="249"/>
  <c r="AV93" i="249"/>
  <c r="AU81" i="249"/>
  <c r="W81" i="249" s="1"/>
  <c r="AV17" i="249"/>
  <c r="AU93" i="249"/>
  <c r="W93" i="249" s="1"/>
  <c r="AV90" i="249"/>
  <c r="AU67" i="249"/>
  <c r="W67" i="249" s="1"/>
  <c r="AU46" i="249"/>
  <c r="W46" i="249" s="1"/>
  <c r="AU92" i="249"/>
  <c r="W92" i="249" s="1"/>
  <c r="AV79" i="249"/>
  <c r="AU74" i="249"/>
  <c r="W74" i="249" s="1"/>
  <c r="AV60" i="249"/>
  <c r="AU31" i="249"/>
  <c r="W31" i="249" s="1"/>
  <c r="AU38" i="249"/>
  <c r="W38" i="249" s="1"/>
  <c r="AU17" i="249"/>
  <c r="W17" i="249" s="1"/>
  <c r="AU85" i="249"/>
  <c r="W85" i="249" s="1"/>
  <c r="AV56" i="249"/>
  <c r="AV95" i="249"/>
  <c r="AV64" i="249"/>
  <c r="AU16" i="249"/>
  <c r="W16" i="249" s="1"/>
  <c r="AU95" i="249"/>
  <c r="W95" i="249" s="1"/>
  <c r="AM69" i="249"/>
  <c r="AV16" i="249"/>
  <c r="AM87" i="249"/>
  <c r="AV85" i="249"/>
  <c r="AU56" i="249"/>
  <c r="W56" i="249" s="1"/>
  <c r="AU76" i="249"/>
  <c r="W76" i="249" s="1"/>
  <c r="AU40" i="249"/>
  <c r="W40" i="249" s="1"/>
  <c r="AU64" i="249"/>
  <c r="W64" i="249" s="1"/>
  <c r="AU97" i="249"/>
  <c r="W97" i="249" s="1"/>
  <c r="AM9" i="249"/>
  <c r="AV91" i="249"/>
  <c r="AM81" i="249"/>
  <c r="AV69" i="249"/>
  <c r="AV67" i="249"/>
  <c r="AM17" i="249"/>
  <c r="AM93" i="249"/>
  <c r="AM85" i="249"/>
  <c r="AM72" i="249"/>
  <c r="AM60" i="249"/>
  <c r="AU26" i="249"/>
  <c r="W26" i="249" s="1"/>
  <c r="AV38" i="249"/>
  <c r="AV53" i="249"/>
  <c r="AU82" i="249"/>
  <c r="W82" i="249" s="1"/>
  <c r="AV58" i="249"/>
  <c r="AU65" i="249"/>
  <c r="W65" i="249" s="1"/>
  <c r="AV47" i="249"/>
  <c r="AV41" i="249"/>
  <c r="AV29" i="249"/>
  <c r="AV100" i="249"/>
  <c r="AV88" i="249"/>
  <c r="AV80" i="249"/>
  <c r="AU71" i="249"/>
  <c r="W71" i="249" s="1"/>
  <c r="AV68" i="249"/>
  <c r="AV32" i="249"/>
  <c r="AU37" i="249"/>
  <c r="W37" i="249" s="1"/>
  <c r="AU24" i="249"/>
  <c r="W24" i="249" s="1"/>
  <c r="AV25" i="249"/>
  <c r="AU22" i="249"/>
  <c r="W22" i="249" s="1"/>
  <c r="AU96" i="249"/>
  <c r="W96" i="249" s="1"/>
  <c r="AU99" i="249"/>
  <c r="W99" i="249" s="1"/>
  <c r="AV86" i="249"/>
  <c r="AV84" i="249"/>
  <c r="AU66" i="249"/>
  <c r="W66" i="249" s="1"/>
  <c r="AU50" i="249"/>
  <c r="W50" i="249" s="1"/>
  <c r="AU51" i="249"/>
  <c r="W51" i="249" s="1"/>
  <c r="AV57" i="249"/>
  <c r="AU44" i="249"/>
  <c r="W44" i="249" s="1"/>
  <c r="AU34" i="249"/>
  <c r="W34" i="249" s="1"/>
  <c r="AV20" i="249"/>
  <c r="AU15" i="249"/>
  <c r="W15" i="249" s="1"/>
  <c r="AU13" i="249"/>
  <c r="W13" i="249" s="1"/>
  <c r="AM95" i="249"/>
  <c r="AM79" i="249"/>
  <c r="AM62" i="249"/>
  <c r="AU53" i="249"/>
  <c r="W53" i="249" s="1"/>
  <c r="AV35" i="249"/>
  <c r="AU75" i="249"/>
  <c r="W75" i="249" s="1"/>
  <c r="AM74" i="249"/>
  <c r="AM65" i="249"/>
  <c r="AV36" i="249"/>
  <c r="AU41" i="249"/>
  <c r="W41" i="249" s="1"/>
  <c r="AU28" i="249"/>
  <c r="W28" i="249" s="1"/>
  <c r="AM11" i="249"/>
  <c r="AT14" i="249"/>
  <c r="AU14" i="249" s="1"/>
  <c r="W14" i="249" s="1"/>
  <c r="AV14" i="249"/>
  <c r="AM90" i="249"/>
  <c r="AU88" i="249"/>
  <c r="W88" i="249" s="1"/>
  <c r="AM71" i="249"/>
  <c r="AU68" i="249"/>
  <c r="W68" i="249" s="1"/>
  <c r="AU54" i="249"/>
  <c r="W54" i="249" s="1"/>
  <c r="AV55" i="249"/>
  <c r="AU43" i="249"/>
  <c r="W43" i="249" s="1"/>
  <c r="AV48" i="249"/>
  <c r="AU32" i="249"/>
  <c r="W32" i="249" s="1"/>
  <c r="AM24" i="249"/>
  <c r="AU25" i="249"/>
  <c r="W25" i="249" s="1"/>
  <c r="AV19" i="249"/>
  <c r="AM96" i="249"/>
  <c r="AM99" i="249"/>
  <c r="AV94" i="249"/>
  <c r="AU83" i="249"/>
  <c r="W83" i="249" s="1"/>
  <c r="AM66" i="249"/>
  <c r="AV50" i="249"/>
  <c r="AU57" i="249"/>
  <c r="W57" i="249" s="1"/>
  <c r="AV39" i="249"/>
  <c r="AU49" i="249"/>
  <c r="W49" i="249" s="1"/>
  <c r="AV33" i="249"/>
  <c r="AM34" i="249"/>
  <c r="AV18" i="249"/>
  <c r="AM15" i="249"/>
  <c r="AV13" i="249"/>
  <c r="AM91" i="249"/>
  <c r="AM76" i="249"/>
  <c r="AM64" i="249"/>
  <c r="AM53" i="249"/>
  <c r="AM40" i="249"/>
  <c r="AV45" i="249"/>
  <c r="AM46" i="249"/>
  <c r="AM27" i="249"/>
  <c r="AM97" i="249"/>
  <c r="AM82" i="249"/>
  <c r="AU58" i="249"/>
  <c r="W58" i="249" s="1"/>
  <c r="AV59" i="249"/>
  <c r="AU47" i="249"/>
  <c r="W47" i="249" s="1"/>
  <c r="AM31" i="249"/>
  <c r="AU36" i="249"/>
  <c r="W36" i="249" s="1"/>
  <c r="AM28" i="249"/>
  <c r="AU29" i="249"/>
  <c r="W29" i="249" s="1"/>
  <c r="AV23" i="249"/>
  <c r="AU100" i="249"/>
  <c r="W100" i="249" s="1"/>
  <c r="AV98" i="249"/>
  <c r="AU80" i="249"/>
  <c r="W80" i="249" s="1"/>
  <c r="AV78" i="249"/>
  <c r="AV71" i="249"/>
  <c r="AV70" i="249"/>
  <c r="AM54" i="249"/>
  <c r="AU55" i="249"/>
  <c r="W55" i="249" s="1"/>
  <c r="AV61" i="249"/>
  <c r="AU48" i="249"/>
  <c r="W48" i="249" s="1"/>
  <c r="AM37" i="249"/>
  <c r="AV24" i="249"/>
  <c r="AM22" i="249"/>
  <c r="AU19" i="249"/>
  <c r="W19" i="249" s="1"/>
  <c r="AV96" i="249"/>
  <c r="AU84" i="249"/>
  <c r="W84" i="249" s="1"/>
  <c r="AV77" i="249"/>
  <c r="AV73" i="249"/>
  <c r="AV66" i="249"/>
  <c r="AM51" i="249"/>
  <c r="AV52" i="249"/>
  <c r="AM57" i="249"/>
  <c r="AM44" i="249"/>
  <c r="AV49" i="249"/>
  <c r="AU33" i="249"/>
  <c r="W33" i="249" s="1"/>
  <c r="AU20" i="249"/>
  <c r="W20" i="249" s="1"/>
  <c r="AV21" i="249"/>
  <c r="AU18" i="249"/>
  <c r="W18" i="249" s="1"/>
  <c r="AM13" i="249"/>
  <c r="AM89" i="249"/>
  <c r="AM63" i="249"/>
  <c r="AM67" i="249"/>
  <c r="AU35" i="249"/>
  <c r="W35" i="249" s="1"/>
  <c r="AU45" i="249"/>
  <c r="W45" i="249" s="1"/>
  <c r="AM16" i="249"/>
  <c r="AM12" i="249"/>
  <c r="AV97" i="249"/>
  <c r="AV82" i="249"/>
  <c r="AV75" i="249"/>
  <c r="AM58" i="249"/>
  <c r="AU59" i="249"/>
  <c r="W59" i="249" s="1"/>
  <c r="AV65" i="249"/>
  <c r="AM47" i="249"/>
  <c r="AV31" i="249"/>
  <c r="AM41" i="249"/>
  <c r="AU42" i="249"/>
  <c r="W42" i="249" s="1"/>
  <c r="AV28" i="249"/>
  <c r="AM26" i="249"/>
  <c r="AU23" i="249"/>
  <c r="W23" i="249" s="1"/>
  <c r="AM10" i="249"/>
  <c r="AM100" i="249"/>
  <c r="AU98" i="249"/>
  <c r="W98" i="249" s="1"/>
  <c r="AM88" i="249"/>
  <c r="AM80" i="249"/>
  <c r="AU78" i="249"/>
  <c r="W78" i="249" s="1"/>
  <c r="AM68" i="249"/>
  <c r="AU70" i="249"/>
  <c r="W70" i="249" s="1"/>
  <c r="AV54" i="249"/>
  <c r="AM56" i="249"/>
  <c r="AU61" i="249"/>
  <c r="W61" i="249" s="1"/>
  <c r="AV43" i="249"/>
  <c r="AM32" i="249"/>
  <c r="AV37" i="249"/>
  <c r="AM38" i="249"/>
  <c r="AM25" i="249"/>
  <c r="AV22" i="249"/>
  <c r="AM19" i="249"/>
  <c r="AV99" i="249"/>
  <c r="AU86" i="249"/>
  <c r="W86" i="249" s="1"/>
  <c r="AU94" i="249"/>
  <c r="W94" i="249" s="1"/>
  <c r="AV83" i="249"/>
  <c r="AU77" i="249"/>
  <c r="W77" i="249" s="1"/>
  <c r="AU73" i="249"/>
  <c r="W73" i="249" s="1"/>
  <c r="AM50" i="249"/>
  <c r="AV51" i="249"/>
  <c r="AU52" i="249"/>
  <c r="W52" i="249" s="1"/>
  <c r="AU39" i="249"/>
  <c r="W39" i="249" s="1"/>
  <c r="AV44" i="249"/>
  <c r="AM49" i="249"/>
  <c r="AV34" i="249"/>
  <c r="AM20" i="249"/>
  <c r="AU21" i="249"/>
  <c r="W21" i="249" s="1"/>
  <c r="AV15" i="249"/>
  <c r="M4" i="25" l="1"/>
  <c r="M5" i="25"/>
  <c r="M6" i="25"/>
  <c r="M7" i="25"/>
  <c r="M8" i="25"/>
  <c r="M9" i="25"/>
  <c r="M10" i="25"/>
  <c r="M11" i="25"/>
  <c r="M12" i="25"/>
  <c r="M13" i="25"/>
  <c r="M14" i="25"/>
  <c r="M15" i="25"/>
  <c r="M16" i="25"/>
  <c r="M17" i="25"/>
  <c r="M18" i="25"/>
  <c r="M19" i="25"/>
  <c r="M20" i="25"/>
  <c r="M21" i="25"/>
  <c r="M22" i="25"/>
  <c r="M23" i="25"/>
  <c r="M24" i="25"/>
  <c r="M25" i="25"/>
  <c r="M26" i="25"/>
  <c r="M27" i="25"/>
  <c r="M28" i="25"/>
  <c r="M29" i="25"/>
  <c r="M30" i="25"/>
  <c r="M31" i="25"/>
  <c r="M32" i="25"/>
  <c r="M33" i="25"/>
  <c r="Y1" i="1"/>
  <c r="F73" i="95"/>
  <c r="B73" i="95"/>
  <c r="T73" i="95" l="1"/>
  <c r="AL36" i="25"/>
  <c r="AL53" i="25" s="1"/>
  <c r="AK36" i="25"/>
  <c r="AK53" i="25" s="1"/>
  <c r="CP35" i="25"/>
  <c r="CO35" i="25"/>
  <c r="CN35" i="25"/>
  <c r="CM35" i="25"/>
  <c r="CL35" i="25"/>
  <c r="CK35" i="25"/>
  <c r="CJ35" i="25"/>
  <c r="CI35" i="25"/>
  <c r="CH35" i="25"/>
  <c r="CG35" i="25"/>
  <c r="CF35" i="25"/>
  <c r="CE35" i="25"/>
  <c r="CD35" i="25"/>
  <c r="CC35" i="25"/>
  <c r="CB35" i="25"/>
  <c r="CA35" i="25"/>
  <c r="BZ35" i="25"/>
  <c r="BY35" i="25"/>
  <c r="BX35" i="25"/>
  <c r="BW35" i="25"/>
  <c r="BV35" i="25"/>
  <c r="M35" i="25"/>
  <c r="BR34" i="25"/>
  <c r="BQ34" i="25"/>
  <c r="BQ33" i="25"/>
  <c r="H33" i="25"/>
  <c r="BR33" i="25" s="1"/>
  <c r="BQ32" i="25"/>
  <c r="H32" i="25"/>
  <c r="BR32" i="25" s="1"/>
  <c r="BQ31" i="25"/>
  <c r="H31" i="25"/>
  <c r="BR31" i="25" s="1"/>
  <c r="BQ30" i="25"/>
  <c r="H30" i="25"/>
  <c r="BR30" i="25" s="1"/>
  <c r="BQ29" i="25"/>
  <c r="H29" i="25"/>
  <c r="BR29" i="25" s="1"/>
  <c r="BQ28" i="25"/>
  <c r="H28" i="25"/>
  <c r="BR28" i="25" s="1"/>
  <c r="BQ27" i="25"/>
  <c r="H27" i="25"/>
  <c r="BR27" i="25" s="1"/>
  <c r="BQ26" i="25"/>
  <c r="H26" i="25"/>
  <c r="BR26" i="25" s="1"/>
  <c r="BQ25" i="25"/>
  <c r="H25" i="25"/>
  <c r="BR25" i="25" s="1"/>
  <c r="BQ24" i="25"/>
  <c r="H24" i="25"/>
  <c r="BR24" i="25" s="1"/>
  <c r="BQ23" i="25"/>
  <c r="H23" i="25"/>
  <c r="BR23" i="25" s="1"/>
  <c r="BQ22" i="25"/>
  <c r="H22" i="25"/>
  <c r="BR22" i="25" s="1"/>
  <c r="BQ21" i="25"/>
  <c r="H21" i="25"/>
  <c r="BR21" i="25" s="1"/>
  <c r="BQ20" i="25"/>
  <c r="H20" i="25"/>
  <c r="BR20" i="25" s="1"/>
  <c r="BQ19" i="25"/>
  <c r="H19" i="25"/>
  <c r="BR19" i="25" s="1"/>
  <c r="BQ18" i="25"/>
  <c r="H18" i="25"/>
  <c r="BR18" i="25" s="1"/>
  <c r="BQ17" i="25"/>
  <c r="H17" i="25"/>
  <c r="BR17" i="25" s="1"/>
  <c r="BQ16" i="25"/>
  <c r="H16" i="25"/>
  <c r="BR16" i="25" s="1"/>
  <c r="BQ15" i="25"/>
  <c r="H15" i="25"/>
  <c r="BR15" i="25" s="1"/>
  <c r="BQ14" i="25"/>
  <c r="H14" i="25"/>
  <c r="BR14" i="25" s="1"/>
  <c r="BQ13" i="25"/>
  <c r="H13" i="25"/>
  <c r="BR13" i="25" s="1"/>
  <c r="BQ12" i="25"/>
  <c r="H12" i="25"/>
  <c r="BR12" i="25" s="1"/>
  <c r="BQ11" i="25"/>
  <c r="H11" i="25"/>
  <c r="BR11" i="25" s="1"/>
  <c r="BQ10" i="25"/>
  <c r="H10" i="25"/>
  <c r="BR10" i="25" s="1"/>
  <c r="BQ9" i="25"/>
  <c r="H9" i="25"/>
  <c r="BR9" i="25" s="1"/>
  <c r="BQ8" i="25"/>
  <c r="H8" i="25"/>
  <c r="BR8" i="25" s="1"/>
  <c r="BQ7" i="25"/>
  <c r="H7" i="25"/>
  <c r="BR7" i="25" s="1"/>
  <c r="BQ6" i="25"/>
  <c r="H6" i="25"/>
  <c r="BR6" i="25" s="1"/>
  <c r="BQ5" i="25"/>
  <c r="H5" i="25"/>
  <c r="BR5" i="25" s="1"/>
  <c r="BQ4" i="25"/>
  <c r="H4" i="25"/>
  <c r="BR4" i="25" s="1"/>
  <c r="I95" i="95"/>
  <c r="H95" i="95"/>
  <c r="J95" i="95" s="1"/>
  <c r="N89" i="95"/>
  <c r="I89" i="95"/>
  <c r="H89" i="95"/>
  <c r="J89" i="95" s="1"/>
  <c r="K89" i="95" s="1"/>
  <c r="B89" i="95"/>
  <c r="N88" i="95"/>
  <c r="I88" i="95"/>
  <c r="H88" i="95"/>
  <c r="J88" i="95" s="1"/>
  <c r="K88" i="95" s="1"/>
  <c r="B88" i="95"/>
  <c r="N87" i="95"/>
  <c r="F87" i="95"/>
  <c r="B87" i="95"/>
  <c r="N86" i="95"/>
  <c r="G86" i="95"/>
  <c r="S86" i="95" s="1"/>
  <c r="F86" i="95"/>
  <c r="B86" i="95"/>
  <c r="N85" i="95"/>
  <c r="G85" i="95"/>
  <c r="S85" i="95" s="1"/>
  <c r="F85" i="95"/>
  <c r="B85" i="95"/>
  <c r="N84" i="95"/>
  <c r="G84" i="95"/>
  <c r="S84" i="95" s="1"/>
  <c r="F84" i="95"/>
  <c r="B84" i="95"/>
  <c r="N83" i="95"/>
  <c r="G83" i="95"/>
  <c r="S83" i="95" s="1"/>
  <c r="F83" i="95"/>
  <c r="B83" i="95"/>
  <c r="N82" i="95"/>
  <c r="G82" i="95"/>
  <c r="S82" i="95" s="1"/>
  <c r="F82" i="95"/>
  <c r="B82" i="95"/>
  <c r="N81" i="95"/>
  <c r="G81" i="95"/>
  <c r="S81" i="95" s="1"/>
  <c r="F81" i="95"/>
  <c r="B81" i="95"/>
  <c r="N80" i="95"/>
  <c r="G80" i="95"/>
  <c r="S80" i="95" s="1"/>
  <c r="F80" i="95"/>
  <c r="B80" i="95"/>
  <c r="N79" i="95"/>
  <c r="G79" i="95"/>
  <c r="S79" i="95" s="1"/>
  <c r="F79" i="95"/>
  <c r="B79" i="95"/>
  <c r="N78" i="95"/>
  <c r="G78" i="95"/>
  <c r="S78" i="95" s="1"/>
  <c r="F78" i="95"/>
  <c r="B78" i="95"/>
  <c r="N77" i="95"/>
  <c r="G77" i="95"/>
  <c r="S77" i="95" s="1"/>
  <c r="F77" i="95"/>
  <c r="B77" i="95"/>
  <c r="N76" i="95"/>
  <c r="G76" i="95"/>
  <c r="S76" i="95" s="1"/>
  <c r="F76" i="95"/>
  <c r="B76" i="95"/>
  <c r="N75" i="95"/>
  <c r="F75" i="95"/>
  <c r="B75" i="95"/>
  <c r="N74" i="95"/>
  <c r="I74" i="95"/>
  <c r="H74" i="95"/>
  <c r="N73" i="95"/>
  <c r="I73" i="95"/>
  <c r="H73" i="95"/>
  <c r="N72" i="95"/>
  <c r="B72" i="95"/>
  <c r="N71" i="95"/>
  <c r="F71" i="95"/>
  <c r="B71" i="95"/>
  <c r="N70" i="95"/>
  <c r="G70" i="95"/>
  <c r="S70" i="95" s="1"/>
  <c r="F70" i="95"/>
  <c r="B70" i="95"/>
  <c r="N69" i="95"/>
  <c r="G69" i="95"/>
  <c r="S69" i="95" s="1"/>
  <c r="F69" i="95"/>
  <c r="B69" i="95"/>
  <c r="N68" i="95"/>
  <c r="G68" i="95"/>
  <c r="F68" i="95"/>
  <c r="B68" i="95"/>
  <c r="N67" i="95"/>
  <c r="G67" i="95"/>
  <c r="S67" i="95" s="1"/>
  <c r="F67" i="95"/>
  <c r="B67" i="95"/>
  <c r="N66" i="95"/>
  <c r="G66" i="95"/>
  <c r="S66" i="95" s="1"/>
  <c r="F66" i="95"/>
  <c r="B66" i="95"/>
  <c r="N65" i="95"/>
  <c r="G65" i="95"/>
  <c r="S65" i="95" s="1"/>
  <c r="F65" i="95"/>
  <c r="B65" i="95"/>
  <c r="N64" i="95"/>
  <c r="G64" i="95"/>
  <c r="S64" i="95" s="1"/>
  <c r="F64" i="95"/>
  <c r="B64" i="95"/>
  <c r="N63" i="95"/>
  <c r="G63" i="95"/>
  <c r="S63" i="95" s="1"/>
  <c r="F63" i="95"/>
  <c r="B63" i="95"/>
  <c r="N62" i="95"/>
  <c r="C72" i="95" s="1"/>
  <c r="G62" i="95"/>
  <c r="S62" i="95" s="1"/>
  <c r="F62" i="95"/>
  <c r="B62" i="95"/>
  <c r="N61" i="95"/>
  <c r="F61" i="95"/>
  <c r="B61" i="95"/>
  <c r="Q55" i="95"/>
  <c r="F55" i="95"/>
  <c r="E55" i="95"/>
  <c r="N55" i="95" s="1"/>
  <c r="Q54" i="95"/>
  <c r="F54" i="95"/>
  <c r="E54" i="95"/>
  <c r="N54" i="95" s="1"/>
  <c r="Q53" i="95"/>
  <c r="F53" i="95"/>
  <c r="E53" i="95"/>
  <c r="N53" i="95" s="1"/>
  <c r="Q52" i="95"/>
  <c r="F52" i="95"/>
  <c r="E52" i="95"/>
  <c r="L52" i="95" s="1"/>
  <c r="Q51" i="95"/>
  <c r="F51" i="95"/>
  <c r="E51" i="95"/>
  <c r="N51" i="95" s="1"/>
  <c r="Q50" i="95"/>
  <c r="F50" i="95"/>
  <c r="E50" i="95"/>
  <c r="N50" i="95" s="1"/>
  <c r="Q49" i="95"/>
  <c r="F49" i="95"/>
  <c r="E49" i="95"/>
  <c r="N49" i="95" s="1"/>
  <c r="Q48" i="95"/>
  <c r="F48" i="95"/>
  <c r="E48" i="95"/>
  <c r="L48" i="95" s="1"/>
  <c r="Q47" i="95"/>
  <c r="F47" i="95"/>
  <c r="E47" i="95"/>
  <c r="N47" i="95" s="1"/>
  <c r="Q46" i="95"/>
  <c r="F46" i="95"/>
  <c r="E46" i="95"/>
  <c r="N46" i="95" s="1"/>
  <c r="Q45" i="95"/>
  <c r="F45" i="95"/>
  <c r="E45" i="95"/>
  <c r="N45" i="95" s="1"/>
  <c r="Q44" i="95"/>
  <c r="F44" i="95"/>
  <c r="E44" i="95"/>
  <c r="L44" i="95" s="1"/>
  <c r="Q43" i="95"/>
  <c r="F43" i="95"/>
  <c r="E43" i="95"/>
  <c r="N43" i="95" s="1"/>
  <c r="Q39" i="95"/>
  <c r="F39" i="95"/>
  <c r="E39" i="95"/>
  <c r="N39" i="95" s="1"/>
  <c r="Q38" i="95"/>
  <c r="F38" i="95"/>
  <c r="E38" i="95"/>
  <c r="N38" i="95" s="1"/>
  <c r="Q37" i="95"/>
  <c r="F37" i="95"/>
  <c r="E37" i="95"/>
  <c r="L37" i="95" s="1"/>
  <c r="Q36" i="95"/>
  <c r="F36" i="95"/>
  <c r="E36" i="95"/>
  <c r="N36" i="95" s="1"/>
  <c r="Q35" i="95"/>
  <c r="F35" i="95"/>
  <c r="E35" i="95"/>
  <c r="N35" i="95" s="1"/>
  <c r="Q34" i="95"/>
  <c r="F34" i="95"/>
  <c r="E34" i="95"/>
  <c r="N34" i="95" s="1"/>
  <c r="Q33" i="95"/>
  <c r="F33" i="95"/>
  <c r="E33" i="95"/>
  <c r="L33" i="95" s="1"/>
  <c r="Q32" i="95"/>
  <c r="F32" i="95"/>
  <c r="E32" i="95"/>
  <c r="N32" i="95" s="1"/>
  <c r="Q31" i="95"/>
  <c r="F31" i="95"/>
  <c r="E31" i="95"/>
  <c r="N31" i="95" s="1"/>
  <c r="Q30" i="95"/>
  <c r="F30" i="95"/>
  <c r="E30" i="95"/>
  <c r="N30" i="95" s="1"/>
  <c r="Q29" i="95"/>
  <c r="F29" i="95"/>
  <c r="E29" i="95"/>
  <c r="L29" i="95" s="1"/>
  <c r="F28" i="95"/>
  <c r="E28" i="95"/>
  <c r="M24" i="95"/>
  <c r="M23" i="95"/>
  <c r="M22" i="95"/>
  <c r="M21" i="95"/>
  <c r="M20" i="95"/>
  <c r="M19" i="95"/>
  <c r="M18" i="95"/>
  <c r="M17" i="95"/>
  <c r="M16" i="95"/>
  <c r="M15" i="95"/>
  <c r="M14" i="95"/>
  <c r="M13" i="95"/>
  <c r="M12" i="95"/>
  <c r="M11" i="95"/>
  <c r="M10" i="95"/>
  <c r="M9" i="95"/>
  <c r="M8" i="95"/>
  <c r="M7" i="95"/>
  <c r="M6" i="95"/>
  <c r="M5" i="95"/>
  <c r="M4" i="95"/>
  <c r="M3" i="95"/>
  <c r="M2" i="95"/>
  <c r="M1" i="95"/>
  <c r="AI25" i="70"/>
  <c r="M25" i="70"/>
  <c r="H25" i="70"/>
  <c r="BN25" i="70" s="1"/>
  <c r="F25" i="70"/>
  <c r="G25" i="70" s="1"/>
  <c r="AK25" i="70" s="1"/>
  <c r="A25" i="70"/>
  <c r="AI24" i="70"/>
  <c r="M24" i="70"/>
  <c r="H24" i="70"/>
  <c r="BN24" i="70" s="1"/>
  <c r="F24" i="70"/>
  <c r="E24" i="70"/>
  <c r="A24" i="70"/>
  <c r="AI23" i="70"/>
  <c r="M23" i="70"/>
  <c r="H23" i="70"/>
  <c r="BN23" i="70" s="1"/>
  <c r="F23" i="70"/>
  <c r="E23" i="70"/>
  <c r="A23" i="70"/>
  <c r="AI22" i="70"/>
  <c r="M22" i="70"/>
  <c r="H22" i="70"/>
  <c r="BN22" i="70" s="1"/>
  <c r="F22" i="70"/>
  <c r="E22" i="70"/>
  <c r="A22" i="70"/>
  <c r="AI21" i="70"/>
  <c r="M21" i="70"/>
  <c r="H21" i="70"/>
  <c r="BN21" i="70" s="1"/>
  <c r="F21" i="70"/>
  <c r="E21" i="70"/>
  <c r="A21" i="70"/>
  <c r="AI20" i="70"/>
  <c r="M20" i="70"/>
  <c r="H20" i="70"/>
  <c r="BN20" i="70" s="1"/>
  <c r="F20" i="70"/>
  <c r="E20" i="70"/>
  <c r="A20" i="70"/>
  <c r="AI19" i="70"/>
  <c r="M19" i="70"/>
  <c r="H19" i="70"/>
  <c r="BN19" i="70" s="1"/>
  <c r="F19" i="70"/>
  <c r="E19" i="70"/>
  <c r="A19" i="70"/>
  <c r="AI18" i="70"/>
  <c r="M18" i="70"/>
  <c r="H18" i="70"/>
  <c r="BN18" i="70" s="1"/>
  <c r="F18" i="70"/>
  <c r="E18" i="70"/>
  <c r="A18" i="70"/>
  <c r="AI17" i="70"/>
  <c r="M17" i="70"/>
  <c r="H17" i="70"/>
  <c r="BN17" i="70" s="1"/>
  <c r="F17" i="70"/>
  <c r="G17" i="70" s="1"/>
  <c r="AK17" i="70" s="1"/>
  <c r="E17" i="70"/>
  <c r="A17" i="70"/>
  <c r="CL16" i="70"/>
  <c r="CK16" i="70"/>
  <c r="CJ16" i="70"/>
  <c r="CI16" i="70"/>
  <c r="CH16" i="70"/>
  <c r="CG16" i="70"/>
  <c r="CF16" i="70"/>
  <c r="CE16" i="70"/>
  <c r="CD16" i="70"/>
  <c r="CC16" i="70"/>
  <c r="CB16" i="70"/>
  <c r="CA16" i="70"/>
  <c r="BZ16" i="70"/>
  <c r="BY16" i="70"/>
  <c r="BX16" i="70"/>
  <c r="BW16" i="70"/>
  <c r="BV16" i="70"/>
  <c r="BU16" i="70"/>
  <c r="BT16" i="70"/>
  <c r="BS16" i="70"/>
  <c r="BR16" i="70"/>
  <c r="M16" i="70"/>
  <c r="CL15" i="70"/>
  <c r="CK15" i="70"/>
  <c r="CJ15" i="70"/>
  <c r="CI15" i="70"/>
  <c r="CH15" i="70"/>
  <c r="CG15" i="70"/>
  <c r="CF15" i="70"/>
  <c r="CE15" i="70"/>
  <c r="CD15" i="70"/>
  <c r="CC15" i="70"/>
  <c r="CB15" i="70"/>
  <c r="CA15" i="70"/>
  <c r="BZ15" i="70"/>
  <c r="BY15" i="70"/>
  <c r="BX15" i="70"/>
  <c r="BW15" i="70"/>
  <c r="BV15" i="70"/>
  <c r="BU15" i="70"/>
  <c r="BT15" i="70"/>
  <c r="BS15" i="70"/>
  <c r="BR15" i="70"/>
  <c r="M15" i="70"/>
  <c r="AI14" i="70"/>
  <c r="M14" i="70"/>
  <c r="H14" i="70"/>
  <c r="BN14" i="70" s="1"/>
  <c r="F14" i="70"/>
  <c r="G14" i="70" s="1"/>
  <c r="AK14" i="70" s="1"/>
  <c r="A14" i="70"/>
  <c r="AI13" i="70"/>
  <c r="M13" i="70"/>
  <c r="H13" i="70"/>
  <c r="BN13" i="70" s="1"/>
  <c r="F13" i="70"/>
  <c r="E13" i="70"/>
  <c r="A13" i="70"/>
  <c r="AI12" i="70"/>
  <c r="M12" i="70"/>
  <c r="H12" i="70"/>
  <c r="BN12" i="70" s="1"/>
  <c r="F12" i="70"/>
  <c r="E12" i="70"/>
  <c r="A12" i="70"/>
  <c r="AI11" i="70"/>
  <c r="M11" i="70"/>
  <c r="H11" i="70"/>
  <c r="BN11" i="70" s="1"/>
  <c r="F11" i="70"/>
  <c r="E11" i="70"/>
  <c r="A11" i="70"/>
  <c r="AI10" i="70"/>
  <c r="M10" i="70"/>
  <c r="H10" i="70"/>
  <c r="BN10" i="70" s="1"/>
  <c r="F10" i="70"/>
  <c r="E10" i="70"/>
  <c r="A10" i="70"/>
  <c r="AI9" i="70"/>
  <c r="M9" i="70"/>
  <c r="H9" i="70"/>
  <c r="BN9" i="70" s="1"/>
  <c r="F9" i="70"/>
  <c r="E9" i="70"/>
  <c r="A9" i="70"/>
  <c r="AI8" i="70"/>
  <c r="M8" i="70"/>
  <c r="H8" i="70"/>
  <c r="BN8" i="70" s="1"/>
  <c r="F8" i="70"/>
  <c r="E8" i="70"/>
  <c r="A8" i="70"/>
  <c r="AI7" i="70"/>
  <c r="M7" i="70"/>
  <c r="H7" i="70"/>
  <c r="BN7" i="70" s="1"/>
  <c r="F7" i="70"/>
  <c r="E7" i="70"/>
  <c r="A7" i="70"/>
  <c r="AI6" i="70"/>
  <c r="M6" i="70"/>
  <c r="H6" i="70"/>
  <c r="BN6" i="70" s="1"/>
  <c r="F6" i="70"/>
  <c r="E6" i="70"/>
  <c r="A6" i="70"/>
  <c r="AI5" i="70"/>
  <c r="M5" i="70"/>
  <c r="H5" i="70"/>
  <c r="BN5" i="70" s="1"/>
  <c r="F5" i="70"/>
  <c r="E5" i="70"/>
  <c r="A5" i="70"/>
  <c r="AI4" i="70"/>
  <c r="M4" i="70"/>
  <c r="H4" i="70"/>
  <c r="BN4" i="70" s="1"/>
  <c r="F4" i="70"/>
  <c r="E4" i="70"/>
  <c r="A4" i="70"/>
  <c r="AI3" i="70"/>
  <c r="M3" i="70"/>
  <c r="H3" i="70"/>
  <c r="BN3" i="70" s="1"/>
  <c r="F3" i="70"/>
  <c r="G3" i="70" s="1"/>
  <c r="AK3" i="70" s="1"/>
  <c r="E3" i="70"/>
  <c r="A3" i="70"/>
  <c r="B116" i="32"/>
  <c r="A116" i="32"/>
  <c r="B115" i="32"/>
  <c r="A115" i="32"/>
  <c r="B114" i="32"/>
  <c r="A114" i="32"/>
  <c r="B113" i="32"/>
  <c r="A113" i="32"/>
  <c r="B112" i="32"/>
  <c r="A112" i="32"/>
  <c r="A111" i="32"/>
  <c r="AH110" i="32"/>
  <c r="AG110" i="32"/>
  <c r="AF110" i="32"/>
  <c r="AE110" i="32"/>
  <c r="AD110" i="32"/>
  <c r="AC110" i="32"/>
  <c r="AB110" i="32"/>
  <c r="AA110" i="32"/>
  <c r="Z110" i="32"/>
  <c r="X110" i="32"/>
  <c r="W110" i="32"/>
  <c r="V110" i="32"/>
  <c r="U110" i="32"/>
  <c r="T110" i="32"/>
  <c r="S110" i="32"/>
  <c r="R110" i="32"/>
  <c r="Q110" i="32"/>
  <c r="P110" i="32"/>
  <c r="O110" i="32"/>
  <c r="N110" i="32"/>
  <c r="M110" i="32"/>
  <c r="A110" i="32"/>
  <c r="AH109" i="32"/>
  <c r="AG109" i="32"/>
  <c r="AF109" i="32"/>
  <c r="AE109" i="32"/>
  <c r="AD109" i="32"/>
  <c r="AC109" i="32"/>
  <c r="AB109" i="32"/>
  <c r="AA109" i="32"/>
  <c r="Z109" i="32"/>
  <c r="X109" i="32"/>
  <c r="W109" i="32"/>
  <c r="V109" i="32"/>
  <c r="U109" i="32"/>
  <c r="T109" i="32"/>
  <c r="S109" i="32"/>
  <c r="R109" i="32"/>
  <c r="Q109" i="32"/>
  <c r="P109" i="32"/>
  <c r="O109" i="32"/>
  <c r="N109" i="32"/>
  <c r="M109" i="32"/>
  <c r="A109" i="32"/>
  <c r="AH108" i="32"/>
  <c r="AG108" i="32"/>
  <c r="AF108" i="32"/>
  <c r="AE108" i="32"/>
  <c r="AD108" i="32"/>
  <c r="AC108" i="32"/>
  <c r="AB108" i="32"/>
  <c r="AA108" i="32"/>
  <c r="Z108" i="32"/>
  <c r="X108" i="32"/>
  <c r="W108" i="32"/>
  <c r="V108" i="32"/>
  <c r="U108" i="32"/>
  <c r="T108" i="32"/>
  <c r="S108" i="32"/>
  <c r="R108" i="32"/>
  <c r="Q108" i="32"/>
  <c r="P108" i="32"/>
  <c r="O108" i="32"/>
  <c r="N108" i="32"/>
  <c r="M108" i="32"/>
  <c r="A108" i="32"/>
  <c r="AH107" i="32"/>
  <c r="AG107" i="32"/>
  <c r="AF107" i="32"/>
  <c r="AE107" i="32"/>
  <c r="AD107" i="32"/>
  <c r="AC107" i="32"/>
  <c r="AB107" i="32"/>
  <c r="AA107" i="32"/>
  <c r="Z107" i="32"/>
  <c r="X107" i="32"/>
  <c r="W107" i="32"/>
  <c r="V107" i="32"/>
  <c r="U107" i="32"/>
  <c r="T107" i="32"/>
  <c r="S107" i="32"/>
  <c r="R107" i="32"/>
  <c r="Q107" i="32"/>
  <c r="P107" i="32"/>
  <c r="O107" i="32"/>
  <c r="N107" i="32"/>
  <c r="M107" i="32"/>
  <c r="A107" i="32"/>
  <c r="AH106" i="32"/>
  <c r="AG106" i="32"/>
  <c r="AF106" i="32"/>
  <c r="AE106" i="32"/>
  <c r="AD106" i="32"/>
  <c r="AC106" i="32"/>
  <c r="AB106" i="32"/>
  <c r="AA106" i="32"/>
  <c r="Z106" i="32"/>
  <c r="X106" i="32"/>
  <c r="W106" i="32"/>
  <c r="V106" i="32"/>
  <c r="U106" i="32"/>
  <c r="T106" i="32"/>
  <c r="S106" i="32"/>
  <c r="R106" i="32"/>
  <c r="Q106" i="32"/>
  <c r="P106" i="32"/>
  <c r="O106" i="32"/>
  <c r="N106" i="32"/>
  <c r="M106" i="32"/>
  <c r="A106" i="32"/>
  <c r="AH105" i="32"/>
  <c r="AG105" i="32"/>
  <c r="AF105" i="32"/>
  <c r="AE105" i="32"/>
  <c r="AD105" i="32"/>
  <c r="AC105" i="32"/>
  <c r="AB105" i="32"/>
  <c r="AA105" i="32"/>
  <c r="Z105" i="32"/>
  <c r="X105" i="32"/>
  <c r="W105" i="32"/>
  <c r="V105" i="32"/>
  <c r="U105" i="32"/>
  <c r="T105" i="32"/>
  <c r="S105" i="32"/>
  <c r="R105" i="32"/>
  <c r="Q105" i="32"/>
  <c r="P105" i="32"/>
  <c r="O105" i="32"/>
  <c r="N105" i="32"/>
  <c r="M105" i="32"/>
  <c r="A105" i="32"/>
  <c r="AH104" i="32"/>
  <c r="AG104" i="32"/>
  <c r="AF104" i="32"/>
  <c r="AE104" i="32"/>
  <c r="AD104" i="32"/>
  <c r="AC104" i="32"/>
  <c r="AB104" i="32"/>
  <c r="AA104" i="32"/>
  <c r="Z104" i="32"/>
  <c r="X104" i="32"/>
  <c r="W104" i="32"/>
  <c r="V104" i="32"/>
  <c r="U104" i="32"/>
  <c r="T104" i="32"/>
  <c r="S104" i="32"/>
  <c r="R104" i="32"/>
  <c r="Q104" i="32"/>
  <c r="P104" i="32"/>
  <c r="O104" i="32"/>
  <c r="N104" i="32"/>
  <c r="M104" i="32"/>
  <c r="A104" i="32"/>
  <c r="AH103" i="32"/>
  <c r="AG103" i="32"/>
  <c r="AF103" i="32"/>
  <c r="AE103" i="32"/>
  <c r="AD103" i="32"/>
  <c r="AC103" i="32"/>
  <c r="AB103" i="32"/>
  <c r="AA103" i="32"/>
  <c r="Z103" i="32"/>
  <c r="X103" i="32"/>
  <c r="W103" i="32"/>
  <c r="V103" i="32"/>
  <c r="U103" i="32"/>
  <c r="T103" i="32"/>
  <c r="S103" i="32"/>
  <c r="R103" i="32"/>
  <c r="Q103" i="32"/>
  <c r="P103" i="32"/>
  <c r="O103" i="32"/>
  <c r="N103" i="32"/>
  <c r="M103" i="32"/>
  <c r="A103" i="32"/>
  <c r="AH102" i="32"/>
  <c r="AG102" i="32"/>
  <c r="AF102" i="32"/>
  <c r="AE102" i="32"/>
  <c r="AD102" i="32"/>
  <c r="AC102" i="32"/>
  <c r="AB102" i="32"/>
  <c r="AA102" i="32"/>
  <c r="Z102" i="32"/>
  <c r="X102" i="32"/>
  <c r="W102" i="32"/>
  <c r="V102" i="32"/>
  <c r="U102" i="32"/>
  <c r="T102" i="32"/>
  <c r="S102" i="32"/>
  <c r="R102" i="32"/>
  <c r="Q102" i="32"/>
  <c r="P102" i="32"/>
  <c r="O102" i="32"/>
  <c r="N102" i="32"/>
  <c r="M102" i="32"/>
  <c r="A102" i="32"/>
  <c r="AH101" i="32"/>
  <c r="AG101" i="32"/>
  <c r="AF101" i="32"/>
  <c r="AE101" i="32"/>
  <c r="AD101" i="32"/>
  <c r="AC101" i="32"/>
  <c r="AB101" i="32"/>
  <c r="AA101" i="32"/>
  <c r="Z101" i="32"/>
  <c r="X101" i="32"/>
  <c r="W101" i="32"/>
  <c r="V101" i="32"/>
  <c r="U101" i="32"/>
  <c r="T101" i="32"/>
  <c r="S101" i="32"/>
  <c r="R101" i="32"/>
  <c r="Q101" i="32"/>
  <c r="P101" i="32"/>
  <c r="O101" i="32"/>
  <c r="N101" i="32"/>
  <c r="M101" i="32"/>
  <c r="A101" i="32"/>
  <c r="AH100" i="32"/>
  <c r="AG100" i="32"/>
  <c r="AF100" i="32"/>
  <c r="AE100" i="32"/>
  <c r="AD100" i="32"/>
  <c r="AC100" i="32"/>
  <c r="AB100" i="32"/>
  <c r="AA100" i="32"/>
  <c r="Z100" i="32"/>
  <c r="X100" i="32"/>
  <c r="W100" i="32"/>
  <c r="V100" i="32"/>
  <c r="U100" i="32"/>
  <c r="T100" i="32"/>
  <c r="S100" i="32"/>
  <c r="R100" i="32"/>
  <c r="Q100" i="32"/>
  <c r="P100" i="32"/>
  <c r="O100" i="32"/>
  <c r="N100" i="32"/>
  <c r="M100" i="32"/>
  <c r="A100" i="32"/>
  <c r="AH99" i="32"/>
  <c r="AG99" i="32"/>
  <c r="AF99" i="32"/>
  <c r="AE99" i="32"/>
  <c r="AD99" i="32"/>
  <c r="AC99" i="32"/>
  <c r="AB99" i="32"/>
  <c r="AA99" i="32"/>
  <c r="Z99" i="32"/>
  <c r="X99" i="32"/>
  <c r="W99" i="32"/>
  <c r="V99" i="32"/>
  <c r="U99" i="32"/>
  <c r="T99" i="32"/>
  <c r="S99" i="32"/>
  <c r="R99" i="32"/>
  <c r="Q99" i="32"/>
  <c r="P99" i="32"/>
  <c r="O99" i="32"/>
  <c r="N99" i="32"/>
  <c r="M99" i="32"/>
  <c r="A99" i="32"/>
  <c r="C98" i="32"/>
  <c r="A98" i="32"/>
  <c r="AH97" i="32"/>
  <c r="AG97" i="32"/>
  <c r="AF97" i="32"/>
  <c r="AE97" i="32"/>
  <c r="AD97" i="32"/>
  <c r="AC97" i="32"/>
  <c r="AB97" i="32"/>
  <c r="AA97" i="32"/>
  <c r="Z97" i="32"/>
  <c r="X97" i="32"/>
  <c r="W97" i="32"/>
  <c r="V97" i="32"/>
  <c r="U97" i="32"/>
  <c r="T97" i="32"/>
  <c r="S97" i="32"/>
  <c r="R97" i="32"/>
  <c r="Q97" i="32"/>
  <c r="P97" i="32"/>
  <c r="O97" i="32"/>
  <c r="N97" i="32"/>
  <c r="M97" i="32"/>
  <c r="A97" i="32"/>
  <c r="AH96" i="32"/>
  <c r="AG96" i="32"/>
  <c r="AF96" i="32"/>
  <c r="AE96" i="32"/>
  <c r="AD96" i="32"/>
  <c r="AC96" i="32"/>
  <c r="AB96" i="32"/>
  <c r="AA96" i="32"/>
  <c r="Z96" i="32"/>
  <c r="X96" i="32"/>
  <c r="W96" i="32"/>
  <c r="V96" i="32"/>
  <c r="U96" i="32"/>
  <c r="T96" i="32"/>
  <c r="S96" i="32"/>
  <c r="R96" i="32"/>
  <c r="Q96" i="32"/>
  <c r="P96" i="32"/>
  <c r="O96" i="32"/>
  <c r="N96" i="32"/>
  <c r="M96" i="32"/>
  <c r="A96" i="32"/>
  <c r="AH95" i="32"/>
  <c r="AG95" i="32"/>
  <c r="AF95" i="32"/>
  <c r="AE95" i="32"/>
  <c r="AD95" i="32"/>
  <c r="AC95" i="32"/>
  <c r="AB95" i="32"/>
  <c r="AA95" i="32"/>
  <c r="Z95" i="32"/>
  <c r="X95" i="32"/>
  <c r="W95" i="32"/>
  <c r="V95" i="32"/>
  <c r="U95" i="32"/>
  <c r="T95" i="32"/>
  <c r="S95" i="32"/>
  <c r="R95" i="32"/>
  <c r="Q95" i="32"/>
  <c r="P95" i="32"/>
  <c r="O95" i="32"/>
  <c r="N95" i="32"/>
  <c r="M95" i="32"/>
  <c r="A95" i="32"/>
  <c r="AH94" i="32"/>
  <c r="AG94" i="32"/>
  <c r="AF94" i="32"/>
  <c r="AE94" i="32"/>
  <c r="AD94" i="32"/>
  <c r="AC94" i="32"/>
  <c r="AB94" i="32"/>
  <c r="AA94" i="32"/>
  <c r="Z94" i="32"/>
  <c r="X94" i="32"/>
  <c r="W94" i="32"/>
  <c r="V94" i="32"/>
  <c r="U94" i="32"/>
  <c r="T94" i="32"/>
  <c r="S94" i="32"/>
  <c r="R94" i="32"/>
  <c r="Q94" i="32"/>
  <c r="P94" i="32"/>
  <c r="O94" i="32"/>
  <c r="N94" i="32"/>
  <c r="M94" i="32"/>
  <c r="A94" i="32"/>
  <c r="AH93" i="32"/>
  <c r="AG93" i="32"/>
  <c r="AF93" i="32"/>
  <c r="AE93" i="32"/>
  <c r="AD93" i="32"/>
  <c r="AC93" i="32"/>
  <c r="AB93" i="32"/>
  <c r="AA93" i="32"/>
  <c r="Z93" i="32"/>
  <c r="X93" i="32"/>
  <c r="W93" i="32"/>
  <c r="V93" i="32"/>
  <c r="U93" i="32"/>
  <c r="T93" i="32"/>
  <c r="S93" i="32"/>
  <c r="R93" i="32"/>
  <c r="Q93" i="32"/>
  <c r="P93" i="32"/>
  <c r="O93" i="32"/>
  <c r="N93" i="32"/>
  <c r="M93" i="32"/>
  <c r="A93" i="32"/>
  <c r="AH92" i="32"/>
  <c r="AG92" i="32"/>
  <c r="AF92" i="32"/>
  <c r="AE92" i="32"/>
  <c r="AD92" i="32"/>
  <c r="AC92" i="32"/>
  <c r="AB92" i="32"/>
  <c r="AA92" i="32"/>
  <c r="Z92" i="32"/>
  <c r="X92" i="32"/>
  <c r="W92" i="32"/>
  <c r="V92" i="32"/>
  <c r="U92" i="32"/>
  <c r="T92" i="32"/>
  <c r="S92" i="32"/>
  <c r="R92" i="32"/>
  <c r="Q92" i="32"/>
  <c r="P92" i="32"/>
  <c r="O92" i="32"/>
  <c r="N92" i="32"/>
  <c r="M92" i="32"/>
  <c r="A92" i="32"/>
  <c r="C91" i="32"/>
  <c r="A91" i="32"/>
  <c r="AH90" i="32"/>
  <c r="AG90" i="32"/>
  <c r="AF90" i="32"/>
  <c r="AE90" i="32"/>
  <c r="AD90" i="32"/>
  <c r="AC90" i="32"/>
  <c r="AB90" i="32"/>
  <c r="AA90" i="32"/>
  <c r="Z90" i="32"/>
  <c r="X90" i="32"/>
  <c r="W90" i="32"/>
  <c r="V90" i="32"/>
  <c r="U90" i="32"/>
  <c r="T90" i="32"/>
  <c r="S90" i="32"/>
  <c r="R90" i="32"/>
  <c r="Q90" i="32"/>
  <c r="P90" i="32"/>
  <c r="O90" i="32"/>
  <c r="N90" i="32"/>
  <c r="M90" i="32"/>
  <c r="A90" i="32"/>
  <c r="C89" i="32"/>
  <c r="A89" i="32"/>
  <c r="AH88" i="32"/>
  <c r="AG88" i="32"/>
  <c r="AF88" i="32"/>
  <c r="AE88" i="32"/>
  <c r="AD88" i="32"/>
  <c r="AC88" i="32"/>
  <c r="AB88" i="32"/>
  <c r="AA88" i="32"/>
  <c r="Z88" i="32"/>
  <c r="X88" i="32"/>
  <c r="W88" i="32"/>
  <c r="V88" i="32"/>
  <c r="U88" i="32"/>
  <c r="T88" i="32"/>
  <c r="S88" i="32"/>
  <c r="R88" i="32"/>
  <c r="Q88" i="32"/>
  <c r="P88" i="32"/>
  <c r="O88" i="32"/>
  <c r="N88" i="32"/>
  <c r="M88" i="32"/>
  <c r="A88" i="32"/>
  <c r="AH87" i="32"/>
  <c r="AG87" i="32"/>
  <c r="AF87" i="32"/>
  <c r="AE87" i="32"/>
  <c r="AD87" i="32"/>
  <c r="AC87" i="32"/>
  <c r="AB87" i="32"/>
  <c r="AA87" i="32"/>
  <c r="Z87" i="32"/>
  <c r="X87" i="32"/>
  <c r="W87" i="32"/>
  <c r="V87" i="32"/>
  <c r="U87" i="32"/>
  <c r="T87" i="32"/>
  <c r="S87" i="32"/>
  <c r="R87" i="32"/>
  <c r="Q87" i="32"/>
  <c r="P87" i="32"/>
  <c r="O87" i="32"/>
  <c r="N87" i="32"/>
  <c r="M87" i="32"/>
  <c r="A87" i="32"/>
  <c r="AH86" i="32"/>
  <c r="AG86" i="32"/>
  <c r="AF86" i="32"/>
  <c r="AE86" i="32"/>
  <c r="AD86" i="32"/>
  <c r="AC86" i="32"/>
  <c r="AB86" i="32"/>
  <c r="AA86" i="32"/>
  <c r="Z86" i="32"/>
  <c r="X86" i="32"/>
  <c r="W86" i="32"/>
  <c r="V86" i="32"/>
  <c r="U86" i="32"/>
  <c r="T86" i="32"/>
  <c r="S86" i="32"/>
  <c r="R86" i="32"/>
  <c r="Q86" i="32"/>
  <c r="P86" i="32"/>
  <c r="O86" i="32"/>
  <c r="N86" i="32"/>
  <c r="M86" i="32"/>
  <c r="A86" i="32"/>
  <c r="AH85" i="32"/>
  <c r="AG85" i="32"/>
  <c r="AF85" i="32"/>
  <c r="AE85" i="32"/>
  <c r="AD85" i="32"/>
  <c r="AC85" i="32"/>
  <c r="AB85" i="32"/>
  <c r="AA85" i="32"/>
  <c r="Z85" i="32"/>
  <c r="X85" i="32"/>
  <c r="W85" i="32"/>
  <c r="V85" i="32"/>
  <c r="U85" i="32"/>
  <c r="T85" i="32"/>
  <c r="S85" i="32"/>
  <c r="R85" i="32"/>
  <c r="Q85" i="32"/>
  <c r="P85" i="32"/>
  <c r="O85" i="32"/>
  <c r="N85" i="32"/>
  <c r="M85" i="32"/>
  <c r="A85" i="32"/>
  <c r="C84" i="32"/>
  <c r="A84" i="32"/>
  <c r="AH83" i="32"/>
  <c r="AG83" i="32"/>
  <c r="AF83" i="32"/>
  <c r="AE83" i="32"/>
  <c r="AD83" i="32"/>
  <c r="AC83" i="32"/>
  <c r="AB83" i="32"/>
  <c r="AA83" i="32"/>
  <c r="Z83" i="32"/>
  <c r="X83" i="32"/>
  <c r="W83" i="32"/>
  <c r="V83" i="32"/>
  <c r="U83" i="32"/>
  <c r="T83" i="32"/>
  <c r="S83" i="32"/>
  <c r="R83" i="32"/>
  <c r="Q83" i="32"/>
  <c r="P83" i="32"/>
  <c r="O83" i="32"/>
  <c r="N83" i="32"/>
  <c r="M83" i="32"/>
  <c r="A83" i="32"/>
  <c r="AH82" i="32"/>
  <c r="AG82" i="32"/>
  <c r="AF82" i="32"/>
  <c r="AE82" i="32"/>
  <c r="AD82" i="32"/>
  <c r="AC82" i="32"/>
  <c r="AB82" i="32"/>
  <c r="AA82" i="32"/>
  <c r="Z82" i="32"/>
  <c r="X82" i="32"/>
  <c r="W82" i="32"/>
  <c r="V82" i="32"/>
  <c r="U82" i="32"/>
  <c r="T82" i="32"/>
  <c r="S82" i="32"/>
  <c r="R82" i="32"/>
  <c r="Q82" i="32"/>
  <c r="P82" i="32"/>
  <c r="O82" i="32"/>
  <c r="N82" i="32"/>
  <c r="M82" i="32"/>
  <c r="A82" i="32"/>
  <c r="C81" i="32"/>
  <c r="A81" i="32"/>
  <c r="AH80" i="32"/>
  <c r="AG80" i="32"/>
  <c r="AF80" i="32"/>
  <c r="AE80" i="32"/>
  <c r="AD80" i="32"/>
  <c r="AC80" i="32"/>
  <c r="AB80" i="32"/>
  <c r="AA80" i="32"/>
  <c r="Z80" i="32"/>
  <c r="X80" i="32"/>
  <c r="W80" i="32"/>
  <c r="V80" i="32"/>
  <c r="U80" i="32"/>
  <c r="T80" i="32"/>
  <c r="S80" i="32"/>
  <c r="R80" i="32"/>
  <c r="Q80" i="32"/>
  <c r="P80" i="32"/>
  <c r="O80" i="32"/>
  <c r="N80" i="32"/>
  <c r="M80" i="32"/>
  <c r="A80" i="32"/>
  <c r="AH79" i="32"/>
  <c r="AG79" i="32"/>
  <c r="AF79" i="32"/>
  <c r="AE79" i="32"/>
  <c r="AD79" i="32"/>
  <c r="AC79" i="32"/>
  <c r="AB79" i="32"/>
  <c r="AA79" i="32"/>
  <c r="Z79" i="32"/>
  <c r="X79" i="32"/>
  <c r="W79" i="32"/>
  <c r="V79" i="32"/>
  <c r="U79" i="32"/>
  <c r="T79" i="32"/>
  <c r="S79" i="32"/>
  <c r="R79" i="32"/>
  <c r="Q79" i="32"/>
  <c r="P79" i="32"/>
  <c r="O79" i="32"/>
  <c r="N79" i="32"/>
  <c r="M79" i="32"/>
  <c r="A79" i="32"/>
  <c r="C78" i="32"/>
  <c r="A78" i="32"/>
  <c r="AH77" i="32"/>
  <c r="AG77" i="32"/>
  <c r="AF77" i="32"/>
  <c r="AE77" i="32"/>
  <c r="AD77" i="32"/>
  <c r="AC77" i="32"/>
  <c r="AB77" i="32"/>
  <c r="AA77" i="32"/>
  <c r="Z77" i="32"/>
  <c r="X77" i="32"/>
  <c r="W77" i="32"/>
  <c r="V77" i="32"/>
  <c r="U77" i="32"/>
  <c r="T77" i="32"/>
  <c r="S77" i="32"/>
  <c r="R77" i="32"/>
  <c r="Q77" i="32"/>
  <c r="P77" i="32"/>
  <c r="O77" i="32"/>
  <c r="N77" i="32"/>
  <c r="M77" i="32"/>
  <c r="A77" i="32"/>
  <c r="AH76" i="32"/>
  <c r="AG76" i="32"/>
  <c r="AF76" i="32"/>
  <c r="AE76" i="32"/>
  <c r="AD76" i="32"/>
  <c r="AC76" i="32"/>
  <c r="AB76" i="32"/>
  <c r="AA76" i="32"/>
  <c r="Z76" i="32"/>
  <c r="X76" i="32"/>
  <c r="W76" i="32"/>
  <c r="V76" i="32"/>
  <c r="U76" i="32"/>
  <c r="T76" i="32"/>
  <c r="S76" i="32"/>
  <c r="R76" i="32"/>
  <c r="Q76" i="32"/>
  <c r="P76" i="32"/>
  <c r="O76" i="32"/>
  <c r="N76" i="32"/>
  <c r="M76" i="32"/>
  <c r="A76" i="32"/>
  <c r="AH75" i="32"/>
  <c r="AG75" i="32"/>
  <c r="AF75" i="32"/>
  <c r="AE75" i="32"/>
  <c r="AD75" i="32"/>
  <c r="AC75" i="32"/>
  <c r="AB75" i="32"/>
  <c r="AA75" i="32"/>
  <c r="Z75" i="32"/>
  <c r="X75" i="32"/>
  <c r="W75" i="32"/>
  <c r="V75" i="32"/>
  <c r="U75" i="32"/>
  <c r="T75" i="32"/>
  <c r="S75" i="32"/>
  <c r="R75" i="32"/>
  <c r="Q75" i="32"/>
  <c r="P75" i="32"/>
  <c r="O75" i="32"/>
  <c r="N75" i="32"/>
  <c r="M75" i="32"/>
  <c r="A75" i="32"/>
  <c r="AH74" i="32"/>
  <c r="AG74" i="32"/>
  <c r="AF74" i="32"/>
  <c r="AE74" i="32"/>
  <c r="AD74" i="32"/>
  <c r="AC74" i="32"/>
  <c r="AB74" i="32"/>
  <c r="AA74" i="32"/>
  <c r="Z74" i="32"/>
  <c r="X74" i="32"/>
  <c r="W74" i="32"/>
  <c r="V74" i="32"/>
  <c r="U74" i="32"/>
  <c r="T74" i="32"/>
  <c r="S74" i="32"/>
  <c r="R74" i="32"/>
  <c r="Q74" i="32"/>
  <c r="P74" i="32"/>
  <c r="O74" i="32"/>
  <c r="N74" i="32"/>
  <c r="M74" i="32"/>
  <c r="A74" i="32"/>
  <c r="AH73" i="32"/>
  <c r="AG73" i="32"/>
  <c r="AF73" i="32"/>
  <c r="AE73" i="32"/>
  <c r="AD73" i="32"/>
  <c r="AC73" i="32"/>
  <c r="AB73" i="32"/>
  <c r="AA73" i="32"/>
  <c r="Z73" i="32"/>
  <c r="X73" i="32"/>
  <c r="W73" i="32"/>
  <c r="V73" i="32"/>
  <c r="U73" i="32"/>
  <c r="T73" i="32"/>
  <c r="S73" i="32"/>
  <c r="R73" i="32"/>
  <c r="Q73" i="32"/>
  <c r="P73" i="32"/>
  <c r="O73" i="32"/>
  <c r="N73" i="32"/>
  <c r="M73" i="32"/>
  <c r="A73" i="32"/>
  <c r="AH72" i="32"/>
  <c r="AG72" i="32"/>
  <c r="AF72" i="32"/>
  <c r="AE72" i="32"/>
  <c r="AD72" i="32"/>
  <c r="AC72" i="32"/>
  <c r="AB72" i="32"/>
  <c r="AA72" i="32"/>
  <c r="Z72" i="32"/>
  <c r="X72" i="32"/>
  <c r="W72" i="32"/>
  <c r="V72" i="32"/>
  <c r="U72" i="32"/>
  <c r="T72" i="32"/>
  <c r="S72" i="32"/>
  <c r="R72" i="32"/>
  <c r="Q72" i="32"/>
  <c r="P72" i="32"/>
  <c r="O72" i="32"/>
  <c r="N72" i="32"/>
  <c r="M72" i="32"/>
  <c r="A72" i="32"/>
  <c r="AH71" i="32"/>
  <c r="AG71" i="32"/>
  <c r="AF71" i="32"/>
  <c r="AE71" i="32"/>
  <c r="AD71" i="32"/>
  <c r="AC71" i="32"/>
  <c r="AB71" i="32"/>
  <c r="AA71" i="32"/>
  <c r="Z71" i="32"/>
  <c r="X71" i="32"/>
  <c r="W71" i="32"/>
  <c r="V71" i="32"/>
  <c r="U71" i="32"/>
  <c r="T71" i="32"/>
  <c r="S71" i="32"/>
  <c r="R71" i="32"/>
  <c r="Q71" i="32"/>
  <c r="P71" i="32"/>
  <c r="O71" i="32"/>
  <c r="N71" i="32"/>
  <c r="M71" i="32"/>
  <c r="A71" i="32"/>
  <c r="AH70" i="32"/>
  <c r="AG70" i="32"/>
  <c r="AF70" i="32"/>
  <c r="AE70" i="32"/>
  <c r="AD70" i="32"/>
  <c r="AC70" i="32"/>
  <c r="AB70" i="32"/>
  <c r="AA70" i="32"/>
  <c r="Z70" i="32"/>
  <c r="X70" i="32"/>
  <c r="W70" i="32"/>
  <c r="V70" i="32"/>
  <c r="U70" i="32"/>
  <c r="T70" i="32"/>
  <c r="S70" i="32"/>
  <c r="R70" i="32"/>
  <c r="Q70" i="32"/>
  <c r="P70" i="32"/>
  <c r="O70" i="32"/>
  <c r="N70" i="32"/>
  <c r="M70" i="32"/>
  <c r="A70" i="32"/>
  <c r="C69" i="32"/>
  <c r="A69" i="32"/>
  <c r="AH68" i="32"/>
  <c r="AG68" i="32"/>
  <c r="AF68" i="32"/>
  <c r="AE68" i="32"/>
  <c r="AD68" i="32"/>
  <c r="AC68" i="32"/>
  <c r="AB68" i="32"/>
  <c r="AA68" i="32"/>
  <c r="Z68" i="32"/>
  <c r="X68" i="32"/>
  <c r="W68" i="32"/>
  <c r="V68" i="32"/>
  <c r="U68" i="32"/>
  <c r="T68" i="32"/>
  <c r="S68" i="32"/>
  <c r="R68" i="32"/>
  <c r="Q68" i="32"/>
  <c r="P68" i="32"/>
  <c r="O68" i="32"/>
  <c r="N68" i="32"/>
  <c r="M68" i="32"/>
  <c r="A68" i="32"/>
  <c r="AH67" i="32"/>
  <c r="AG67" i="32"/>
  <c r="AF67" i="32"/>
  <c r="AE67" i="32"/>
  <c r="AD67" i="32"/>
  <c r="AC67" i="32"/>
  <c r="AB67" i="32"/>
  <c r="AA67" i="32"/>
  <c r="Z67" i="32"/>
  <c r="X67" i="32"/>
  <c r="W67" i="32"/>
  <c r="V67" i="32"/>
  <c r="U67" i="32"/>
  <c r="T67" i="32"/>
  <c r="S67" i="32"/>
  <c r="R67" i="32"/>
  <c r="Q67" i="32"/>
  <c r="P67" i="32"/>
  <c r="O67" i="32"/>
  <c r="N67" i="32"/>
  <c r="M67" i="32"/>
  <c r="A67" i="32"/>
  <c r="C66" i="32"/>
  <c r="A66" i="32"/>
  <c r="AH65" i="32"/>
  <c r="AG65" i="32"/>
  <c r="AF65" i="32"/>
  <c r="AE65" i="32"/>
  <c r="AD65" i="32"/>
  <c r="AC65" i="32"/>
  <c r="AB65" i="32"/>
  <c r="AA65" i="32"/>
  <c r="Z65" i="32"/>
  <c r="X65" i="32"/>
  <c r="W65" i="32"/>
  <c r="V65" i="32"/>
  <c r="U65" i="32"/>
  <c r="T65" i="32"/>
  <c r="S65" i="32"/>
  <c r="R65" i="32"/>
  <c r="Q65" i="32"/>
  <c r="P65" i="32"/>
  <c r="O65" i="32"/>
  <c r="N65" i="32"/>
  <c r="M65" i="32"/>
  <c r="A65" i="32"/>
  <c r="AH64" i="32"/>
  <c r="AG64" i="32"/>
  <c r="AF64" i="32"/>
  <c r="AE64" i="32"/>
  <c r="AD64" i="32"/>
  <c r="AC64" i="32"/>
  <c r="AB64" i="32"/>
  <c r="AA64" i="32"/>
  <c r="Z64" i="32"/>
  <c r="X64" i="32"/>
  <c r="W64" i="32"/>
  <c r="V64" i="32"/>
  <c r="U64" i="32"/>
  <c r="T64" i="32"/>
  <c r="S64" i="32"/>
  <c r="R64" i="32"/>
  <c r="Q64" i="32"/>
  <c r="P64" i="32"/>
  <c r="O64" i="32"/>
  <c r="N64" i="32"/>
  <c r="M64" i="32"/>
  <c r="A64" i="32"/>
  <c r="AH63" i="32"/>
  <c r="AG63" i="32"/>
  <c r="AF63" i="32"/>
  <c r="AE63" i="32"/>
  <c r="AD63" i="32"/>
  <c r="AC63" i="32"/>
  <c r="AB63" i="32"/>
  <c r="AA63" i="32"/>
  <c r="Z63" i="32"/>
  <c r="X63" i="32"/>
  <c r="W63" i="32"/>
  <c r="V63" i="32"/>
  <c r="U63" i="32"/>
  <c r="T63" i="32"/>
  <c r="S63" i="32"/>
  <c r="R63" i="32"/>
  <c r="Q63" i="32"/>
  <c r="P63" i="32"/>
  <c r="O63" i="32"/>
  <c r="N63" i="32"/>
  <c r="M63" i="32"/>
  <c r="A63" i="32"/>
  <c r="C62" i="32"/>
  <c r="A62" i="32"/>
  <c r="AH61" i="32"/>
  <c r="AG61" i="32"/>
  <c r="AF61" i="32"/>
  <c r="AE61" i="32"/>
  <c r="AD61" i="32"/>
  <c r="AC61" i="32"/>
  <c r="AB61" i="32"/>
  <c r="AA61" i="32"/>
  <c r="Z61" i="32"/>
  <c r="X61" i="32"/>
  <c r="W61" i="32"/>
  <c r="V61" i="32"/>
  <c r="U61" i="32"/>
  <c r="T61" i="32"/>
  <c r="S61" i="32"/>
  <c r="R61" i="32"/>
  <c r="Q61" i="32"/>
  <c r="P61" i="32"/>
  <c r="O61" i="32"/>
  <c r="N61" i="32"/>
  <c r="M61" i="32"/>
  <c r="A61" i="32"/>
  <c r="AH60" i="32"/>
  <c r="AG60" i="32"/>
  <c r="AF60" i="32"/>
  <c r="AE60" i="32"/>
  <c r="AD60" i="32"/>
  <c r="AC60" i="32"/>
  <c r="AB60" i="32"/>
  <c r="AA60" i="32"/>
  <c r="Z60" i="32"/>
  <c r="X60" i="32"/>
  <c r="W60" i="32"/>
  <c r="V60" i="32"/>
  <c r="U60" i="32"/>
  <c r="T60" i="32"/>
  <c r="S60" i="32"/>
  <c r="R60" i="32"/>
  <c r="Q60" i="32"/>
  <c r="P60" i="32"/>
  <c r="O60" i="32"/>
  <c r="N60" i="32"/>
  <c r="M60" i="32"/>
  <c r="A60" i="32"/>
  <c r="AH59" i="32"/>
  <c r="AG59" i="32"/>
  <c r="AF59" i="32"/>
  <c r="AE59" i="32"/>
  <c r="AD59" i="32"/>
  <c r="AC59" i="32"/>
  <c r="AB59" i="32"/>
  <c r="AA59" i="32"/>
  <c r="Z59" i="32"/>
  <c r="X59" i="32"/>
  <c r="W59" i="32"/>
  <c r="V59" i="32"/>
  <c r="U59" i="32"/>
  <c r="T59" i="32"/>
  <c r="S59" i="32"/>
  <c r="R59" i="32"/>
  <c r="Q59" i="32"/>
  <c r="P59" i="32"/>
  <c r="O59" i="32"/>
  <c r="N59" i="32"/>
  <c r="M59" i="32"/>
  <c r="A59" i="32"/>
  <c r="AH58" i="32"/>
  <c r="AG58" i="32"/>
  <c r="AF58" i="32"/>
  <c r="AE58" i="32"/>
  <c r="AD58" i="32"/>
  <c r="AC58" i="32"/>
  <c r="AB58" i="32"/>
  <c r="AA58" i="32"/>
  <c r="Z58" i="32"/>
  <c r="X58" i="32"/>
  <c r="W58" i="32"/>
  <c r="V58" i="32"/>
  <c r="U58" i="32"/>
  <c r="T58" i="32"/>
  <c r="S58" i="32"/>
  <c r="R58" i="32"/>
  <c r="Q58" i="32"/>
  <c r="P58" i="32"/>
  <c r="O58" i="32"/>
  <c r="N58" i="32"/>
  <c r="M58" i="32"/>
  <c r="A58" i="32"/>
  <c r="A57" i="32"/>
  <c r="AH56" i="32"/>
  <c r="AG56" i="32"/>
  <c r="AF56" i="32"/>
  <c r="AE56" i="32"/>
  <c r="AD56" i="32"/>
  <c r="AC56" i="32"/>
  <c r="AB56" i="32"/>
  <c r="AA56" i="32"/>
  <c r="Z56" i="32"/>
  <c r="X56" i="32"/>
  <c r="W56" i="32"/>
  <c r="V56" i="32"/>
  <c r="U56" i="32"/>
  <c r="T56" i="32"/>
  <c r="S56" i="32"/>
  <c r="R56" i="32"/>
  <c r="Q56" i="32"/>
  <c r="P56" i="32"/>
  <c r="O56" i="32"/>
  <c r="N56" i="32"/>
  <c r="M56" i="32"/>
  <c r="A56" i="32"/>
  <c r="AH55" i="32"/>
  <c r="AG55" i="32"/>
  <c r="AF55" i="32"/>
  <c r="AE55" i="32"/>
  <c r="AD55" i="32"/>
  <c r="AC55" i="32"/>
  <c r="AB55" i="32"/>
  <c r="AA55" i="32"/>
  <c r="Z55" i="32"/>
  <c r="X55" i="32"/>
  <c r="W55" i="32"/>
  <c r="V55" i="32"/>
  <c r="U55" i="32"/>
  <c r="T55" i="32"/>
  <c r="S55" i="32"/>
  <c r="R55" i="32"/>
  <c r="Q55" i="32"/>
  <c r="P55" i="32"/>
  <c r="O55" i="32"/>
  <c r="N55" i="32"/>
  <c r="M55" i="32"/>
  <c r="A55" i="32"/>
  <c r="AH54" i="32"/>
  <c r="AG54" i="32"/>
  <c r="AF54" i="32"/>
  <c r="AE54" i="32"/>
  <c r="AD54" i="32"/>
  <c r="AC54" i="32"/>
  <c r="AB54" i="32"/>
  <c r="AA54" i="32"/>
  <c r="Z54" i="32"/>
  <c r="X54" i="32"/>
  <c r="W54" i="32"/>
  <c r="V54" i="32"/>
  <c r="U54" i="32"/>
  <c r="T54" i="32"/>
  <c r="S54" i="32"/>
  <c r="R54" i="32"/>
  <c r="Q54" i="32"/>
  <c r="P54" i="32"/>
  <c r="O54" i="32"/>
  <c r="N54" i="32"/>
  <c r="M54" i="32"/>
  <c r="A54" i="32"/>
  <c r="AH53" i="32"/>
  <c r="AG53" i="32"/>
  <c r="AF53" i="32"/>
  <c r="AE53" i="32"/>
  <c r="AD53" i="32"/>
  <c r="AC53" i="32"/>
  <c r="AB53" i="32"/>
  <c r="AA53" i="32"/>
  <c r="Z53" i="32"/>
  <c r="X53" i="32"/>
  <c r="W53" i="32"/>
  <c r="V53" i="32"/>
  <c r="U53" i="32"/>
  <c r="T53" i="32"/>
  <c r="S53" i="32"/>
  <c r="R53" i="32"/>
  <c r="Q53" i="32"/>
  <c r="P53" i="32"/>
  <c r="O53" i="32"/>
  <c r="N53" i="32"/>
  <c r="M53" i="32"/>
  <c r="A53" i="32"/>
  <c r="A52" i="32"/>
  <c r="AH51" i="32"/>
  <c r="AG51" i="32"/>
  <c r="AF51" i="32"/>
  <c r="AE51" i="32"/>
  <c r="AD51" i="32"/>
  <c r="AC51" i="32"/>
  <c r="AB51" i="32"/>
  <c r="AA51" i="32"/>
  <c r="Z51" i="32"/>
  <c r="X51" i="32"/>
  <c r="W51" i="32"/>
  <c r="V51" i="32"/>
  <c r="U51" i="32"/>
  <c r="T51" i="32"/>
  <c r="S51" i="32"/>
  <c r="R51" i="32"/>
  <c r="Q51" i="32"/>
  <c r="P51" i="32"/>
  <c r="O51" i="32"/>
  <c r="N51" i="32"/>
  <c r="M51" i="32"/>
  <c r="A51" i="32"/>
  <c r="AH50" i="32"/>
  <c r="AG50" i="32"/>
  <c r="AF50" i="32"/>
  <c r="AE50" i="32"/>
  <c r="AD50" i="32"/>
  <c r="AC50" i="32"/>
  <c r="AB50" i="32"/>
  <c r="AA50" i="32"/>
  <c r="Z50" i="32"/>
  <c r="X50" i="32"/>
  <c r="W50" i="32"/>
  <c r="V50" i="32"/>
  <c r="U50" i="32"/>
  <c r="T50" i="32"/>
  <c r="S50" i="32"/>
  <c r="R50" i="32"/>
  <c r="Q50" i="32"/>
  <c r="P50" i="32"/>
  <c r="O50" i="32"/>
  <c r="N50" i="32"/>
  <c r="M50" i="32"/>
  <c r="A50" i="32"/>
  <c r="AH49" i="32"/>
  <c r="AG49" i="32"/>
  <c r="AF49" i="32"/>
  <c r="AE49" i="32"/>
  <c r="AD49" i="32"/>
  <c r="AC49" i="32"/>
  <c r="AB49" i="32"/>
  <c r="AA49" i="32"/>
  <c r="Z49" i="32"/>
  <c r="X49" i="32"/>
  <c r="W49" i="32"/>
  <c r="V49" i="32"/>
  <c r="U49" i="32"/>
  <c r="T49" i="32"/>
  <c r="S49" i="32"/>
  <c r="R49" i="32"/>
  <c r="Q49" i="32"/>
  <c r="P49" i="32"/>
  <c r="O49" i="32"/>
  <c r="N49" i="32"/>
  <c r="M49" i="32"/>
  <c r="A49" i="32"/>
  <c r="AH48" i="32"/>
  <c r="AG48" i="32"/>
  <c r="AF48" i="32"/>
  <c r="AE48" i="32"/>
  <c r="AD48" i="32"/>
  <c r="AC48" i="32"/>
  <c r="AB48" i="32"/>
  <c r="AA48" i="32"/>
  <c r="Z48" i="32"/>
  <c r="X48" i="32"/>
  <c r="W48" i="32"/>
  <c r="V48" i="32"/>
  <c r="U48" i="32"/>
  <c r="T48" i="32"/>
  <c r="S48" i="32"/>
  <c r="R48" i="32"/>
  <c r="Q48" i="32"/>
  <c r="P48" i="32"/>
  <c r="O48" i="32"/>
  <c r="N48" i="32"/>
  <c r="M48" i="32"/>
  <c r="A48" i="32"/>
  <c r="AH47" i="32"/>
  <c r="AG47" i="32"/>
  <c r="AF47" i="32"/>
  <c r="AE47" i="32"/>
  <c r="AD47" i="32"/>
  <c r="AC47" i="32"/>
  <c r="AB47" i="32"/>
  <c r="AA47" i="32"/>
  <c r="Z47" i="32"/>
  <c r="X47" i="32"/>
  <c r="W47" i="32"/>
  <c r="V47" i="32"/>
  <c r="U47" i="32"/>
  <c r="T47" i="32"/>
  <c r="S47" i="32"/>
  <c r="R47" i="32"/>
  <c r="Q47" i="32"/>
  <c r="P47" i="32"/>
  <c r="O47" i="32"/>
  <c r="N47" i="32"/>
  <c r="M47" i="32"/>
  <c r="A47" i="32"/>
  <c r="AH46" i="32"/>
  <c r="AG46" i="32"/>
  <c r="AF46" i="32"/>
  <c r="AE46" i="32"/>
  <c r="AD46" i="32"/>
  <c r="AC46" i="32"/>
  <c r="AB46" i="32"/>
  <c r="AA46" i="32"/>
  <c r="Z46" i="32"/>
  <c r="X46" i="32"/>
  <c r="W46" i="32"/>
  <c r="V46" i="32"/>
  <c r="U46" i="32"/>
  <c r="T46" i="32"/>
  <c r="S46" i="32"/>
  <c r="R46" i="32"/>
  <c r="Q46" i="32"/>
  <c r="P46" i="32"/>
  <c r="O46" i="32"/>
  <c r="N46" i="32"/>
  <c r="M46" i="32"/>
  <c r="A46" i="32"/>
  <c r="AH45" i="32"/>
  <c r="AG45" i="32"/>
  <c r="AF45" i="32"/>
  <c r="AE45" i="32"/>
  <c r="AD45" i="32"/>
  <c r="AC45" i="32"/>
  <c r="AB45" i="32"/>
  <c r="AA45" i="32"/>
  <c r="Z45" i="32"/>
  <c r="X45" i="32"/>
  <c r="W45" i="32"/>
  <c r="V45" i="32"/>
  <c r="U45" i="32"/>
  <c r="T45" i="32"/>
  <c r="S45" i="32"/>
  <c r="R45" i="32"/>
  <c r="Q45" i="32"/>
  <c r="P45" i="32"/>
  <c r="O45" i="32"/>
  <c r="N45" i="32"/>
  <c r="M45" i="32"/>
  <c r="A45" i="32"/>
  <c r="AH44" i="32"/>
  <c r="AG44" i="32"/>
  <c r="AF44" i="32"/>
  <c r="AE44" i="32"/>
  <c r="AD44" i="32"/>
  <c r="AC44" i="32"/>
  <c r="AB44" i="32"/>
  <c r="AA44" i="32"/>
  <c r="Z44" i="32"/>
  <c r="X44" i="32"/>
  <c r="W44" i="32"/>
  <c r="V44" i="32"/>
  <c r="U44" i="32"/>
  <c r="T44" i="32"/>
  <c r="S44" i="32"/>
  <c r="R44" i="32"/>
  <c r="Q44" i="32"/>
  <c r="P44" i="32"/>
  <c r="O44" i="32"/>
  <c r="N44" i="32"/>
  <c r="M44" i="32"/>
  <c r="A44" i="32"/>
  <c r="AH43" i="32"/>
  <c r="AG43" i="32"/>
  <c r="AF43" i="32"/>
  <c r="AE43" i="32"/>
  <c r="AD43" i="32"/>
  <c r="AC43" i="32"/>
  <c r="AB43" i="32"/>
  <c r="AA43" i="32"/>
  <c r="Z43" i="32"/>
  <c r="X43" i="32"/>
  <c r="W43" i="32"/>
  <c r="V43" i="32"/>
  <c r="U43" i="32"/>
  <c r="T43" i="32"/>
  <c r="S43" i="32"/>
  <c r="R43" i="32"/>
  <c r="Q43" i="32"/>
  <c r="P43" i="32"/>
  <c r="O43" i="32"/>
  <c r="N43" i="32"/>
  <c r="M43" i="32"/>
  <c r="A43" i="32"/>
  <c r="AH42" i="32"/>
  <c r="AG42" i="32"/>
  <c r="AF42" i="32"/>
  <c r="AE42" i="32"/>
  <c r="AD42" i="32"/>
  <c r="AC42" i="32"/>
  <c r="AB42" i="32"/>
  <c r="AA42" i="32"/>
  <c r="Z42" i="32"/>
  <c r="X42" i="32"/>
  <c r="W42" i="32"/>
  <c r="V42" i="32"/>
  <c r="U42" i="32"/>
  <c r="T42" i="32"/>
  <c r="S42" i="32"/>
  <c r="R42" i="32"/>
  <c r="Q42" i="32"/>
  <c r="P42" i="32"/>
  <c r="O42" i="32"/>
  <c r="N42" i="32"/>
  <c r="M42" i="32"/>
  <c r="A42" i="32"/>
  <c r="AH41" i="32"/>
  <c r="AG41" i="32"/>
  <c r="AF41" i="32"/>
  <c r="AE41" i="32"/>
  <c r="AD41" i="32"/>
  <c r="AC41" i="32"/>
  <c r="AB41" i="32"/>
  <c r="AA41" i="32"/>
  <c r="Z41" i="32"/>
  <c r="X41" i="32"/>
  <c r="W41" i="32"/>
  <c r="V41" i="32"/>
  <c r="U41" i="32"/>
  <c r="T41" i="32"/>
  <c r="S41" i="32"/>
  <c r="R41" i="32"/>
  <c r="Q41" i="32"/>
  <c r="P41" i="32"/>
  <c r="O41" i="32"/>
  <c r="N41" i="32"/>
  <c r="M41" i="32"/>
  <c r="A41" i="32"/>
  <c r="AH40" i="32"/>
  <c r="AG40" i="32"/>
  <c r="AF40" i="32"/>
  <c r="AE40" i="32"/>
  <c r="AD40" i="32"/>
  <c r="AC40" i="32"/>
  <c r="AB40" i="32"/>
  <c r="AA40" i="32"/>
  <c r="Z40" i="32"/>
  <c r="X40" i="32"/>
  <c r="W40" i="32"/>
  <c r="V40" i="32"/>
  <c r="U40" i="32"/>
  <c r="T40" i="32"/>
  <c r="S40" i="32"/>
  <c r="R40" i="32"/>
  <c r="Q40" i="32"/>
  <c r="P40" i="32"/>
  <c r="O40" i="32"/>
  <c r="N40" i="32"/>
  <c r="M40" i="32"/>
  <c r="A40" i="32"/>
  <c r="AH39" i="32"/>
  <c r="AG39" i="32"/>
  <c r="AF39" i="32"/>
  <c r="AE39" i="32"/>
  <c r="AD39" i="32"/>
  <c r="AC39" i="32"/>
  <c r="AB39" i="32"/>
  <c r="AA39" i="32"/>
  <c r="Z39" i="32"/>
  <c r="X39" i="32"/>
  <c r="W39" i="32"/>
  <c r="V39" i="32"/>
  <c r="U39" i="32"/>
  <c r="T39" i="32"/>
  <c r="S39" i="32"/>
  <c r="R39" i="32"/>
  <c r="Q39" i="32"/>
  <c r="P39" i="32"/>
  <c r="O39" i="32"/>
  <c r="N39" i="32"/>
  <c r="M39" i="32"/>
  <c r="A39" i="32"/>
  <c r="AH38" i="32"/>
  <c r="AG38" i="32"/>
  <c r="AF38" i="32"/>
  <c r="AE38" i="32"/>
  <c r="AD38" i="32"/>
  <c r="AC38" i="32"/>
  <c r="AB38" i="32"/>
  <c r="AA38" i="32"/>
  <c r="Z38" i="32"/>
  <c r="X38" i="32"/>
  <c r="W38" i="32"/>
  <c r="V38" i="32"/>
  <c r="U38" i="32"/>
  <c r="T38" i="32"/>
  <c r="S38" i="32"/>
  <c r="R38" i="32"/>
  <c r="Q38" i="32"/>
  <c r="P38" i="32"/>
  <c r="O38" i="32"/>
  <c r="N38" i="32"/>
  <c r="M38" i="32"/>
  <c r="A38" i="32"/>
  <c r="AH37" i="32"/>
  <c r="AG37" i="32"/>
  <c r="AF37" i="32"/>
  <c r="AE37" i="32"/>
  <c r="AD37" i="32"/>
  <c r="AC37" i="32"/>
  <c r="AB37" i="32"/>
  <c r="AA37" i="32"/>
  <c r="Z37" i="32"/>
  <c r="X37" i="32"/>
  <c r="W37" i="32"/>
  <c r="V37" i="32"/>
  <c r="U37" i="32"/>
  <c r="T37" i="32"/>
  <c r="S37" i="32"/>
  <c r="R37" i="32"/>
  <c r="Q37" i="32"/>
  <c r="P37" i="32"/>
  <c r="O37" i="32"/>
  <c r="N37" i="32"/>
  <c r="M37" i="32"/>
  <c r="A37" i="32"/>
  <c r="A36" i="32"/>
  <c r="AH35" i="32"/>
  <c r="AG35" i="32"/>
  <c r="AF35" i="32"/>
  <c r="AE35" i="32"/>
  <c r="AD35" i="32"/>
  <c r="AC35" i="32"/>
  <c r="AB35" i="32"/>
  <c r="AA35" i="32"/>
  <c r="Z35" i="32"/>
  <c r="X35" i="32"/>
  <c r="W35" i="32"/>
  <c r="V35" i="32"/>
  <c r="U35" i="32"/>
  <c r="T35" i="32"/>
  <c r="S35" i="32"/>
  <c r="R35" i="32"/>
  <c r="Q35" i="32"/>
  <c r="P35" i="32"/>
  <c r="O35" i="32"/>
  <c r="N35" i="32"/>
  <c r="M35" i="32"/>
  <c r="A35" i="32"/>
  <c r="AH34" i="32"/>
  <c r="AG34" i="32"/>
  <c r="AF34" i="32"/>
  <c r="AE34" i="32"/>
  <c r="AD34" i="32"/>
  <c r="AC34" i="32"/>
  <c r="AB34" i="32"/>
  <c r="AA34" i="32"/>
  <c r="Z34" i="32"/>
  <c r="X34" i="32"/>
  <c r="W34" i="32"/>
  <c r="V34" i="32"/>
  <c r="U34" i="32"/>
  <c r="T34" i="32"/>
  <c r="S34" i="32"/>
  <c r="R34" i="32"/>
  <c r="Q34" i="32"/>
  <c r="P34" i="32"/>
  <c r="O34" i="32"/>
  <c r="N34" i="32"/>
  <c r="M34" i="32"/>
  <c r="A34" i="32"/>
  <c r="AH33" i="32"/>
  <c r="AG33" i="32"/>
  <c r="AF33" i="32"/>
  <c r="AE33" i="32"/>
  <c r="AD33" i="32"/>
  <c r="AC33" i="32"/>
  <c r="AB33" i="32"/>
  <c r="AA33" i="32"/>
  <c r="Z33" i="32"/>
  <c r="X33" i="32"/>
  <c r="W33" i="32"/>
  <c r="V33" i="32"/>
  <c r="U33" i="32"/>
  <c r="T33" i="32"/>
  <c r="S33" i="32"/>
  <c r="R33" i="32"/>
  <c r="Q33" i="32"/>
  <c r="P33" i="32"/>
  <c r="O33" i="32"/>
  <c r="N33" i="32"/>
  <c r="M33" i="32"/>
  <c r="A33" i="32"/>
  <c r="A32" i="32"/>
  <c r="AH31" i="32"/>
  <c r="AG31" i="32"/>
  <c r="AF31" i="32"/>
  <c r="AE31" i="32"/>
  <c r="AD31" i="32"/>
  <c r="AC31" i="32"/>
  <c r="AB31" i="32"/>
  <c r="AA31" i="32"/>
  <c r="Z31" i="32"/>
  <c r="X31" i="32"/>
  <c r="W31" i="32"/>
  <c r="V31" i="32"/>
  <c r="U31" i="32"/>
  <c r="T31" i="32"/>
  <c r="S31" i="32"/>
  <c r="R31" i="32"/>
  <c r="Q31" i="32"/>
  <c r="P31" i="32"/>
  <c r="O31" i="32"/>
  <c r="N31" i="32"/>
  <c r="M31" i="32"/>
  <c r="A31" i="32"/>
  <c r="AH30" i="32"/>
  <c r="AG30" i="32"/>
  <c r="AF30" i="32"/>
  <c r="AE30" i="32"/>
  <c r="AD30" i="32"/>
  <c r="AC30" i="32"/>
  <c r="AB30" i="32"/>
  <c r="AA30" i="32"/>
  <c r="Z30" i="32"/>
  <c r="X30" i="32"/>
  <c r="W30" i="32"/>
  <c r="V30" i="32"/>
  <c r="U30" i="32"/>
  <c r="T30" i="32"/>
  <c r="S30" i="32"/>
  <c r="R30" i="32"/>
  <c r="Q30" i="32"/>
  <c r="P30" i="32"/>
  <c r="O30" i="32"/>
  <c r="N30" i="32"/>
  <c r="M30" i="32"/>
  <c r="A30" i="32"/>
  <c r="AH29" i="32"/>
  <c r="AG29" i="32"/>
  <c r="AF29" i="32"/>
  <c r="AE29" i="32"/>
  <c r="AD29" i="32"/>
  <c r="AC29" i="32"/>
  <c r="AB29" i="32"/>
  <c r="AA29" i="32"/>
  <c r="Z29" i="32"/>
  <c r="X29" i="32"/>
  <c r="W29" i="32"/>
  <c r="V29" i="32"/>
  <c r="U29" i="32"/>
  <c r="T29" i="32"/>
  <c r="S29" i="32"/>
  <c r="R29" i="32"/>
  <c r="Q29" i="32"/>
  <c r="P29" i="32"/>
  <c r="O29" i="32"/>
  <c r="N29" i="32"/>
  <c r="M29" i="32"/>
  <c r="A29" i="32"/>
  <c r="A28" i="32"/>
  <c r="AH27" i="32"/>
  <c r="AG27" i="32"/>
  <c r="AF27" i="32"/>
  <c r="AE27" i="32"/>
  <c r="AD27" i="32"/>
  <c r="AC27" i="32"/>
  <c r="AB27" i="32"/>
  <c r="AA27" i="32"/>
  <c r="Z27" i="32"/>
  <c r="X27" i="32"/>
  <c r="W27" i="32"/>
  <c r="V27" i="32"/>
  <c r="U27" i="32"/>
  <c r="T27" i="32"/>
  <c r="S27" i="32"/>
  <c r="R27" i="32"/>
  <c r="Q27" i="32"/>
  <c r="P27" i="32"/>
  <c r="O27" i="32"/>
  <c r="N27" i="32"/>
  <c r="M27" i="32"/>
  <c r="A27" i="32"/>
  <c r="AH26" i="32"/>
  <c r="AG26" i="32"/>
  <c r="AF26" i="32"/>
  <c r="AE26" i="32"/>
  <c r="AD26" i="32"/>
  <c r="AC26" i="32"/>
  <c r="AB26" i="32"/>
  <c r="AA26" i="32"/>
  <c r="Z26" i="32"/>
  <c r="X26" i="32"/>
  <c r="W26" i="32"/>
  <c r="V26" i="32"/>
  <c r="U26" i="32"/>
  <c r="T26" i="32"/>
  <c r="S26" i="32"/>
  <c r="R26" i="32"/>
  <c r="Q26" i="32"/>
  <c r="P26" i="32"/>
  <c r="O26" i="32"/>
  <c r="N26" i="32"/>
  <c r="M26" i="32"/>
  <c r="A26" i="32"/>
  <c r="A25" i="32"/>
  <c r="AH24" i="32"/>
  <c r="AG24" i="32"/>
  <c r="AF24" i="32"/>
  <c r="AE24" i="32"/>
  <c r="AD24" i="32"/>
  <c r="AC24" i="32"/>
  <c r="AB24" i="32"/>
  <c r="AA24" i="32"/>
  <c r="Z24" i="32"/>
  <c r="X24" i="32"/>
  <c r="W24" i="32"/>
  <c r="V24" i="32"/>
  <c r="U24" i="32"/>
  <c r="T24" i="32"/>
  <c r="S24" i="32"/>
  <c r="R24" i="32"/>
  <c r="Q24" i="32"/>
  <c r="P24" i="32"/>
  <c r="O24" i="32"/>
  <c r="N24" i="32"/>
  <c r="M24" i="32"/>
  <c r="A24" i="32"/>
  <c r="A23" i="32"/>
  <c r="AH22" i="32"/>
  <c r="AG22" i="32"/>
  <c r="AF22" i="32"/>
  <c r="AE22" i="32"/>
  <c r="AD22" i="32"/>
  <c r="AC22" i="32"/>
  <c r="AB22" i="32"/>
  <c r="AA22" i="32"/>
  <c r="Z22" i="32"/>
  <c r="X22" i="32"/>
  <c r="W22" i="32"/>
  <c r="V22" i="32"/>
  <c r="U22" i="32"/>
  <c r="T22" i="32"/>
  <c r="S22" i="32"/>
  <c r="R22" i="32"/>
  <c r="Q22" i="32"/>
  <c r="P22" i="32"/>
  <c r="O22" i="32"/>
  <c r="N22" i="32"/>
  <c r="M22" i="32"/>
  <c r="A22" i="32"/>
  <c r="A21" i="32"/>
  <c r="AH20" i="32"/>
  <c r="AG20" i="32"/>
  <c r="AF20" i="32"/>
  <c r="AE20" i="32"/>
  <c r="AD20" i="32"/>
  <c r="AC20" i="32"/>
  <c r="AB20" i="32"/>
  <c r="AA20" i="32"/>
  <c r="Z20" i="32"/>
  <c r="X20" i="32"/>
  <c r="W20" i="32"/>
  <c r="V20" i="32"/>
  <c r="U20" i="32"/>
  <c r="T20" i="32"/>
  <c r="S20" i="32"/>
  <c r="R20" i="32"/>
  <c r="Q20" i="32"/>
  <c r="P20" i="32"/>
  <c r="O20" i="32"/>
  <c r="N20" i="32"/>
  <c r="M20" i="32"/>
  <c r="A20" i="32"/>
  <c r="AH19" i="32"/>
  <c r="AG19" i="32"/>
  <c r="AF19" i="32"/>
  <c r="AE19" i="32"/>
  <c r="AD19" i="32"/>
  <c r="AC19" i="32"/>
  <c r="AB19" i="32"/>
  <c r="AA19" i="32"/>
  <c r="Z19" i="32"/>
  <c r="X19" i="32"/>
  <c r="W19" i="32"/>
  <c r="V19" i="32"/>
  <c r="U19" i="32"/>
  <c r="T19" i="32"/>
  <c r="S19" i="32"/>
  <c r="R19" i="32"/>
  <c r="Q19" i="32"/>
  <c r="P19" i="32"/>
  <c r="O19" i="32"/>
  <c r="N19" i="32"/>
  <c r="M19" i="32"/>
  <c r="A19" i="32"/>
  <c r="AH18" i="32"/>
  <c r="AG18" i="32"/>
  <c r="AF18" i="32"/>
  <c r="AE18" i="32"/>
  <c r="AD18" i="32"/>
  <c r="AC18" i="32"/>
  <c r="AB18" i="32"/>
  <c r="AA18" i="32"/>
  <c r="Z18" i="32"/>
  <c r="X18" i="32"/>
  <c r="W18" i="32"/>
  <c r="V18" i="32"/>
  <c r="U18" i="32"/>
  <c r="T18" i="32"/>
  <c r="S18" i="32"/>
  <c r="R18" i="32"/>
  <c r="Q18" i="32"/>
  <c r="P18" i="32"/>
  <c r="O18" i="32"/>
  <c r="N18" i="32"/>
  <c r="M18" i="32"/>
  <c r="A18" i="32"/>
  <c r="AH17" i="32"/>
  <c r="AG17" i="32"/>
  <c r="AF17" i="32"/>
  <c r="AE17" i="32"/>
  <c r="AD17" i="32"/>
  <c r="AC17" i="32"/>
  <c r="AB17" i="32"/>
  <c r="AA17" i="32"/>
  <c r="Z17" i="32"/>
  <c r="X17" i="32"/>
  <c r="W17" i="32"/>
  <c r="V17" i="32"/>
  <c r="U17" i="32"/>
  <c r="T17" i="32"/>
  <c r="S17" i="32"/>
  <c r="R17" i="32"/>
  <c r="Q17" i="32"/>
  <c r="P17" i="32"/>
  <c r="O17" i="32"/>
  <c r="N17" i="32"/>
  <c r="M17" i="32"/>
  <c r="B17" i="32"/>
  <c r="A17" i="32"/>
  <c r="AH16" i="32"/>
  <c r="AG16" i="32"/>
  <c r="AF16" i="32"/>
  <c r="AE16" i="32"/>
  <c r="AD16" i="32"/>
  <c r="AC16" i="32"/>
  <c r="AB16" i="32"/>
  <c r="AA16" i="32"/>
  <c r="Z16" i="32"/>
  <c r="X16" i="32"/>
  <c r="W16" i="32"/>
  <c r="V16" i="32"/>
  <c r="U16" i="32"/>
  <c r="T16" i="32"/>
  <c r="S16" i="32"/>
  <c r="R16" i="32"/>
  <c r="Q16" i="32"/>
  <c r="P16" i="32"/>
  <c r="O16" i="32"/>
  <c r="N16" i="32"/>
  <c r="M16" i="32"/>
  <c r="A16" i="32"/>
  <c r="F2" i="49"/>
  <c r="I25" i="163"/>
  <c r="K25" i="163" s="1"/>
  <c r="G25" i="163"/>
  <c r="E25" i="163"/>
  <c r="F25" i="163" s="1"/>
  <c r="J25" i="163" s="1"/>
  <c r="L25" i="163" s="1"/>
  <c r="D25" i="163"/>
  <c r="I24" i="163"/>
  <c r="K24" i="163" s="1"/>
  <c r="G24" i="163"/>
  <c r="E24" i="163"/>
  <c r="F24" i="163" s="1"/>
  <c r="J24" i="163" s="1"/>
  <c r="L24" i="163" s="1"/>
  <c r="D24" i="163"/>
  <c r="I23" i="163"/>
  <c r="K23" i="163" s="1"/>
  <c r="G23" i="163"/>
  <c r="E23" i="163"/>
  <c r="F23" i="163" s="1"/>
  <c r="J23" i="163" s="1"/>
  <c r="L23" i="163" s="1"/>
  <c r="D23" i="163"/>
  <c r="I22" i="163"/>
  <c r="K22" i="163" s="1"/>
  <c r="G22" i="163"/>
  <c r="E22" i="163"/>
  <c r="F22" i="163" s="1"/>
  <c r="J22" i="163" s="1"/>
  <c r="L22" i="163" s="1"/>
  <c r="D22" i="163"/>
  <c r="I21" i="163"/>
  <c r="K21" i="163" s="1"/>
  <c r="G21" i="163"/>
  <c r="E21" i="163"/>
  <c r="F21" i="163" s="1"/>
  <c r="J21" i="163" s="1"/>
  <c r="L21" i="163" s="1"/>
  <c r="D21" i="163"/>
  <c r="I20" i="163"/>
  <c r="K20" i="163" s="1"/>
  <c r="G20" i="163"/>
  <c r="E20" i="163"/>
  <c r="F20" i="163" s="1"/>
  <c r="J20" i="163" s="1"/>
  <c r="L20" i="163" s="1"/>
  <c r="D20" i="163"/>
  <c r="I19" i="163"/>
  <c r="K19" i="163" s="1"/>
  <c r="G19" i="163"/>
  <c r="E19" i="163"/>
  <c r="F19" i="163" s="1"/>
  <c r="J19" i="163" s="1"/>
  <c r="L19" i="163" s="1"/>
  <c r="D19" i="163"/>
  <c r="I18" i="163"/>
  <c r="K18" i="163" s="1"/>
  <c r="G18" i="163"/>
  <c r="E18" i="163"/>
  <c r="F18" i="163" s="1"/>
  <c r="J18" i="163" s="1"/>
  <c r="L18" i="163" s="1"/>
  <c r="D18" i="163"/>
  <c r="I17" i="163"/>
  <c r="K17" i="163" s="1"/>
  <c r="G17" i="163"/>
  <c r="E17" i="163"/>
  <c r="F17" i="163" s="1"/>
  <c r="J17" i="163" s="1"/>
  <c r="L17" i="163" s="1"/>
  <c r="D17" i="163"/>
  <c r="I16" i="163"/>
  <c r="K16" i="163" s="1"/>
  <c r="G16" i="163"/>
  <c r="E16" i="163"/>
  <c r="F16" i="163" s="1"/>
  <c r="J16" i="163" s="1"/>
  <c r="L16" i="163" s="1"/>
  <c r="D16" i="163"/>
  <c r="I15" i="163"/>
  <c r="K15" i="163" s="1"/>
  <c r="G15" i="163"/>
  <c r="E15" i="163"/>
  <c r="F15" i="163" s="1"/>
  <c r="J15" i="163" s="1"/>
  <c r="L15" i="163" s="1"/>
  <c r="D15" i="163"/>
  <c r="I14" i="163"/>
  <c r="K14" i="163" s="1"/>
  <c r="G14" i="163"/>
  <c r="E14" i="163"/>
  <c r="F14" i="163" s="1"/>
  <c r="J14" i="163" s="1"/>
  <c r="L14" i="163" s="1"/>
  <c r="D14" i="163"/>
  <c r="I13" i="163"/>
  <c r="K13" i="163" s="1"/>
  <c r="G13" i="163"/>
  <c r="E13" i="163"/>
  <c r="F13" i="163" s="1"/>
  <c r="J13" i="163" s="1"/>
  <c r="L13" i="163" s="1"/>
  <c r="D13" i="163"/>
  <c r="I12" i="163"/>
  <c r="K12" i="163" s="1"/>
  <c r="G12" i="163"/>
  <c r="E12" i="163"/>
  <c r="F12" i="163" s="1"/>
  <c r="J12" i="163" s="1"/>
  <c r="L12" i="163" s="1"/>
  <c r="D12" i="163"/>
  <c r="I11" i="163"/>
  <c r="K11" i="163" s="1"/>
  <c r="G11" i="163"/>
  <c r="E11" i="163"/>
  <c r="F11" i="163" s="1"/>
  <c r="J11" i="163" s="1"/>
  <c r="L11" i="163" s="1"/>
  <c r="D11" i="163"/>
  <c r="I10" i="163"/>
  <c r="K10" i="163" s="1"/>
  <c r="G10" i="163"/>
  <c r="E10" i="163"/>
  <c r="F10" i="163" s="1"/>
  <c r="J10" i="163" s="1"/>
  <c r="L10" i="163" s="1"/>
  <c r="D10" i="163"/>
  <c r="I9" i="163"/>
  <c r="K9" i="163" s="1"/>
  <c r="G9" i="163"/>
  <c r="E9" i="163"/>
  <c r="F9" i="163" s="1"/>
  <c r="J9" i="163" s="1"/>
  <c r="L9" i="163" s="1"/>
  <c r="D9" i="163"/>
  <c r="I8" i="163"/>
  <c r="K8" i="163" s="1"/>
  <c r="G8" i="163"/>
  <c r="E8" i="163"/>
  <c r="F8" i="163" s="1"/>
  <c r="J8" i="163" s="1"/>
  <c r="L8" i="163" s="1"/>
  <c r="D8" i="163"/>
  <c r="K7" i="163"/>
  <c r="I7" i="163"/>
  <c r="G7" i="163"/>
  <c r="E7" i="163"/>
  <c r="F7" i="163" s="1"/>
  <c r="J7" i="163" s="1"/>
  <c r="L7" i="163" s="1"/>
  <c r="D7" i="163"/>
  <c r="I6" i="163"/>
  <c r="K6" i="163" s="1"/>
  <c r="G6" i="163"/>
  <c r="E6" i="163"/>
  <c r="F6" i="163" s="1"/>
  <c r="J6" i="163" s="1"/>
  <c r="L6" i="163" s="1"/>
  <c r="D6" i="163"/>
  <c r="I5" i="163"/>
  <c r="K5" i="163" s="1"/>
  <c r="G5" i="163"/>
  <c r="E5" i="163"/>
  <c r="F5" i="163" s="1"/>
  <c r="J5" i="163" s="1"/>
  <c r="L5" i="163" s="1"/>
  <c r="D5" i="163"/>
  <c r="I4" i="163"/>
  <c r="K4" i="163" s="1"/>
  <c r="G4" i="163"/>
  <c r="E4" i="163"/>
  <c r="F4" i="163" s="1"/>
  <c r="J4" i="163" s="1"/>
  <c r="L4" i="163" s="1"/>
  <c r="D4" i="163"/>
  <c r="I3" i="163"/>
  <c r="K3" i="163" s="1"/>
  <c r="G3" i="163"/>
  <c r="E3" i="163"/>
  <c r="F3" i="163" s="1"/>
  <c r="J3" i="163" s="1"/>
  <c r="L3" i="163" s="1"/>
  <c r="D3" i="163"/>
  <c r="I2" i="163"/>
  <c r="K2" i="163" s="1"/>
  <c r="G2" i="163"/>
  <c r="E2" i="163"/>
  <c r="F2" i="163" s="1"/>
  <c r="J2" i="163" s="1"/>
  <c r="L2" i="163" s="1"/>
  <c r="D2" i="163"/>
  <c r="A63" i="162"/>
  <c r="A62" i="162"/>
  <c r="A61" i="162"/>
  <c r="A60" i="162"/>
  <c r="D59" i="162"/>
  <c r="N59" i="162" s="1"/>
  <c r="A59" i="162"/>
  <c r="D58" i="162"/>
  <c r="N58" i="162" s="1"/>
  <c r="B58" i="162"/>
  <c r="A58" i="162"/>
  <c r="D57" i="162"/>
  <c r="N57" i="162" s="1"/>
  <c r="B57" i="162"/>
  <c r="A57" i="162"/>
  <c r="D56" i="162"/>
  <c r="N56" i="162" s="1"/>
  <c r="B56" i="162"/>
  <c r="A56" i="162"/>
  <c r="D55" i="162"/>
  <c r="B55" i="162"/>
  <c r="A55" i="162"/>
  <c r="D54" i="162"/>
  <c r="N54" i="162" s="1"/>
  <c r="B54" i="162"/>
  <c r="A54" i="162"/>
  <c r="D53" i="162"/>
  <c r="N53" i="162" s="1"/>
  <c r="B53" i="162"/>
  <c r="A53" i="162"/>
  <c r="D52" i="162"/>
  <c r="N52" i="162" s="1"/>
  <c r="B52" i="162"/>
  <c r="A52" i="162"/>
  <c r="D51" i="162"/>
  <c r="B51" i="162"/>
  <c r="A51" i="162"/>
  <c r="D50" i="162"/>
  <c r="N50" i="162" s="1"/>
  <c r="B50" i="162"/>
  <c r="A50" i="162"/>
  <c r="N49" i="162"/>
  <c r="D49" i="162"/>
  <c r="B49" i="162"/>
  <c r="A49" i="162"/>
  <c r="D48" i="162"/>
  <c r="N48" i="162" s="1"/>
  <c r="B48" i="162"/>
  <c r="A48" i="162"/>
  <c r="D47" i="162"/>
  <c r="B47" i="162"/>
  <c r="A47" i="162"/>
  <c r="D46" i="162"/>
  <c r="N46" i="162" s="1"/>
  <c r="B46" i="162"/>
  <c r="A46" i="162"/>
  <c r="D45" i="162"/>
  <c r="N45" i="162" s="1"/>
  <c r="B45" i="162"/>
  <c r="A45" i="162"/>
  <c r="D44" i="162"/>
  <c r="B44" i="162"/>
  <c r="A44" i="162"/>
  <c r="D43" i="162"/>
  <c r="B43" i="162"/>
  <c r="A43" i="162"/>
  <c r="D42" i="162"/>
  <c r="N42" i="162" s="1"/>
  <c r="B42" i="162"/>
  <c r="A42" i="162"/>
  <c r="D41" i="162"/>
  <c r="N41" i="162" s="1"/>
  <c r="B41" i="162"/>
  <c r="A41" i="162"/>
  <c r="BE38" i="162"/>
  <c r="BD38" i="162"/>
  <c r="AU38" i="162"/>
  <c r="AW38" i="162" s="1"/>
  <c r="AX38" i="162" s="1"/>
  <c r="AQ38" i="162"/>
  <c r="AR38" i="162" s="1"/>
  <c r="AP38" i="162"/>
  <c r="AO38" i="162"/>
  <c r="AN38" i="162"/>
  <c r="AM38" i="162"/>
  <c r="BF38" i="162" s="1"/>
  <c r="AL38" i="162"/>
  <c r="AK38" i="162"/>
  <c r="AJ38" i="162"/>
  <c r="BC38" i="162" s="1"/>
  <c r="AI38" i="162"/>
  <c r="BB38" i="162" s="1"/>
  <c r="AH38" i="162"/>
  <c r="BA38" i="162" s="1"/>
  <c r="AG38" i="162"/>
  <c r="AZ38" i="162" s="1"/>
  <c r="AF38" i="162"/>
  <c r="AE38" i="162"/>
  <c r="AD38" i="162"/>
  <c r="AC38" i="162"/>
  <c r="AB38" i="162"/>
  <c r="AA38" i="162"/>
  <c r="AU37" i="162"/>
  <c r="AW37" i="162" s="1"/>
  <c r="AX37" i="162" s="1"/>
  <c r="AQ37" i="162"/>
  <c r="AP37" i="162"/>
  <c r="AO37" i="162"/>
  <c r="AN37" i="162"/>
  <c r="AM37" i="162"/>
  <c r="BF37" i="162" s="1"/>
  <c r="AL37" i="162"/>
  <c r="BE37" i="162" s="1"/>
  <c r="AK37" i="162"/>
  <c r="BD37" i="162" s="1"/>
  <c r="AJ37" i="162"/>
  <c r="BC37" i="162" s="1"/>
  <c r="AI37" i="162"/>
  <c r="BB37" i="162" s="1"/>
  <c r="AH37" i="162"/>
  <c r="BA37" i="162" s="1"/>
  <c r="AG37" i="162"/>
  <c r="AZ37" i="162" s="1"/>
  <c r="AF37" i="162"/>
  <c r="AE37" i="162"/>
  <c r="AD37" i="162"/>
  <c r="AC37" i="162"/>
  <c r="AB37" i="162"/>
  <c r="AA37" i="162"/>
  <c r="AU36" i="162"/>
  <c r="AY36" i="162" s="1"/>
  <c r="AO36" i="162"/>
  <c r="AN36" i="162"/>
  <c r="AM36" i="162"/>
  <c r="BF36" i="162" s="1"/>
  <c r="AL36" i="162"/>
  <c r="BE36" i="162" s="1"/>
  <c r="AI36" i="162"/>
  <c r="BB36" i="162" s="1"/>
  <c r="AH36" i="162"/>
  <c r="BA36" i="162" s="1"/>
  <c r="AG36" i="162"/>
  <c r="AZ36" i="162" s="1"/>
  <c r="AD36" i="162"/>
  <c r="AB36" i="162"/>
  <c r="AA36" i="162"/>
  <c r="Y36" i="162"/>
  <c r="R36" i="162"/>
  <c r="Q36" i="162"/>
  <c r="AQ36" i="162" s="1"/>
  <c r="P36" i="162"/>
  <c r="AP36" i="162" s="1"/>
  <c r="AU35" i="162"/>
  <c r="AO35" i="162"/>
  <c r="AN35" i="162"/>
  <c r="AM35" i="162"/>
  <c r="BF35" i="162" s="1"/>
  <c r="AL35" i="162"/>
  <c r="BE35" i="162" s="1"/>
  <c r="AI35" i="162"/>
  <c r="BB35" i="162" s="1"/>
  <c r="AH35" i="162"/>
  <c r="BA35" i="162" s="1"/>
  <c r="AG35" i="162"/>
  <c r="AZ35" i="162" s="1"/>
  <c r="AD35" i="162"/>
  <c r="AB35" i="162"/>
  <c r="AA35" i="162"/>
  <c r="Y35" i="162"/>
  <c r="R35" i="162"/>
  <c r="Q35" i="162"/>
  <c r="AQ35" i="162" s="1"/>
  <c r="AR35" i="162" s="1"/>
  <c r="P35" i="162"/>
  <c r="AP35" i="162" s="1"/>
  <c r="AU34" i="162"/>
  <c r="AY34" i="162" s="1"/>
  <c r="AO34" i="162"/>
  <c r="AN34" i="162"/>
  <c r="AM34" i="162"/>
  <c r="BF34" i="162" s="1"/>
  <c r="AL34" i="162"/>
  <c r="BE34" i="162" s="1"/>
  <c r="AI34" i="162"/>
  <c r="BB34" i="162" s="1"/>
  <c r="AH34" i="162"/>
  <c r="BA34" i="162" s="1"/>
  <c r="AG34" i="162"/>
  <c r="AZ34" i="162" s="1"/>
  <c r="AD34" i="162"/>
  <c r="AB34" i="162"/>
  <c r="AA34" i="162"/>
  <c r="Y34" i="162"/>
  <c r="AW34" i="162" s="1"/>
  <c r="R34" i="162"/>
  <c r="Q34" i="162"/>
  <c r="AQ34" i="162" s="1"/>
  <c r="P34" i="162"/>
  <c r="AP34" i="162" s="1"/>
  <c r="AU33" i="162"/>
  <c r="AO33" i="162"/>
  <c r="AN33" i="162"/>
  <c r="AM33" i="162"/>
  <c r="BF33" i="162" s="1"/>
  <c r="AL33" i="162"/>
  <c r="BE33" i="162" s="1"/>
  <c r="AI33" i="162"/>
  <c r="BB33" i="162" s="1"/>
  <c r="AH33" i="162"/>
  <c r="BA33" i="162" s="1"/>
  <c r="AG33" i="162"/>
  <c r="AZ33" i="162" s="1"/>
  <c r="AD33" i="162"/>
  <c r="AB33" i="162"/>
  <c r="AA33" i="162"/>
  <c r="Y33" i="162"/>
  <c r="R33" i="162"/>
  <c r="Q33" i="162"/>
  <c r="AQ33" i="162" s="1"/>
  <c r="AR33" i="162" s="1"/>
  <c r="P33" i="162"/>
  <c r="AP33" i="162" s="1"/>
  <c r="AU32" i="162"/>
  <c r="AY32" i="162" s="1"/>
  <c r="AL32" i="162"/>
  <c r="BE32" i="162" s="1"/>
  <c r="AI32" i="162"/>
  <c r="BB32" i="162" s="1"/>
  <c r="AH32" i="162"/>
  <c r="BA32" i="162" s="1"/>
  <c r="AG32" i="162"/>
  <c r="AZ32" i="162" s="1"/>
  <c r="AD32" i="162"/>
  <c r="AB32" i="162"/>
  <c r="AA32" i="162"/>
  <c r="Y32" i="162"/>
  <c r="R32" i="162"/>
  <c r="Q32" i="162"/>
  <c r="AQ32" i="162" s="1"/>
  <c r="P32" i="162"/>
  <c r="AP32" i="162" s="1"/>
  <c r="M32" i="162"/>
  <c r="AM32" i="162" s="1"/>
  <c r="BF32" i="162" s="1"/>
  <c r="AZ31" i="162"/>
  <c r="AU31" i="162"/>
  <c r="AW31" i="162" s="1"/>
  <c r="AX31" i="162" s="1"/>
  <c r="AP31" i="162"/>
  <c r="AN31" i="162"/>
  <c r="AL31" i="162"/>
  <c r="BE31" i="162" s="1"/>
  <c r="AI31" i="162"/>
  <c r="BB31" i="162" s="1"/>
  <c r="AH31" i="162"/>
  <c r="BA31" i="162" s="1"/>
  <c r="AG31" i="162"/>
  <c r="AD31" i="162"/>
  <c r="AB31" i="162"/>
  <c r="AA31" i="162"/>
  <c r="Y31" i="162"/>
  <c r="R31" i="162"/>
  <c r="Q31" i="162"/>
  <c r="AQ31" i="162" s="1"/>
  <c r="M31" i="162"/>
  <c r="AM31" i="162" s="1"/>
  <c r="BF31" i="162" s="1"/>
  <c r="AU30" i="162"/>
  <c r="AY30" i="162" s="1"/>
  <c r="AP30" i="162"/>
  <c r="AN30" i="162"/>
  <c r="AL30" i="162"/>
  <c r="BE30" i="162" s="1"/>
  <c r="AI30" i="162"/>
  <c r="BB30" i="162" s="1"/>
  <c r="AH30" i="162"/>
  <c r="BA30" i="162" s="1"/>
  <c r="AG30" i="162"/>
  <c r="AZ30" i="162" s="1"/>
  <c r="AD30" i="162"/>
  <c r="AB30" i="162"/>
  <c r="AA30" i="162"/>
  <c r="Y30" i="162"/>
  <c r="R30" i="162"/>
  <c r="Q30" i="162"/>
  <c r="AQ30" i="162" s="1"/>
  <c r="M30" i="162"/>
  <c r="AM30" i="162" s="1"/>
  <c r="BF30" i="162" s="1"/>
  <c r="AU29" i="162"/>
  <c r="AY29" i="162" s="1"/>
  <c r="AP29" i="162"/>
  <c r="AN29" i="162"/>
  <c r="AL29" i="162"/>
  <c r="BE29" i="162" s="1"/>
  <c r="AI29" i="162"/>
  <c r="BB29" i="162" s="1"/>
  <c r="AH29" i="162"/>
  <c r="BA29" i="162" s="1"/>
  <c r="AG29" i="162"/>
  <c r="AZ29" i="162" s="1"/>
  <c r="AD29" i="162"/>
  <c r="AB29" i="162"/>
  <c r="AA29" i="162"/>
  <c r="Y29" i="162"/>
  <c r="R29" i="162"/>
  <c r="Q29" i="162"/>
  <c r="AQ29" i="162" s="1"/>
  <c r="M29" i="162"/>
  <c r="AM29" i="162" s="1"/>
  <c r="BF29" i="162" s="1"/>
  <c r="AU28" i="162"/>
  <c r="AW28" i="162" s="1"/>
  <c r="AX28" i="162" s="1"/>
  <c r="AP28" i="162"/>
  <c r="AN28" i="162"/>
  <c r="AL28" i="162"/>
  <c r="BE28" i="162" s="1"/>
  <c r="AI28" i="162"/>
  <c r="BB28" i="162" s="1"/>
  <c r="AH28" i="162"/>
  <c r="BA28" i="162" s="1"/>
  <c r="AG28" i="162"/>
  <c r="AZ28" i="162" s="1"/>
  <c r="AD28" i="162"/>
  <c r="AB28" i="162"/>
  <c r="AA28" i="162"/>
  <c r="Y28" i="162"/>
  <c r="R28" i="162"/>
  <c r="Q28" i="162"/>
  <c r="AQ28" i="162" s="1"/>
  <c r="AR28" i="162" s="1"/>
  <c r="M28" i="162"/>
  <c r="AM28" i="162" s="1"/>
  <c r="BF28" i="162" s="1"/>
  <c r="AU27" i="162"/>
  <c r="AW27" i="162" s="1"/>
  <c r="AN27" i="162"/>
  <c r="AL27" i="162"/>
  <c r="BE27" i="162" s="1"/>
  <c r="AI27" i="162"/>
  <c r="BB27" i="162" s="1"/>
  <c r="AH27" i="162"/>
  <c r="BA27" i="162" s="1"/>
  <c r="AG27" i="162"/>
  <c r="AZ27" i="162" s="1"/>
  <c r="AD27" i="162"/>
  <c r="AB27" i="162"/>
  <c r="AA27" i="162"/>
  <c r="Y27" i="162"/>
  <c r="R27" i="162"/>
  <c r="Q27" i="162"/>
  <c r="AQ27" i="162" s="1"/>
  <c r="P27" i="162"/>
  <c r="AP27" i="162" s="1"/>
  <c r="M27" i="162"/>
  <c r="AM27" i="162" s="1"/>
  <c r="BF27" i="162" s="1"/>
  <c r="AU26" i="162"/>
  <c r="AW26" i="162" s="1"/>
  <c r="AN26" i="162"/>
  <c r="AL26" i="162"/>
  <c r="BE26" i="162" s="1"/>
  <c r="AI26" i="162"/>
  <c r="BB26" i="162" s="1"/>
  <c r="AH26" i="162"/>
  <c r="BA26" i="162" s="1"/>
  <c r="AG26" i="162"/>
  <c r="AZ26" i="162" s="1"/>
  <c r="AD26" i="162"/>
  <c r="AB26" i="162"/>
  <c r="AA26" i="162"/>
  <c r="Y26" i="162"/>
  <c r="R26" i="162"/>
  <c r="Q26" i="162"/>
  <c r="AQ26" i="162" s="1"/>
  <c r="P26" i="162"/>
  <c r="AP26" i="162" s="1"/>
  <c r="M26" i="162"/>
  <c r="AM26" i="162" s="1"/>
  <c r="BF26" i="162" s="1"/>
  <c r="AU25" i="162"/>
  <c r="AN25" i="162"/>
  <c r="AL25" i="162"/>
  <c r="BE25" i="162" s="1"/>
  <c r="AI25" i="162"/>
  <c r="BB25" i="162" s="1"/>
  <c r="AH25" i="162"/>
  <c r="BA25" i="162" s="1"/>
  <c r="AG25" i="162"/>
  <c r="AZ25" i="162" s="1"/>
  <c r="AD25" i="162"/>
  <c r="AB25" i="162"/>
  <c r="AA25" i="162"/>
  <c r="Y25" i="162"/>
  <c r="R25" i="162"/>
  <c r="Q25" i="162"/>
  <c r="AQ25" i="162" s="1"/>
  <c r="P25" i="162"/>
  <c r="AP25" i="162" s="1"/>
  <c r="M25" i="162"/>
  <c r="AM25" i="162" s="1"/>
  <c r="BF25" i="162" s="1"/>
  <c r="AU24" i="162"/>
  <c r="AN24" i="162"/>
  <c r="AL24" i="162"/>
  <c r="BE24" i="162" s="1"/>
  <c r="AI24" i="162"/>
  <c r="BB24" i="162" s="1"/>
  <c r="AH24" i="162"/>
  <c r="BA24" i="162" s="1"/>
  <c r="AG24" i="162"/>
  <c r="AZ24" i="162" s="1"/>
  <c r="AD24" i="162"/>
  <c r="AB24" i="162"/>
  <c r="AA24" i="162"/>
  <c r="Y24" i="162"/>
  <c r="R24" i="162"/>
  <c r="Q24" i="162"/>
  <c r="AQ24" i="162" s="1"/>
  <c r="P24" i="162"/>
  <c r="AP24" i="162" s="1"/>
  <c r="M24" i="162"/>
  <c r="AM24" i="162" s="1"/>
  <c r="BF24" i="162" s="1"/>
  <c r="AU23" i="162"/>
  <c r="AW23" i="162" s="1"/>
  <c r="AN23" i="162"/>
  <c r="AL23" i="162"/>
  <c r="BE23" i="162" s="1"/>
  <c r="AI23" i="162"/>
  <c r="BB23" i="162" s="1"/>
  <c r="AH23" i="162"/>
  <c r="BA23" i="162" s="1"/>
  <c r="AG23" i="162"/>
  <c r="AZ23" i="162" s="1"/>
  <c r="AD23" i="162"/>
  <c r="AB23" i="162"/>
  <c r="AA23" i="162"/>
  <c r="Y23" i="162"/>
  <c r="R23" i="162"/>
  <c r="Q23" i="162"/>
  <c r="AQ23" i="162" s="1"/>
  <c r="P23" i="162"/>
  <c r="AP23" i="162" s="1"/>
  <c r="M23" i="162"/>
  <c r="AM23" i="162" s="1"/>
  <c r="BF23" i="162" s="1"/>
  <c r="AU22" i="162"/>
  <c r="AN22" i="162"/>
  <c r="AL22" i="162"/>
  <c r="BE22" i="162" s="1"/>
  <c r="AI22" i="162"/>
  <c r="BB22" i="162" s="1"/>
  <c r="AH22" i="162"/>
  <c r="BA22" i="162" s="1"/>
  <c r="AG22" i="162"/>
  <c r="AZ22" i="162" s="1"/>
  <c r="AD22" i="162"/>
  <c r="AB22" i="162"/>
  <c r="AA22" i="162"/>
  <c r="Y22" i="162"/>
  <c r="R22" i="162"/>
  <c r="Q22" i="162"/>
  <c r="AQ22" i="162" s="1"/>
  <c r="P22" i="162"/>
  <c r="AP22" i="162" s="1"/>
  <c r="M22" i="162"/>
  <c r="AM22" i="162" s="1"/>
  <c r="BF22" i="162" s="1"/>
  <c r="AU21" i="162"/>
  <c r="AN21" i="162"/>
  <c r="AL21" i="162"/>
  <c r="BE21" i="162" s="1"/>
  <c r="AI21" i="162"/>
  <c r="BB21" i="162" s="1"/>
  <c r="AH21" i="162"/>
  <c r="BA21" i="162" s="1"/>
  <c r="AG21" i="162"/>
  <c r="AZ21" i="162" s="1"/>
  <c r="AD21" i="162"/>
  <c r="AB21" i="162"/>
  <c r="AA21" i="162"/>
  <c r="Y21" i="162"/>
  <c r="R21" i="162"/>
  <c r="Q21" i="162"/>
  <c r="AQ21" i="162" s="1"/>
  <c r="P21" i="162"/>
  <c r="AP21" i="162" s="1"/>
  <c r="M21" i="162"/>
  <c r="AM21" i="162" s="1"/>
  <c r="BF21" i="162" s="1"/>
  <c r="AU20" i="162"/>
  <c r="AW20" i="162" s="1"/>
  <c r="AN20" i="162"/>
  <c r="AL20" i="162"/>
  <c r="BE20" i="162" s="1"/>
  <c r="AI20" i="162"/>
  <c r="BB20" i="162" s="1"/>
  <c r="AH20" i="162"/>
  <c r="BA20" i="162" s="1"/>
  <c r="AG20" i="162"/>
  <c r="AZ20" i="162" s="1"/>
  <c r="AD20" i="162"/>
  <c r="AB20" i="162"/>
  <c r="AA20" i="162"/>
  <c r="Y20" i="162"/>
  <c r="R20" i="162"/>
  <c r="Q20" i="162"/>
  <c r="AQ20" i="162" s="1"/>
  <c r="P20" i="162"/>
  <c r="AP20" i="162" s="1"/>
  <c r="M20" i="162"/>
  <c r="AM20" i="162" s="1"/>
  <c r="BF20" i="162" s="1"/>
  <c r="AU19" i="162"/>
  <c r="AY19" i="162" s="1"/>
  <c r="AN19" i="162"/>
  <c r="AL19" i="162"/>
  <c r="BE19" i="162" s="1"/>
  <c r="AI19" i="162"/>
  <c r="BB19" i="162" s="1"/>
  <c r="AH19" i="162"/>
  <c r="BA19" i="162" s="1"/>
  <c r="AG19" i="162"/>
  <c r="AZ19" i="162" s="1"/>
  <c r="AD19" i="162"/>
  <c r="AB19" i="162"/>
  <c r="AA19" i="162"/>
  <c r="Y19" i="162"/>
  <c r="R19" i="162"/>
  <c r="Q19" i="162"/>
  <c r="AQ19" i="162" s="1"/>
  <c r="P19" i="162"/>
  <c r="AP19" i="162" s="1"/>
  <c r="M19" i="162"/>
  <c r="AM19" i="162" s="1"/>
  <c r="BF19" i="162" s="1"/>
  <c r="AU18" i="162"/>
  <c r="AY18" i="162" s="1"/>
  <c r="AN18" i="162"/>
  <c r="AL18" i="162"/>
  <c r="BE18" i="162" s="1"/>
  <c r="AI18" i="162"/>
  <c r="BB18" i="162" s="1"/>
  <c r="AH18" i="162"/>
  <c r="BA18" i="162" s="1"/>
  <c r="AG18" i="162"/>
  <c r="AZ18" i="162" s="1"/>
  <c r="AD18" i="162"/>
  <c r="AB18" i="162"/>
  <c r="AA18" i="162"/>
  <c r="Y18" i="162"/>
  <c r="R18" i="162"/>
  <c r="Q18" i="162"/>
  <c r="AQ18" i="162" s="1"/>
  <c r="P18" i="162"/>
  <c r="AP18" i="162" s="1"/>
  <c r="M18" i="162"/>
  <c r="AM18" i="162" s="1"/>
  <c r="BF18" i="162" s="1"/>
  <c r="AU17" i="162"/>
  <c r="AN17" i="162"/>
  <c r="AL17" i="162"/>
  <c r="BE17" i="162" s="1"/>
  <c r="AI17" i="162"/>
  <c r="BB17" i="162" s="1"/>
  <c r="AH17" i="162"/>
  <c r="BA17" i="162" s="1"/>
  <c r="AG17" i="162"/>
  <c r="AZ17" i="162" s="1"/>
  <c r="AD17" i="162"/>
  <c r="AB17" i="162"/>
  <c r="AA17" i="162"/>
  <c r="Y17" i="162"/>
  <c r="R17" i="162"/>
  <c r="Q17" i="162"/>
  <c r="AQ17" i="162" s="1"/>
  <c r="P17" i="162"/>
  <c r="AP17" i="162" s="1"/>
  <c r="M17" i="162"/>
  <c r="AM17" i="162" s="1"/>
  <c r="BF17" i="162" s="1"/>
  <c r="AU16" i="162"/>
  <c r="AN16" i="162"/>
  <c r="AL16" i="162"/>
  <c r="BE16" i="162" s="1"/>
  <c r="AI16" i="162"/>
  <c r="BB16" i="162" s="1"/>
  <c r="AH16" i="162"/>
  <c r="BA16" i="162" s="1"/>
  <c r="AG16" i="162"/>
  <c r="AZ16" i="162" s="1"/>
  <c r="AD16" i="162"/>
  <c r="AB16" i="162"/>
  <c r="AA16" i="162"/>
  <c r="Y16" i="162"/>
  <c r="R16" i="162"/>
  <c r="Q16" i="162"/>
  <c r="AQ16" i="162" s="1"/>
  <c r="P16" i="162"/>
  <c r="AP16" i="162" s="1"/>
  <c r="M16" i="162"/>
  <c r="AM16" i="162" s="1"/>
  <c r="BF16" i="162" s="1"/>
  <c r="AU15" i="162"/>
  <c r="AN15" i="162"/>
  <c r="AL15" i="162"/>
  <c r="BE15" i="162" s="1"/>
  <c r="AI15" i="162"/>
  <c r="BB15" i="162" s="1"/>
  <c r="AH15" i="162"/>
  <c r="BA15" i="162" s="1"/>
  <c r="AG15" i="162"/>
  <c r="AZ15" i="162" s="1"/>
  <c r="AD15" i="162"/>
  <c r="AB15" i="162"/>
  <c r="AA15" i="162"/>
  <c r="Y15" i="162"/>
  <c r="R15" i="162"/>
  <c r="Q15" i="162"/>
  <c r="AQ15" i="162" s="1"/>
  <c r="P15" i="162"/>
  <c r="AP15" i="162" s="1"/>
  <c r="M15" i="162"/>
  <c r="AM15" i="162" s="1"/>
  <c r="BF15" i="162" s="1"/>
  <c r="AU14" i="162"/>
  <c r="AW14" i="162" s="1"/>
  <c r="AN14" i="162"/>
  <c r="AL14" i="162"/>
  <c r="BE14" i="162" s="1"/>
  <c r="AI14" i="162"/>
  <c r="BB14" i="162" s="1"/>
  <c r="AH14" i="162"/>
  <c r="BA14" i="162" s="1"/>
  <c r="AG14" i="162"/>
  <c r="AZ14" i="162" s="1"/>
  <c r="AD14" i="162"/>
  <c r="AB14" i="162"/>
  <c r="AA14" i="162"/>
  <c r="Y14" i="162"/>
  <c r="R14" i="162"/>
  <c r="Q14" i="162"/>
  <c r="AQ14" i="162" s="1"/>
  <c r="P14" i="162"/>
  <c r="AP14" i="162" s="1"/>
  <c r="M14" i="162"/>
  <c r="M12" i="162"/>
  <c r="F36" i="162" s="1"/>
  <c r="A8" i="1"/>
  <c r="AS3" i="1"/>
  <c r="AS2" i="1"/>
  <c r="AK1" i="1"/>
  <c r="AJ1" i="1"/>
  <c r="AI1" i="1"/>
  <c r="AH1" i="1"/>
  <c r="AG1" i="1"/>
  <c r="AF1" i="1"/>
  <c r="AE1" i="1"/>
  <c r="AD1" i="1"/>
  <c r="AC1" i="1"/>
  <c r="AB1" i="1"/>
  <c r="AA1" i="1"/>
  <c r="X1" i="1"/>
  <c r="W1" i="1"/>
  <c r="V1" i="1"/>
  <c r="U1" i="1"/>
  <c r="T1" i="1"/>
  <c r="S1" i="1"/>
  <c r="R1" i="1"/>
  <c r="Q1" i="1"/>
  <c r="P1" i="1"/>
  <c r="O1" i="1"/>
  <c r="N1" i="1"/>
  <c r="M1" i="1"/>
  <c r="L1" i="1"/>
  <c r="AC49" i="25"/>
  <c r="E52" i="162"/>
  <c r="E46" i="162"/>
  <c r="O14" i="162"/>
  <c r="O19" i="162"/>
  <c r="BP49" i="25"/>
  <c r="O20" i="162"/>
  <c r="AT49" i="25"/>
  <c r="E59" i="162"/>
  <c r="AJ49" i="25"/>
  <c r="V49" i="25"/>
  <c r="BJ49" i="25"/>
  <c r="Z49" i="25"/>
  <c r="AP49" i="25"/>
  <c r="E55" i="162"/>
  <c r="O17" i="162"/>
  <c r="BF49" i="25"/>
  <c r="AW49" i="25"/>
  <c r="AG49" i="25"/>
  <c r="O15" i="162"/>
  <c r="E42" i="162"/>
  <c r="E41" i="162"/>
  <c r="AE49" i="25"/>
  <c r="E57" i="162"/>
  <c r="E44" i="162"/>
  <c r="BN49" i="25"/>
  <c r="AI49" i="25"/>
  <c r="O30" i="162"/>
  <c r="AO49" i="25"/>
  <c r="O18" i="162"/>
  <c r="O28" i="162"/>
  <c r="BH49" i="25"/>
  <c r="O32" i="162"/>
  <c r="AQ49" i="25"/>
  <c r="O23" i="162"/>
  <c r="T49" i="25"/>
  <c r="O22" i="162"/>
  <c r="BI49" i="25"/>
  <c r="R49" i="25"/>
  <c r="O24" i="162"/>
  <c r="BC49" i="25"/>
  <c r="AR49" i="25"/>
  <c r="O31" i="162"/>
  <c r="AF49" i="25"/>
  <c r="BA49" i="25"/>
  <c r="AY49" i="25"/>
  <c r="AZ49" i="25"/>
  <c r="O26" i="162"/>
  <c r="AM49" i="25"/>
  <c r="E47" i="162"/>
  <c r="O29" i="162"/>
  <c r="E54" i="162"/>
  <c r="O25" i="162"/>
  <c r="BO49" i="25"/>
  <c r="BE49" i="25"/>
  <c r="U49" i="25"/>
  <c r="E53" i="162"/>
  <c r="Q49" i="25"/>
  <c r="BB49" i="25"/>
  <c r="BM49" i="25"/>
  <c r="AV49" i="25"/>
  <c r="BK49" i="25"/>
  <c r="AB49" i="25"/>
  <c r="BD49" i="25"/>
  <c r="O21" i="162"/>
  <c r="AN49" i="25"/>
  <c r="AS49" i="25"/>
  <c r="E48" i="162"/>
  <c r="AH49" i="25"/>
  <c r="E49" i="162"/>
  <c r="BL49" i="25"/>
  <c r="AU49" i="25"/>
  <c r="AD49" i="25"/>
  <c r="E50" i="162"/>
  <c r="BG49" i="25"/>
  <c r="AX49" i="25"/>
  <c r="E58" i="162"/>
  <c r="AK49" i="25"/>
  <c r="E45" i="162"/>
  <c r="AA49" i="25"/>
  <c r="O16" i="162"/>
  <c r="S49" i="25"/>
  <c r="O27" i="162"/>
  <c r="E56" i="162"/>
  <c r="I105" i="32" l="1"/>
  <c r="I90" i="32"/>
  <c r="I92" i="32"/>
  <c r="AW36" i="162"/>
  <c r="A2" i="249"/>
  <c r="G2" i="365"/>
  <c r="S101" i="365"/>
  <c r="E4" i="363"/>
  <c r="G2" i="364"/>
  <c r="S101" i="362"/>
  <c r="A7" i="365"/>
  <c r="O5" i="365" s="1"/>
  <c r="E2" i="364"/>
  <c r="R7" i="364" s="1"/>
  <c r="E4" i="365"/>
  <c r="E5" i="364"/>
  <c r="E6" i="363"/>
  <c r="S101" i="364"/>
  <c r="E6" i="364"/>
  <c r="E3" i="364"/>
  <c r="A7" i="361"/>
  <c r="O5" i="361" s="1"/>
  <c r="G4" i="361"/>
  <c r="A7" i="363"/>
  <c r="O5" i="363" s="1"/>
  <c r="S101" i="361"/>
  <c r="E3" i="363"/>
  <c r="E3" i="362"/>
  <c r="E6" i="365"/>
  <c r="E3" i="365"/>
  <c r="E6" i="361"/>
  <c r="G3" i="361"/>
  <c r="S101" i="360"/>
  <c r="E5" i="360"/>
  <c r="E5" i="365"/>
  <c r="G2" i="362"/>
  <c r="E4" i="361"/>
  <c r="G2" i="360"/>
  <c r="E5" i="359"/>
  <c r="E2" i="362"/>
  <c r="R7" i="362" s="1"/>
  <c r="E5" i="362"/>
  <c r="E3" i="361"/>
  <c r="G3" i="360"/>
  <c r="A7" i="362"/>
  <c r="O5" i="362" s="1"/>
  <c r="E4" i="362"/>
  <c r="E6" i="360"/>
  <c r="E3" i="360"/>
  <c r="S101" i="357"/>
  <c r="E5" i="363"/>
  <c r="G2" i="361"/>
  <c r="E2" i="361"/>
  <c r="R7" i="361" s="1"/>
  <c r="E2" i="360"/>
  <c r="R7" i="360" s="1"/>
  <c r="E3" i="358"/>
  <c r="A2" i="361"/>
  <c r="E6" i="359"/>
  <c r="E3" i="359"/>
  <c r="E5" i="352"/>
  <c r="E4" i="358"/>
  <c r="E4" i="357"/>
  <c r="E6" i="351"/>
  <c r="G3" i="351"/>
  <c r="E4" i="350"/>
  <c r="G2" i="363"/>
  <c r="E6" i="362"/>
  <c r="A7" i="360"/>
  <c r="O5" i="360" s="1"/>
  <c r="S101" i="358"/>
  <c r="G3" i="357"/>
  <c r="E2" i="363"/>
  <c r="R7" i="363" s="1"/>
  <c r="E6" i="358"/>
  <c r="E6" i="357"/>
  <c r="E3" i="357"/>
  <c r="E4" i="359"/>
  <c r="S101" i="352"/>
  <c r="E2" i="351"/>
  <c r="R7" i="351" s="1"/>
  <c r="E3" i="350"/>
  <c r="S101" i="363"/>
  <c r="E4" i="360"/>
  <c r="G2" i="359"/>
  <c r="S101" i="351"/>
  <c r="E3" i="348"/>
  <c r="E6" i="347"/>
  <c r="E2" i="365"/>
  <c r="R7" i="365" s="1"/>
  <c r="E2" i="359"/>
  <c r="R7" i="359" s="1"/>
  <c r="A7" i="358"/>
  <c r="O5" i="358" s="1"/>
  <c r="A7" i="352"/>
  <c r="O5" i="352" s="1"/>
  <c r="E4" i="352"/>
  <c r="E3" i="351"/>
  <c r="A7" i="350"/>
  <c r="O5" i="350" s="1"/>
  <c r="S101" i="349"/>
  <c r="A7" i="349"/>
  <c r="O5" i="349" s="1"/>
  <c r="E3" i="347"/>
  <c r="E4" i="364"/>
  <c r="E4" i="349"/>
  <c r="G2" i="348"/>
  <c r="A7" i="364"/>
  <c r="O5" i="364" s="1"/>
  <c r="E5" i="357"/>
  <c r="G3" i="352"/>
  <c r="G2" i="351"/>
  <c r="S101" i="348"/>
  <c r="E2" i="348"/>
  <c r="R7" i="348" s="1"/>
  <c r="G2" i="358"/>
  <c r="E6" i="352"/>
  <c r="E5" i="361"/>
  <c r="S101" i="359"/>
  <c r="E2" i="357"/>
  <c r="R7" i="357" s="1"/>
  <c r="E6" i="350"/>
  <c r="G2" i="350"/>
  <c r="E2" i="349"/>
  <c r="R7" i="349" s="1"/>
  <c r="E2" i="347"/>
  <c r="R7" i="347" s="1"/>
  <c r="E3" i="346"/>
  <c r="S101" i="344"/>
  <c r="E4" i="343"/>
  <c r="A7" i="344"/>
  <c r="O5" i="344" s="1"/>
  <c r="E4" i="344"/>
  <c r="E6" i="343"/>
  <c r="A7" i="347"/>
  <c r="O5" i="347" s="1"/>
  <c r="G2" i="352"/>
  <c r="E2" i="350"/>
  <c r="R7" i="350" s="1"/>
  <c r="S101" i="343"/>
  <c r="E2" i="352"/>
  <c r="R7" i="352" s="1"/>
  <c r="E6" i="348"/>
  <c r="G3" i="348"/>
  <c r="E5" i="347"/>
  <c r="G2" i="346"/>
  <c r="E6" i="345"/>
  <c r="S101" i="346"/>
  <c r="E5" i="358"/>
  <c r="E5" i="351"/>
  <c r="S101" i="350"/>
  <c r="E5" i="349"/>
  <c r="E2" i="346"/>
  <c r="R7" i="346" s="1"/>
  <c r="E3" i="345"/>
  <c r="E5" i="346"/>
  <c r="E3" i="343"/>
  <c r="G2" i="345"/>
  <c r="A7" i="359"/>
  <c r="O5" i="359" s="1"/>
  <c r="E4" i="347"/>
  <c r="E5" i="350"/>
  <c r="G2" i="357"/>
  <c r="E3" i="344"/>
  <c r="A7" i="348"/>
  <c r="O5" i="348" s="1"/>
  <c r="E5" i="345"/>
  <c r="E6" i="349"/>
  <c r="G2" i="349"/>
  <c r="E5" i="344"/>
  <c r="E2" i="345"/>
  <c r="R7" i="345" s="1"/>
  <c r="E6" i="346"/>
  <c r="A7" i="343"/>
  <c r="O5" i="343" s="1"/>
  <c r="G2" i="347"/>
  <c r="S101" i="345"/>
  <c r="A7" i="345"/>
  <c r="O5" i="345" s="1"/>
  <c r="E4" i="345"/>
  <c r="E6" i="344"/>
  <c r="A7" i="346"/>
  <c r="O5" i="346" s="1"/>
  <c r="E4" i="346"/>
  <c r="G2" i="343"/>
  <c r="E2" i="358"/>
  <c r="R7" i="358" s="1"/>
  <c r="G4" i="357"/>
  <c r="A7" i="351"/>
  <c r="O5" i="351" s="1"/>
  <c r="G3" i="349"/>
  <c r="E4" i="348"/>
  <c r="E2" i="344"/>
  <c r="R7" i="344" s="1"/>
  <c r="E5" i="343"/>
  <c r="S101" i="347"/>
  <c r="E5" i="348"/>
  <c r="E2" i="343"/>
  <c r="R7" i="343" s="1"/>
  <c r="E4" i="351"/>
  <c r="G2" i="344"/>
  <c r="A7" i="357"/>
  <c r="O5" i="357" s="1"/>
  <c r="E3" i="352"/>
  <c r="E3" i="349"/>
  <c r="S13" i="352"/>
  <c r="S9" i="345"/>
  <c r="S12" i="357"/>
  <c r="S10" i="364"/>
  <c r="S14" i="365"/>
  <c r="S17" i="363"/>
  <c r="S15" i="363"/>
  <c r="S9" i="365"/>
  <c r="S11" i="351"/>
  <c r="S11" i="346"/>
  <c r="S12" i="344"/>
  <c r="S16" i="343"/>
  <c r="S12" i="360"/>
  <c r="S9" i="347"/>
  <c r="S10" i="345"/>
  <c r="S11" i="357"/>
  <c r="S16" i="358"/>
  <c r="S13" i="359"/>
  <c r="S10" i="361"/>
  <c r="S10" i="359"/>
  <c r="S17" i="359"/>
  <c r="S15" i="365"/>
  <c r="S16" i="365"/>
  <c r="S11" i="364"/>
  <c r="S13" i="360"/>
  <c r="S21" i="343"/>
  <c r="S11" i="343"/>
  <c r="S10" i="357"/>
  <c r="S17" i="365"/>
  <c r="S10" i="362"/>
  <c r="S12" i="345"/>
  <c r="S15" i="344"/>
  <c r="S14" i="345"/>
  <c r="S14" i="344"/>
  <c r="S11" i="358"/>
  <c r="S12" i="361"/>
  <c r="S12" i="359"/>
  <c r="S12" i="364"/>
  <c r="S11" i="345"/>
  <c r="S23" i="344"/>
  <c r="S12" i="362"/>
  <c r="S15" i="345"/>
  <c r="S13" i="347"/>
  <c r="S10" i="343"/>
  <c r="S12" i="348"/>
  <c r="S10" i="352"/>
  <c r="S9" i="349"/>
  <c r="S12" i="352"/>
  <c r="S9" i="352"/>
  <c r="S15" i="359"/>
  <c r="S9" i="362"/>
  <c r="S10" i="365"/>
  <c r="S17" i="344"/>
  <c r="S10" i="351"/>
  <c r="S14" i="358"/>
  <c r="S13" i="358"/>
  <c r="S13" i="348"/>
  <c r="S11" i="352"/>
  <c r="S10" i="349"/>
  <c r="S14" i="350"/>
  <c r="S9" i="358"/>
  <c r="S16" i="363"/>
  <c r="S11" i="365"/>
  <c r="S11" i="348"/>
  <c r="S9" i="357"/>
  <c r="S14" i="347"/>
  <c r="S15" i="358"/>
  <c r="S14" i="352"/>
  <c r="S14" i="359"/>
  <c r="S14" i="348"/>
  <c r="S11" i="349"/>
  <c r="S15" i="351"/>
  <c r="S11" i="360"/>
  <c r="S17" i="360"/>
  <c r="S10" i="363"/>
  <c r="S13" i="361"/>
  <c r="S11" i="347"/>
  <c r="S13" i="344"/>
  <c r="S16" i="352"/>
  <c r="S10" i="358"/>
  <c r="S12" i="349"/>
  <c r="S11" i="359"/>
  <c r="S9" i="350"/>
  <c r="S12" i="365"/>
  <c r="S14" i="360"/>
  <c r="S12" i="350"/>
  <c r="S11" i="350"/>
  <c r="S9" i="346"/>
  <c r="S10" i="347"/>
  <c r="S13" i="345"/>
  <c r="S13" i="351"/>
  <c r="S10" i="346"/>
  <c r="S13" i="349"/>
  <c r="S10" i="350"/>
  <c r="S9" i="359"/>
  <c r="S9" i="364"/>
  <c r="S9" i="351"/>
  <c r="S9" i="360"/>
  <c r="S20" i="343"/>
  <c r="S9" i="343"/>
  <c r="S17" i="358"/>
  <c r="S14" i="363"/>
  <c r="S14" i="349"/>
  <c r="S13" i="350"/>
  <c r="S9" i="361"/>
  <c r="S14" i="361"/>
  <c r="S11" i="361"/>
  <c r="S9" i="363"/>
  <c r="S13" i="365"/>
  <c r="S12" i="347"/>
  <c r="S22" i="344"/>
  <c r="S15" i="352"/>
  <c r="S14" i="351"/>
  <c r="S13" i="346"/>
  <c r="S12" i="351"/>
  <c r="S15" i="360"/>
  <c r="S16" i="359"/>
  <c r="S15" i="361"/>
  <c r="S16" i="361"/>
  <c r="S10" i="360"/>
  <c r="S11" i="363"/>
  <c r="S12" i="358"/>
  <c r="S12" i="346"/>
  <c r="S9" i="348"/>
  <c r="S10" i="348"/>
  <c r="S19" i="343"/>
  <c r="S18" i="343"/>
  <c r="S17" i="361"/>
  <c r="S11" i="362"/>
  <c r="S18" i="361"/>
  <c r="S16" i="360"/>
  <c r="S12" i="363"/>
  <c r="S13" i="363"/>
  <c r="S13" i="364"/>
  <c r="AL2" i="1"/>
  <c r="AL4" i="1"/>
  <c r="I71" i="32"/>
  <c r="D1" i="368"/>
  <c r="D1" i="367"/>
  <c r="D1" i="366"/>
  <c r="J3" i="363"/>
  <c r="O1" i="363" s="1"/>
  <c r="J3" i="362"/>
  <c r="O1" i="362" s="1"/>
  <c r="J3" i="365"/>
  <c r="O1" i="365" s="1"/>
  <c r="J3" i="359"/>
  <c r="O1" i="359" s="1"/>
  <c r="J3" i="357"/>
  <c r="O1" i="357" s="1"/>
  <c r="D1" i="354"/>
  <c r="D1" i="353"/>
  <c r="J3" i="352"/>
  <c r="O1" i="352" s="1"/>
  <c r="J3" i="361"/>
  <c r="O1" i="361" s="1"/>
  <c r="J3" i="360"/>
  <c r="O1" i="360" s="1"/>
  <c r="J3" i="351"/>
  <c r="O1" i="351" s="1"/>
  <c r="J3" i="358"/>
  <c r="O1" i="358" s="1"/>
  <c r="D1" i="356"/>
  <c r="J3" i="350"/>
  <c r="O1" i="350" s="1"/>
  <c r="J3" i="364"/>
  <c r="O1" i="364" s="1"/>
  <c r="D1" i="355"/>
  <c r="J3" i="349"/>
  <c r="O1" i="349" s="1"/>
  <c r="J3" i="348"/>
  <c r="O1" i="348" s="1"/>
  <c r="J3" i="345"/>
  <c r="O1" i="345" s="1"/>
  <c r="J3" i="343"/>
  <c r="O1" i="343" s="1"/>
  <c r="J3" i="344"/>
  <c r="O1" i="344" s="1"/>
  <c r="J3" i="347"/>
  <c r="O1" i="347" s="1"/>
  <c r="J3" i="346"/>
  <c r="O1" i="346" s="1"/>
  <c r="AW24" i="162"/>
  <c r="I83" i="32"/>
  <c r="H71" i="95"/>
  <c r="I71" i="95"/>
  <c r="N44" i="95"/>
  <c r="C63" i="95"/>
  <c r="L34" i="95"/>
  <c r="E2" i="249"/>
  <c r="E3" i="249"/>
  <c r="J72" i="95"/>
  <c r="K72" i="95" s="1"/>
  <c r="T72" i="95" s="1"/>
  <c r="I34" i="32"/>
  <c r="I65" i="32"/>
  <c r="I63" i="32"/>
  <c r="I94" i="32"/>
  <c r="I102" i="32"/>
  <c r="Z4" i="1"/>
  <c r="AW30" i="162"/>
  <c r="AX30" i="162" s="1"/>
  <c r="I27" i="32"/>
  <c r="I77" i="32"/>
  <c r="I109" i="32"/>
  <c r="I70" i="32"/>
  <c r="I76" i="32"/>
  <c r="L30" i="95"/>
  <c r="N37" i="95"/>
  <c r="I107" i="32"/>
  <c r="I48" i="32"/>
  <c r="I101" i="32"/>
  <c r="T88" i="95"/>
  <c r="O88" i="95"/>
  <c r="R88" i="95"/>
  <c r="I42" i="32"/>
  <c r="I56" i="32"/>
  <c r="I55" i="32"/>
  <c r="S101" i="249"/>
  <c r="I100" i="32"/>
  <c r="I26" i="32"/>
  <c r="I35" i="32"/>
  <c r="I106" i="32"/>
  <c r="I22" i="32"/>
  <c r="I74" i="32"/>
  <c r="N48" i="95"/>
  <c r="I75" i="32"/>
  <c r="I104" i="32"/>
  <c r="T89" i="95"/>
  <c r="R89" i="95"/>
  <c r="O89" i="95"/>
  <c r="I40" i="32"/>
  <c r="I110" i="32"/>
  <c r="L45" i="95"/>
  <c r="N52" i="95"/>
  <c r="Y4" i="1"/>
  <c r="E4" i="249"/>
  <c r="I20" i="32"/>
  <c r="I64" i="32"/>
  <c r="I99" i="32"/>
  <c r="L38" i="95"/>
  <c r="I96" i="32"/>
  <c r="AW17" i="162"/>
  <c r="AW25" i="162"/>
  <c r="I46" i="32"/>
  <c r="I61" i="32"/>
  <c r="O57" i="162"/>
  <c r="AW29" i="162"/>
  <c r="AX29" i="162" s="1"/>
  <c r="I53" i="32"/>
  <c r="I73" i="32"/>
  <c r="C73" i="95"/>
  <c r="E6" i="249"/>
  <c r="I18" i="32"/>
  <c r="I33" i="32"/>
  <c r="I54" i="32"/>
  <c r="I72" i="32"/>
  <c r="I82" i="32"/>
  <c r="I103" i="32"/>
  <c r="N29" i="95"/>
  <c r="L49" i="95"/>
  <c r="E5" i="249"/>
  <c r="I38" i="32"/>
  <c r="I44" i="32"/>
  <c r="I50" i="32"/>
  <c r="I59" i="32"/>
  <c r="I108" i="32"/>
  <c r="N33" i="95"/>
  <c r="L53" i="95"/>
  <c r="C74" i="95"/>
  <c r="D1" i="309"/>
  <c r="D1" i="341"/>
  <c r="I61" i="95"/>
  <c r="AA4" i="1" s="1"/>
  <c r="I76" i="95"/>
  <c r="M4" i="1" s="1"/>
  <c r="I77" i="95"/>
  <c r="N4" i="1" s="1"/>
  <c r="I78" i="95"/>
  <c r="O4" i="1" s="1"/>
  <c r="H79" i="95"/>
  <c r="P2" i="1" s="1"/>
  <c r="I83" i="95"/>
  <c r="T4" i="1" s="1"/>
  <c r="I84" i="95"/>
  <c r="U4" i="1" s="1"/>
  <c r="J74" i="95"/>
  <c r="Z2" i="1"/>
  <c r="I75" i="95"/>
  <c r="L4" i="1" s="1"/>
  <c r="J3" i="249"/>
  <c r="O1" i="249" s="1"/>
  <c r="A1" i="252"/>
  <c r="H68" i="95"/>
  <c r="J68" i="95" s="1"/>
  <c r="K68" i="95" s="1"/>
  <c r="S68" i="95"/>
  <c r="I87" i="95"/>
  <c r="X4" i="1" s="1"/>
  <c r="J73" i="95"/>
  <c r="Y2" i="1"/>
  <c r="I79" i="95"/>
  <c r="P4" i="1" s="1"/>
  <c r="H81" i="95"/>
  <c r="I62" i="95"/>
  <c r="AB4" i="1" s="1"/>
  <c r="I63" i="95"/>
  <c r="AC4" i="1" s="1"/>
  <c r="I64" i="95"/>
  <c r="AD4" i="1" s="1"/>
  <c r="I65" i="95"/>
  <c r="AE4" i="1" s="1"/>
  <c r="H61" i="95"/>
  <c r="I66" i="95"/>
  <c r="AF4" i="1" s="1"/>
  <c r="H67" i="95"/>
  <c r="I85" i="95"/>
  <c r="V4" i="1" s="1"/>
  <c r="I86" i="95"/>
  <c r="W4" i="1" s="1"/>
  <c r="H65" i="95"/>
  <c r="H84" i="95"/>
  <c r="J84" i="95" s="1"/>
  <c r="K84" i="95" s="1"/>
  <c r="A2" i="364" s="1"/>
  <c r="E29" i="162"/>
  <c r="AJ29" i="162" s="1"/>
  <c r="BC29" i="162" s="1"/>
  <c r="I68" i="95"/>
  <c r="AH4" i="1" s="1"/>
  <c r="H69" i="95"/>
  <c r="H75" i="95"/>
  <c r="I80" i="95"/>
  <c r="Q4" i="1" s="1"/>
  <c r="AM14" i="162"/>
  <c r="BF14" i="162" s="1"/>
  <c r="O42" i="162"/>
  <c r="O55" i="162"/>
  <c r="C76" i="95"/>
  <c r="AW15" i="162"/>
  <c r="AX32" i="162" s="1"/>
  <c r="AW16" i="162"/>
  <c r="AW21" i="162"/>
  <c r="AW22" i="162"/>
  <c r="AY14" i="162"/>
  <c r="AY15" i="162"/>
  <c r="AY16" i="162"/>
  <c r="AY17" i="162"/>
  <c r="AY20" i="162"/>
  <c r="AY21" i="162"/>
  <c r="AY22" i="162"/>
  <c r="AY23" i="162"/>
  <c r="AY24" i="162"/>
  <c r="AY25" i="162"/>
  <c r="AY26" i="162"/>
  <c r="AY27" i="162"/>
  <c r="F29" i="162"/>
  <c r="AY31" i="162"/>
  <c r="AW35" i="162"/>
  <c r="E36" i="162"/>
  <c r="AJ36" i="162" s="1"/>
  <c r="BC36" i="162" s="1"/>
  <c r="O48" i="162"/>
  <c r="O51" i="162"/>
  <c r="O54" i="162"/>
  <c r="O59" i="162"/>
  <c r="I29" i="32"/>
  <c r="I31" i="32"/>
  <c r="I68" i="32"/>
  <c r="I80" i="32"/>
  <c r="I85" i="32"/>
  <c r="I87" i="32"/>
  <c r="L31" i="95"/>
  <c r="L35" i="95"/>
  <c r="L39" i="95"/>
  <c r="L46" i="95"/>
  <c r="L50" i="95"/>
  <c r="L54" i="95"/>
  <c r="C68" i="95"/>
  <c r="C69" i="95"/>
  <c r="H80" i="95"/>
  <c r="J80" i="95" s="1"/>
  <c r="K80" i="95" s="1"/>
  <c r="I81" i="95"/>
  <c r="R4" i="1" s="1"/>
  <c r="I82" i="95"/>
  <c r="S4" i="1" s="1"/>
  <c r="H83" i="95"/>
  <c r="H85" i="95"/>
  <c r="J85" i="95" s="1"/>
  <c r="K85" i="95" s="1"/>
  <c r="A2" i="363" s="1"/>
  <c r="O52" i="162"/>
  <c r="C77" i="95"/>
  <c r="AW33" i="162"/>
  <c r="E34" i="162"/>
  <c r="AJ34" i="162" s="1"/>
  <c r="BC34" i="162" s="1"/>
  <c r="O44" i="162"/>
  <c r="O47" i="162"/>
  <c r="O50" i="162"/>
  <c r="I17" i="32"/>
  <c r="I19" i="32"/>
  <c r="I37" i="32"/>
  <c r="I39" i="32"/>
  <c r="I41" i="32"/>
  <c r="I43" i="32"/>
  <c r="I45" i="32"/>
  <c r="I47" i="32"/>
  <c r="I49" i="32"/>
  <c r="I51" i="32"/>
  <c r="I58" i="32"/>
  <c r="I60" i="32"/>
  <c r="I93" i="32"/>
  <c r="I95" i="32"/>
  <c r="I97" i="32"/>
  <c r="C75" i="95"/>
  <c r="H63" i="95"/>
  <c r="C65" i="95"/>
  <c r="I67" i="95"/>
  <c r="AG4" i="1" s="1"/>
  <c r="H76" i="95"/>
  <c r="C84" i="95"/>
  <c r="C85" i="95"/>
  <c r="AW18" i="162"/>
  <c r="AX18" i="162" s="1"/>
  <c r="AW19" i="162"/>
  <c r="E14" i="162"/>
  <c r="AE14" i="162" s="1"/>
  <c r="E15" i="162"/>
  <c r="AE15" i="162" s="1"/>
  <c r="E16" i="162"/>
  <c r="AE16" i="162" s="1"/>
  <c r="E17" i="162"/>
  <c r="AE17" i="162" s="1"/>
  <c r="E18" i="162"/>
  <c r="AE18" i="162" s="1"/>
  <c r="E19" i="162"/>
  <c r="AE19" i="162" s="1"/>
  <c r="E20" i="162"/>
  <c r="AE20" i="162" s="1"/>
  <c r="E21" i="162"/>
  <c r="AE21" i="162" s="1"/>
  <c r="E22" i="162"/>
  <c r="AE22" i="162" s="1"/>
  <c r="E23" i="162"/>
  <c r="AE23" i="162" s="1"/>
  <c r="E24" i="162"/>
  <c r="AE24" i="162" s="1"/>
  <c r="E25" i="162"/>
  <c r="AE25" i="162" s="1"/>
  <c r="E26" i="162"/>
  <c r="AE26" i="162" s="1"/>
  <c r="E27" i="162"/>
  <c r="AE27" i="162" s="1"/>
  <c r="E28" i="162"/>
  <c r="F30" i="162"/>
  <c r="AK30" i="162" s="1"/>
  <c r="BD30" i="162" s="1"/>
  <c r="AW32" i="162"/>
  <c r="AY37" i="162"/>
  <c r="O43" i="162"/>
  <c r="N44" i="162"/>
  <c r="O46" i="162"/>
  <c r="O56" i="162"/>
  <c r="I16" i="32"/>
  <c r="P12" i="32" s="1"/>
  <c r="I24" i="32"/>
  <c r="I30" i="32"/>
  <c r="I67" i="32"/>
  <c r="I79" i="32"/>
  <c r="I86" i="32"/>
  <c r="I88" i="32"/>
  <c r="I69" i="95"/>
  <c r="AI4" i="1" s="1"/>
  <c r="I70" i="95"/>
  <c r="AJ4" i="1" s="1"/>
  <c r="H77" i="95"/>
  <c r="C80" i="95"/>
  <c r="C81" i="95"/>
  <c r="G4" i="70"/>
  <c r="AK4" i="70" s="1"/>
  <c r="G11" i="70"/>
  <c r="AK11" i="70" s="1"/>
  <c r="G13" i="70"/>
  <c r="AK13" i="70" s="1"/>
  <c r="G19" i="70"/>
  <c r="AK19" i="70" s="1"/>
  <c r="G21" i="70"/>
  <c r="AK21" i="70" s="1"/>
  <c r="G5" i="70"/>
  <c r="AK5" i="70" s="1"/>
  <c r="G18" i="70"/>
  <c r="AK18" i="70" s="1"/>
  <c r="G20" i="70"/>
  <c r="AK20" i="70" s="1"/>
  <c r="G22" i="70"/>
  <c r="AK22" i="70" s="1"/>
  <c r="G24" i="70"/>
  <c r="AK24" i="70" s="1"/>
  <c r="G10" i="70"/>
  <c r="AK10" i="70" s="1"/>
  <c r="G12" i="70"/>
  <c r="AK12" i="70" s="1"/>
  <c r="G6" i="70"/>
  <c r="AK6" i="70" s="1"/>
  <c r="G23" i="70"/>
  <c r="AK23" i="70" s="1"/>
  <c r="G7" i="70"/>
  <c r="AK7" i="70" s="1"/>
  <c r="G9" i="70"/>
  <c r="AK9" i="70" s="1"/>
  <c r="G8" i="70"/>
  <c r="AK8" i="70" s="1"/>
  <c r="AO30" i="162"/>
  <c r="AO29" i="162"/>
  <c r="AO14" i="162"/>
  <c r="AO15" i="162"/>
  <c r="AO16" i="162"/>
  <c r="AO17" i="162"/>
  <c r="AO18" i="162"/>
  <c r="AO19" i="162"/>
  <c r="AO20" i="162"/>
  <c r="AO21" i="162"/>
  <c r="AO22" i="162"/>
  <c r="AO23" i="162"/>
  <c r="AO24" i="162"/>
  <c r="AO25" i="162"/>
  <c r="AO26" i="162"/>
  <c r="AO27" i="162"/>
  <c r="AO28" i="162"/>
  <c r="AO31" i="162"/>
  <c r="AO32" i="162"/>
  <c r="A9" i="1"/>
  <c r="AS34" i="162"/>
  <c r="AR34" i="162"/>
  <c r="AS30" i="162"/>
  <c r="AT30" i="162" s="1"/>
  <c r="AR30" i="162"/>
  <c r="AS32" i="162"/>
  <c r="AR32" i="162"/>
  <c r="AS37" i="162"/>
  <c r="AK36" i="162"/>
  <c r="BD36" i="162" s="1"/>
  <c r="AF36" i="162"/>
  <c r="K95" i="95"/>
  <c r="B95" i="95"/>
  <c r="A1" i="161"/>
  <c r="G2" i="49"/>
  <c r="AS14" i="162"/>
  <c r="AT14" i="162" s="1"/>
  <c r="AS15" i="162"/>
  <c r="AT15" i="162" s="1"/>
  <c r="AS16" i="162"/>
  <c r="AT16" i="162" s="1"/>
  <c r="AS17" i="162"/>
  <c r="AT17" i="162" s="1"/>
  <c r="AS18" i="162"/>
  <c r="AT18" i="162" s="1"/>
  <c r="AS19" i="162"/>
  <c r="AT19" i="162" s="1"/>
  <c r="AS20" i="162"/>
  <c r="AT20" i="162" s="1"/>
  <c r="AS21" i="162"/>
  <c r="AT21" i="162" s="1"/>
  <c r="AS22" i="162"/>
  <c r="AT22" i="162" s="1"/>
  <c r="AS23" i="162"/>
  <c r="AT23" i="162" s="1"/>
  <c r="AS24" i="162"/>
  <c r="AT24" i="162" s="1"/>
  <c r="AS25" i="162"/>
  <c r="AT25" i="162" s="1"/>
  <c r="AS26" i="162"/>
  <c r="AT26" i="162" s="1"/>
  <c r="AS27" i="162"/>
  <c r="AT27" i="162" s="1"/>
  <c r="AS29" i="162"/>
  <c r="AT29" i="162" s="1"/>
  <c r="AR29" i="162"/>
  <c r="AS31" i="162"/>
  <c r="AT31" i="162" s="1"/>
  <c r="AS36" i="162"/>
  <c r="AR36" i="162"/>
  <c r="F14" i="162"/>
  <c r="AR14" i="162"/>
  <c r="F15" i="162"/>
  <c r="AJ15" i="162"/>
  <c r="BC15" i="162" s="1"/>
  <c r="AR15" i="162"/>
  <c r="F16" i="162"/>
  <c r="AR16" i="162"/>
  <c r="F17" i="162"/>
  <c r="AR17" i="162"/>
  <c r="F18" i="162"/>
  <c r="AJ18" i="162"/>
  <c r="BC18" i="162" s="1"/>
  <c r="AR18" i="162"/>
  <c r="F19" i="162"/>
  <c r="AR19" i="162"/>
  <c r="F20" i="162"/>
  <c r="AR20" i="162"/>
  <c r="F21" i="162"/>
  <c r="AR21" i="162"/>
  <c r="F22" i="162"/>
  <c r="AR22" i="162"/>
  <c r="F23" i="162"/>
  <c r="AR23" i="162"/>
  <c r="F24" i="162"/>
  <c r="AR24" i="162"/>
  <c r="F25" i="162"/>
  <c r="AR25" i="162"/>
  <c r="F26" i="162"/>
  <c r="AR26" i="162"/>
  <c r="F27" i="162"/>
  <c r="AJ27" i="162"/>
  <c r="BC27" i="162" s="1"/>
  <c r="AR27" i="162"/>
  <c r="F28" i="162"/>
  <c r="AS28" i="162"/>
  <c r="AT28" i="162" s="1"/>
  <c r="E31" i="162"/>
  <c r="AR31" i="162"/>
  <c r="F32" i="162"/>
  <c r="E33" i="162"/>
  <c r="AS33" i="162"/>
  <c r="E35" i="162"/>
  <c r="AS35" i="162"/>
  <c r="AR37" i="162"/>
  <c r="AS38" i="162"/>
  <c r="N43" i="162"/>
  <c r="N47" i="162"/>
  <c r="N51" i="162"/>
  <c r="N55" i="162"/>
  <c r="L32" i="95"/>
  <c r="L36" i="95"/>
  <c r="L43" i="95"/>
  <c r="L47" i="95"/>
  <c r="L51" i="95"/>
  <c r="L55" i="95"/>
  <c r="C61" i="95"/>
  <c r="H62" i="95"/>
  <c r="H64" i="95"/>
  <c r="H66" i="95"/>
  <c r="H70" i="95"/>
  <c r="H78" i="95"/>
  <c r="H82" i="95"/>
  <c r="H86" i="95"/>
  <c r="H87" i="95"/>
  <c r="AY28" i="162"/>
  <c r="AE29" i="162"/>
  <c r="E30" i="162"/>
  <c r="F31" i="162"/>
  <c r="F33" i="162"/>
  <c r="AY33" i="162"/>
  <c r="F35" i="162"/>
  <c r="AY35" i="162"/>
  <c r="AY38" i="162"/>
  <c r="C62" i="95"/>
  <c r="Q62" i="95"/>
  <c r="C64" i="95"/>
  <c r="Q64" i="95"/>
  <c r="C66" i="95"/>
  <c r="C70" i="95"/>
  <c r="C78" i="95"/>
  <c r="C82" i="95"/>
  <c r="C86" i="95"/>
  <c r="O58" i="162"/>
  <c r="C67" i="95"/>
  <c r="C71" i="95"/>
  <c r="C79" i="95"/>
  <c r="C83" i="95"/>
  <c r="E32" i="162"/>
  <c r="F34" i="162"/>
  <c r="O41" i="162"/>
  <c r="O45" i="162"/>
  <c r="O49" i="162"/>
  <c r="O53" i="162"/>
  <c r="B18" i="32"/>
  <c r="Q61" i="95"/>
  <c r="Q63" i="95"/>
  <c r="Q65" i="95"/>
  <c r="T12" i="32" l="1"/>
  <c r="AX33" i="162"/>
  <c r="J32" i="25"/>
  <c r="AX16" i="162"/>
  <c r="AE36" i="162"/>
  <c r="AL7" i="1"/>
  <c r="AL68" i="1"/>
  <c r="AL97" i="1"/>
  <c r="AL18" i="1"/>
  <c r="AL78" i="1"/>
  <c r="AL126" i="1"/>
  <c r="AL51" i="1"/>
  <c r="AL123" i="1"/>
  <c r="AL46" i="1"/>
  <c r="AL53" i="1"/>
  <c r="AL101" i="1"/>
  <c r="AL22" i="1"/>
  <c r="AL82" i="1"/>
  <c r="AL130" i="1"/>
  <c r="AL35" i="1"/>
  <c r="AL107" i="1"/>
  <c r="AL19" i="1"/>
  <c r="AL91" i="1"/>
  <c r="AL44" i="1"/>
  <c r="AL109" i="1"/>
  <c r="AL30" i="1"/>
  <c r="AL103" i="1"/>
  <c r="AL95" i="1"/>
  <c r="AL16" i="1"/>
  <c r="AL20" i="1"/>
  <c r="AL128" i="1"/>
  <c r="AL37" i="1"/>
  <c r="AL54" i="1"/>
  <c r="AL58" i="1"/>
  <c r="AL75" i="1"/>
  <c r="AL9" i="1"/>
  <c r="AL50" i="1"/>
  <c r="AL111" i="1"/>
  <c r="AL87" i="1"/>
  <c r="AL32" i="1"/>
  <c r="AL117" i="1"/>
  <c r="AL55" i="1"/>
  <c r="AL84" i="1"/>
  <c r="AL34" i="1"/>
  <c r="AL127" i="1"/>
  <c r="AL59" i="1"/>
  <c r="AL69" i="1"/>
  <c r="AL102" i="1"/>
  <c r="AL11" i="1"/>
  <c r="AL96" i="1"/>
  <c r="AL77" i="1"/>
  <c r="AL100" i="1"/>
  <c r="AL21" i="1"/>
  <c r="AL8" i="1"/>
  <c r="AL14" i="1"/>
  <c r="AL79" i="1"/>
  <c r="AL56" i="1"/>
  <c r="AL85" i="1"/>
  <c r="AL133" i="1"/>
  <c r="AL99" i="1"/>
  <c r="AL47" i="1"/>
  <c r="AL89" i="1"/>
  <c r="AL83" i="1"/>
  <c r="AL38" i="1"/>
  <c r="AL60" i="1"/>
  <c r="AL108" i="1"/>
  <c r="AL10" i="1"/>
  <c r="AL118" i="1"/>
  <c r="AL122" i="1"/>
  <c r="AL134" i="1"/>
  <c r="AL135" i="1"/>
  <c r="AL137" i="1"/>
  <c r="AL139" i="1"/>
  <c r="AL144" i="1"/>
  <c r="AL145" i="1"/>
  <c r="AL148" i="1"/>
  <c r="AL149" i="1"/>
  <c r="AL152" i="1"/>
  <c r="AL151" i="1"/>
  <c r="AL153" i="1"/>
  <c r="AL147" i="1"/>
  <c r="AL146" i="1"/>
  <c r="AL150" i="1"/>
  <c r="AL350" i="1"/>
  <c r="AL336" i="1"/>
  <c r="AL167" i="1"/>
  <c r="AL201" i="1"/>
  <c r="AL224" i="1"/>
  <c r="AL271" i="1"/>
  <c r="AL230" i="1"/>
  <c r="AL334" i="1"/>
  <c r="AL234" i="1"/>
  <c r="AL233" i="1"/>
  <c r="AL241" i="1"/>
  <c r="AL202" i="1"/>
  <c r="AL174" i="1"/>
  <c r="AL196" i="1"/>
  <c r="AL264" i="1"/>
  <c r="AL198" i="1"/>
  <c r="AL255" i="1"/>
  <c r="AL227" i="1"/>
  <c r="AL220" i="1"/>
  <c r="AL203" i="1"/>
  <c r="AL210" i="1"/>
  <c r="AL302" i="1"/>
  <c r="AL312" i="1"/>
  <c r="AL322" i="1"/>
  <c r="AL165" i="1"/>
  <c r="AL212" i="1"/>
  <c r="AL259" i="1"/>
  <c r="AL182" i="1"/>
  <c r="AL286" i="1"/>
  <c r="AL186" i="1"/>
  <c r="AL221" i="1"/>
  <c r="AL193" i="1"/>
  <c r="AL154" i="1"/>
  <c r="AL352" i="1"/>
  <c r="AL184" i="1"/>
  <c r="AL204" i="1"/>
  <c r="AL162" i="1"/>
  <c r="AL243" i="1"/>
  <c r="AL278" i="1"/>
  <c r="AL276" i="1"/>
  <c r="AL310" i="1"/>
  <c r="AL344" i="1"/>
  <c r="AL200" i="1"/>
  <c r="AL247" i="1"/>
  <c r="AL337" i="1"/>
  <c r="AL226" i="1"/>
  <c r="AL353" i="1"/>
  <c r="AL209" i="1"/>
  <c r="AL348" i="1"/>
  <c r="AL321" i="1"/>
  <c r="AL328" i="1"/>
  <c r="AL172" i="1"/>
  <c r="AL156" i="1"/>
  <c r="AL340" i="1"/>
  <c r="AL231" i="1"/>
  <c r="AL242" i="1"/>
  <c r="AL252" i="1"/>
  <c r="AL274" i="1"/>
  <c r="AL332" i="1"/>
  <c r="AL188" i="1"/>
  <c r="AL235" i="1"/>
  <c r="AL277" i="1"/>
  <c r="AL178" i="1"/>
  <c r="AL341" i="1"/>
  <c r="AL197" i="1"/>
  <c r="AL288" i="1"/>
  <c r="AL285" i="1"/>
  <c r="AL304" i="1"/>
  <c r="AL160" i="1"/>
  <c r="AL299" i="1"/>
  <c r="AL316" i="1"/>
  <c r="AL219" i="1"/>
  <c r="AL273" i="1"/>
  <c r="AL246" i="1"/>
  <c r="AL249" i="1"/>
  <c r="AL324" i="1"/>
  <c r="AL248" i="1"/>
  <c r="AL289" i="1"/>
  <c r="AL206" i="1"/>
  <c r="AL216" i="1"/>
  <c r="AL238" i="1"/>
  <c r="AL320" i="1"/>
  <c r="AL176" i="1"/>
  <c r="AL223" i="1"/>
  <c r="AL217" i="1"/>
  <c r="AL345" i="1"/>
  <c r="AL329" i="1"/>
  <c r="AL185" i="1"/>
  <c r="AL228" i="1"/>
  <c r="AL237" i="1"/>
  <c r="AL292" i="1"/>
  <c r="AL326" i="1"/>
  <c r="AL251" i="1"/>
  <c r="AL351" i="1"/>
  <c r="AL207" i="1"/>
  <c r="AL170" i="1"/>
  <c r="AL180" i="1"/>
  <c r="AL214" i="1"/>
  <c r="AL308" i="1"/>
  <c r="AL164" i="1"/>
  <c r="AL211" i="1"/>
  <c r="AL157" i="1"/>
  <c r="AL309" i="1"/>
  <c r="AL317" i="1"/>
  <c r="AL173" i="1"/>
  <c r="AL192" i="1"/>
  <c r="AL225" i="1"/>
  <c r="AL280" i="1"/>
  <c r="AL266" i="1"/>
  <c r="AL191" i="1"/>
  <c r="AL339" i="1"/>
  <c r="AL195" i="1"/>
  <c r="AL349" i="1"/>
  <c r="AL347" i="1"/>
  <c r="AL190" i="1"/>
  <c r="AL296" i="1"/>
  <c r="AL343" i="1"/>
  <c r="AL199" i="1"/>
  <c r="AL300" i="1"/>
  <c r="AL261" i="1"/>
  <c r="AL305" i="1"/>
  <c r="AL161" i="1"/>
  <c r="AL335" i="1"/>
  <c r="AL189" i="1"/>
  <c r="AL268" i="1"/>
  <c r="AL218" i="1"/>
  <c r="AL346" i="1"/>
  <c r="AL327" i="1"/>
  <c r="AL183" i="1"/>
  <c r="AL313" i="1"/>
  <c r="AL323" i="1"/>
  <c r="AL166" i="1"/>
  <c r="AL284" i="1"/>
  <c r="AL331" i="1"/>
  <c r="AL187" i="1"/>
  <c r="AL240" i="1"/>
  <c r="AL213" i="1"/>
  <c r="AL293" i="1"/>
  <c r="AL314" i="1"/>
  <c r="AL275" i="1"/>
  <c r="AL354" i="1"/>
  <c r="AL256" i="1"/>
  <c r="AL158" i="1"/>
  <c r="AL262" i="1"/>
  <c r="AL315" i="1"/>
  <c r="AL171" i="1"/>
  <c r="AL265" i="1"/>
  <c r="AL287" i="1"/>
  <c r="AL333" i="1"/>
  <c r="AL272" i="1"/>
  <c r="AL319" i="1"/>
  <c r="AL175" i="1"/>
  <c r="AL168" i="1"/>
  <c r="AL177" i="1"/>
  <c r="AL281" i="1"/>
  <c r="AL254" i="1"/>
  <c r="AL215" i="1"/>
  <c r="AL318" i="1"/>
  <c r="AL244" i="1"/>
  <c r="AL301" i="1"/>
  <c r="AL330" i="1"/>
  <c r="AL303" i="1"/>
  <c r="AL159" i="1"/>
  <c r="AL253" i="1"/>
  <c r="AL239" i="1"/>
  <c r="AL297" i="1"/>
  <c r="AL260" i="1"/>
  <c r="AL307" i="1"/>
  <c r="AL163" i="1"/>
  <c r="AL311" i="1"/>
  <c r="AL342" i="1"/>
  <c r="AL269" i="1"/>
  <c r="AL194" i="1"/>
  <c r="AL155" i="1"/>
  <c r="AL282" i="1"/>
  <c r="AL232" i="1"/>
  <c r="AL229" i="1"/>
  <c r="AL294" i="1"/>
  <c r="AL291" i="1"/>
  <c r="AL205" i="1"/>
  <c r="AL295" i="1"/>
  <c r="AL338" i="1"/>
  <c r="AL263" i="1"/>
  <c r="AL306" i="1"/>
  <c r="AL257" i="1"/>
  <c r="AL325" i="1"/>
  <c r="AL298" i="1"/>
  <c r="AL181" i="1"/>
  <c r="AL258" i="1"/>
  <c r="AL279" i="1"/>
  <c r="AL169" i="1"/>
  <c r="AL236" i="1"/>
  <c r="AL283" i="1"/>
  <c r="AL290" i="1"/>
  <c r="AL179" i="1"/>
  <c r="AL270" i="1"/>
  <c r="AL245" i="1"/>
  <c r="AL250" i="1"/>
  <c r="AL208" i="1"/>
  <c r="AL222" i="1"/>
  <c r="AL267" i="1"/>
  <c r="AL355" i="1"/>
  <c r="AX26" i="162"/>
  <c r="P31" i="1"/>
  <c r="P37" i="1"/>
  <c r="P42" i="1"/>
  <c r="P32" i="1"/>
  <c r="P38" i="1"/>
  <c r="P33" i="1"/>
  <c r="P40" i="1"/>
  <c r="P51" i="1"/>
  <c r="P35" i="1"/>
  <c r="P56" i="1"/>
  <c r="P63" i="1"/>
  <c r="P70" i="1"/>
  <c r="P74" i="1"/>
  <c r="P57" i="1"/>
  <c r="P64" i="1"/>
  <c r="P71" i="1"/>
  <c r="P75" i="1"/>
  <c r="P29" i="1"/>
  <c r="P59" i="1"/>
  <c r="P72" i="1"/>
  <c r="P90" i="1"/>
  <c r="P99" i="1"/>
  <c r="P110" i="1"/>
  <c r="P50" i="1"/>
  <c r="P55" i="1"/>
  <c r="P67" i="1"/>
  <c r="P81" i="1"/>
  <c r="P93" i="1"/>
  <c r="P101" i="1"/>
  <c r="P111" i="1"/>
  <c r="P41" i="1"/>
  <c r="P52" i="1"/>
  <c r="P78" i="1"/>
  <c r="P83" i="1"/>
  <c r="P102" i="1"/>
  <c r="P124" i="1"/>
  <c r="P130" i="1"/>
  <c r="P85" i="1"/>
  <c r="P109" i="1"/>
  <c r="P62" i="1"/>
  <c r="P97" i="1"/>
  <c r="P126" i="1"/>
  <c r="P133" i="1"/>
  <c r="P73" i="1"/>
  <c r="P118" i="1"/>
  <c r="P129" i="1"/>
  <c r="P65" i="1"/>
  <c r="P95" i="1"/>
  <c r="P116" i="1"/>
  <c r="P117" i="1"/>
  <c r="P127" i="1"/>
  <c r="Y43" i="1"/>
  <c r="P332" i="1"/>
  <c r="P336" i="1"/>
  <c r="P340" i="1"/>
  <c r="P344" i="1"/>
  <c r="P348" i="1"/>
  <c r="P352" i="1"/>
  <c r="P333" i="1"/>
  <c r="P337" i="1"/>
  <c r="P341" i="1"/>
  <c r="P345" i="1"/>
  <c r="P349" i="1"/>
  <c r="P353" i="1"/>
  <c r="P334" i="1"/>
  <c r="P338" i="1"/>
  <c r="P342" i="1"/>
  <c r="P346" i="1"/>
  <c r="P350" i="1"/>
  <c r="P354" i="1"/>
  <c r="P343" i="1"/>
  <c r="P347" i="1"/>
  <c r="P335" i="1"/>
  <c r="P351" i="1"/>
  <c r="P339" i="1"/>
  <c r="P355" i="1"/>
  <c r="P36" i="1"/>
  <c r="P44" i="1"/>
  <c r="P48" i="1"/>
  <c r="P60" i="1"/>
  <c r="P68" i="1"/>
  <c r="P76" i="1"/>
  <c r="P45" i="1"/>
  <c r="P49" i="1"/>
  <c r="P53" i="1"/>
  <c r="P61" i="1"/>
  <c r="P69" i="1"/>
  <c r="P30" i="1"/>
  <c r="P34" i="1"/>
  <c r="P46" i="1"/>
  <c r="P54" i="1"/>
  <c r="P58" i="1"/>
  <c r="P66" i="1"/>
  <c r="P39" i="1"/>
  <c r="P47" i="1"/>
  <c r="P77" i="1"/>
  <c r="P89" i="1"/>
  <c r="P82" i="1"/>
  <c r="P86" i="1"/>
  <c r="P94" i="1"/>
  <c r="P98" i="1"/>
  <c r="P106" i="1"/>
  <c r="P79" i="1"/>
  <c r="P87" i="1"/>
  <c r="P91" i="1"/>
  <c r="P96" i="1"/>
  <c r="P103" i="1"/>
  <c r="P108" i="1"/>
  <c r="P112" i="1"/>
  <c r="P120" i="1"/>
  <c r="P128" i="1"/>
  <c r="P43" i="1"/>
  <c r="P92" i="1"/>
  <c r="P107" i="1"/>
  <c r="P113" i="1"/>
  <c r="P121" i="1"/>
  <c r="P125" i="1"/>
  <c r="P80" i="1"/>
  <c r="P88" i="1"/>
  <c r="P105" i="1"/>
  <c r="P114" i="1"/>
  <c r="P122" i="1"/>
  <c r="P134" i="1"/>
  <c r="P115" i="1"/>
  <c r="P123" i="1"/>
  <c r="P131" i="1"/>
  <c r="P138" i="1"/>
  <c r="P142" i="1"/>
  <c r="P146" i="1"/>
  <c r="P150" i="1"/>
  <c r="P154" i="1"/>
  <c r="P158" i="1"/>
  <c r="P162" i="1"/>
  <c r="P166" i="1"/>
  <c r="P170" i="1"/>
  <c r="P174" i="1"/>
  <c r="P178" i="1"/>
  <c r="P100" i="1"/>
  <c r="P135" i="1"/>
  <c r="P139" i="1"/>
  <c r="P143" i="1"/>
  <c r="P147" i="1"/>
  <c r="P151" i="1"/>
  <c r="P155" i="1"/>
  <c r="P159" i="1"/>
  <c r="P163" i="1"/>
  <c r="P167" i="1"/>
  <c r="P171" i="1"/>
  <c r="P175" i="1"/>
  <c r="P179" i="1"/>
  <c r="P136" i="1"/>
  <c r="P140" i="1"/>
  <c r="P144" i="1"/>
  <c r="P148" i="1"/>
  <c r="P152" i="1"/>
  <c r="P156" i="1"/>
  <c r="P160" i="1"/>
  <c r="P164" i="1"/>
  <c r="P168" i="1"/>
  <c r="P172" i="1"/>
  <c r="P137" i="1"/>
  <c r="P153" i="1"/>
  <c r="P169" i="1"/>
  <c r="P184" i="1"/>
  <c r="P188" i="1"/>
  <c r="P192" i="1"/>
  <c r="P196" i="1"/>
  <c r="P200" i="1"/>
  <c r="P204" i="1"/>
  <c r="P208" i="1"/>
  <c r="P212" i="1"/>
  <c r="P216" i="1"/>
  <c r="P84" i="1"/>
  <c r="P141" i="1"/>
  <c r="P157" i="1"/>
  <c r="P173" i="1"/>
  <c r="P180" i="1"/>
  <c r="P181" i="1"/>
  <c r="P185" i="1"/>
  <c r="P189" i="1"/>
  <c r="P193" i="1"/>
  <c r="P197" i="1"/>
  <c r="P201" i="1"/>
  <c r="P205" i="1"/>
  <c r="P209" i="1"/>
  <c r="P213" i="1"/>
  <c r="P104" i="1"/>
  <c r="P119" i="1"/>
  <c r="P132" i="1"/>
  <c r="P145" i="1"/>
  <c r="P161" i="1"/>
  <c r="P177" i="1"/>
  <c r="P182" i="1"/>
  <c r="P186" i="1"/>
  <c r="P190" i="1"/>
  <c r="P194" i="1"/>
  <c r="P198" i="1"/>
  <c r="P202" i="1"/>
  <c r="P206" i="1"/>
  <c r="P210" i="1"/>
  <c r="P214" i="1"/>
  <c r="P191" i="1"/>
  <c r="P207" i="1"/>
  <c r="P219" i="1"/>
  <c r="P223" i="1"/>
  <c r="P227" i="1"/>
  <c r="P231" i="1"/>
  <c r="P235" i="1"/>
  <c r="P239" i="1"/>
  <c r="P243" i="1"/>
  <c r="P149" i="1"/>
  <c r="P195" i="1"/>
  <c r="P211" i="1"/>
  <c r="P218" i="1"/>
  <c r="P220" i="1"/>
  <c r="P224" i="1"/>
  <c r="P228" i="1"/>
  <c r="P232" i="1"/>
  <c r="P236" i="1"/>
  <c r="P240" i="1"/>
  <c r="P244" i="1"/>
  <c r="P248" i="1"/>
  <c r="P252" i="1"/>
  <c r="P256" i="1"/>
  <c r="P165" i="1"/>
  <c r="P183" i="1"/>
  <c r="P199" i="1"/>
  <c r="P215" i="1"/>
  <c r="P221" i="1"/>
  <c r="P225" i="1"/>
  <c r="P229" i="1"/>
  <c r="P233" i="1"/>
  <c r="P237" i="1"/>
  <c r="P241" i="1"/>
  <c r="P245" i="1"/>
  <c r="P249" i="1"/>
  <c r="P253" i="1"/>
  <c r="P176" i="1"/>
  <c r="P203" i="1"/>
  <c r="P234" i="1"/>
  <c r="P247" i="1"/>
  <c r="P255" i="1"/>
  <c r="P260" i="1"/>
  <c r="P264" i="1"/>
  <c r="P268" i="1"/>
  <c r="P272" i="1"/>
  <c r="P276" i="1"/>
  <c r="P280" i="1"/>
  <c r="P284" i="1"/>
  <c r="P288" i="1"/>
  <c r="P292" i="1"/>
  <c r="P296" i="1"/>
  <c r="P300" i="1"/>
  <c r="P304" i="1"/>
  <c r="P308" i="1"/>
  <c r="P312" i="1"/>
  <c r="P316" i="1"/>
  <c r="P320" i="1"/>
  <c r="P324" i="1"/>
  <c r="P328" i="1"/>
  <c r="P187" i="1"/>
  <c r="P230" i="1"/>
  <c r="P246" i="1"/>
  <c r="P250" i="1"/>
  <c r="P222" i="1"/>
  <c r="P238" i="1"/>
  <c r="P254" i="1"/>
  <c r="P257" i="1"/>
  <c r="P261" i="1"/>
  <c r="P265" i="1"/>
  <c r="P269" i="1"/>
  <c r="P273" i="1"/>
  <c r="P277" i="1"/>
  <c r="P281" i="1"/>
  <c r="P285" i="1"/>
  <c r="P289" i="1"/>
  <c r="P293" i="1"/>
  <c r="P297" i="1"/>
  <c r="P301" i="1"/>
  <c r="P305" i="1"/>
  <c r="P309" i="1"/>
  <c r="P313" i="1"/>
  <c r="P317" i="1"/>
  <c r="P321" i="1"/>
  <c r="P325" i="1"/>
  <c r="P329" i="1"/>
  <c r="P217" i="1"/>
  <c r="P226" i="1"/>
  <c r="P242" i="1"/>
  <c r="P251" i="1"/>
  <c r="P258" i="1"/>
  <c r="P262" i="1"/>
  <c r="P266" i="1"/>
  <c r="P270" i="1"/>
  <c r="P274" i="1"/>
  <c r="P278" i="1"/>
  <c r="P282" i="1"/>
  <c r="P286" i="1"/>
  <c r="P290" i="1"/>
  <c r="P294" i="1"/>
  <c r="P298" i="1"/>
  <c r="P302" i="1"/>
  <c r="P306" i="1"/>
  <c r="P310" i="1"/>
  <c r="P314" i="1"/>
  <c r="P318" i="1"/>
  <c r="P322" i="1"/>
  <c r="P326" i="1"/>
  <c r="P330" i="1"/>
  <c r="P263" i="1"/>
  <c r="P279" i="1"/>
  <c r="P295" i="1"/>
  <c r="P311" i="1"/>
  <c r="P327" i="1"/>
  <c r="P267" i="1"/>
  <c r="P283" i="1"/>
  <c r="P299" i="1"/>
  <c r="P315" i="1"/>
  <c r="P331" i="1"/>
  <c r="P275" i="1"/>
  <c r="P291" i="1"/>
  <c r="P307" i="1"/>
  <c r="P323" i="1"/>
  <c r="P271" i="1"/>
  <c r="P287" i="1"/>
  <c r="P303" i="1"/>
  <c r="P319" i="1"/>
  <c r="P259" i="1"/>
  <c r="AK4" i="1"/>
  <c r="AJ26" i="162"/>
  <c r="BC26" i="162" s="1"/>
  <c r="T84" i="95"/>
  <c r="T85" i="95"/>
  <c r="T80" i="95"/>
  <c r="AC12" i="32"/>
  <c r="AX24" i="162"/>
  <c r="M12" i="32"/>
  <c r="AJ12" i="32" s="1"/>
  <c r="AX22" i="162"/>
  <c r="BJ31" i="162" s="1"/>
  <c r="O12" i="32"/>
  <c r="AX20" i="162"/>
  <c r="S12" i="32"/>
  <c r="AD12" i="32"/>
  <c r="AB12" i="32"/>
  <c r="AH12" i="32"/>
  <c r="AX17" i="162"/>
  <c r="X12" i="32"/>
  <c r="AX25" i="162"/>
  <c r="R12" i="32"/>
  <c r="AG12" i="32"/>
  <c r="AX36" i="162"/>
  <c r="AE12" i="32"/>
  <c r="Z12" i="32"/>
  <c r="W12" i="32"/>
  <c r="AF12" i="32"/>
  <c r="AX34" i="162"/>
  <c r="AX14" i="162"/>
  <c r="N12" i="32"/>
  <c r="AJ23" i="162"/>
  <c r="BC23" i="162" s="1"/>
  <c r="V12" i="32"/>
  <c r="AX23" i="162"/>
  <c r="J4" i="1"/>
  <c r="AA12" i="32"/>
  <c r="AX35" i="162"/>
  <c r="BN38" i="162" s="1"/>
  <c r="Q12" i="32"/>
  <c r="AX21" i="162"/>
  <c r="U12" i="32"/>
  <c r="AX19" i="162"/>
  <c r="AJ19" i="162"/>
  <c r="BC19" i="162" s="1"/>
  <c r="AX27" i="162"/>
  <c r="AX15" i="162"/>
  <c r="BK18" i="162" s="1"/>
  <c r="AJ22" i="162"/>
  <c r="BC22" i="162" s="1"/>
  <c r="AJ16" i="162"/>
  <c r="BC16" i="162" s="1"/>
  <c r="AJ20" i="162"/>
  <c r="BC20" i="162" s="1"/>
  <c r="AJ24" i="162"/>
  <c r="BC24" i="162" s="1"/>
  <c r="AJ14" i="162"/>
  <c r="BC14" i="162" s="1"/>
  <c r="T68" i="95"/>
  <c r="J79" i="95"/>
  <c r="K79" i="95" s="1"/>
  <c r="AJ25" i="162"/>
  <c r="BC25" i="162" s="1"/>
  <c r="AJ21" i="162"/>
  <c r="BC21" i="162" s="1"/>
  <c r="AJ17" i="162"/>
  <c r="BC17" i="162" s="1"/>
  <c r="AF30" i="162"/>
  <c r="AE34" i="162"/>
  <c r="A10" i="1"/>
  <c r="J75" i="95"/>
  <c r="K75" i="95" s="1"/>
  <c r="A2" i="345" s="1"/>
  <c r="AH2" i="1"/>
  <c r="J69" i="95"/>
  <c r="K69" i="95" s="1"/>
  <c r="A2" i="362" s="1"/>
  <c r="J81" i="95"/>
  <c r="K81" i="95" s="1"/>
  <c r="A2" i="360" s="1"/>
  <c r="J61" i="95"/>
  <c r="K61" i="95" s="1"/>
  <c r="J67" i="95"/>
  <c r="K67" i="95" s="1"/>
  <c r="J65" i="95"/>
  <c r="K65" i="95" s="1"/>
  <c r="A2" i="351" s="1"/>
  <c r="R2" i="1"/>
  <c r="L2" i="1"/>
  <c r="AA2" i="1"/>
  <c r="AI2" i="1"/>
  <c r="AE2" i="1"/>
  <c r="U2" i="1"/>
  <c r="AG2" i="1"/>
  <c r="Q2" i="1"/>
  <c r="J77" i="95"/>
  <c r="K77" i="95" s="1"/>
  <c r="A2" i="349" s="1"/>
  <c r="N2" i="1"/>
  <c r="V2" i="1"/>
  <c r="J76" i="95"/>
  <c r="K76" i="95" s="1"/>
  <c r="A2" i="346" s="1"/>
  <c r="M2" i="1"/>
  <c r="J63" i="95"/>
  <c r="K63" i="95" s="1"/>
  <c r="A2" i="347" s="1"/>
  <c r="AC2" i="1"/>
  <c r="J83" i="95"/>
  <c r="K83" i="95" s="1"/>
  <c r="A2" i="365" s="1"/>
  <c r="T2" i="1"/>
  <c r="BK22" i="162"/>
  <c r="BJ22" i="162"/>
  <c r="AJ28" i="162"/>
  <c r="BC28" i="162" s="1"/>
  <c r="AE28" i="162"/>
  <c r="AK29" i="162"/>
  <c r="BD29" i="162" s="1"/>
  <c r="AF29" i="162"/>
  <c r="AJ32" i="162"/>
  <c r="BC32" i="162" s="1"/>
  <c r="AE32" i="162"/>
  <c r="AF33" i="162"/>
  <c r="AK33" i="162"/>
  <c r="BD33" i="162" s="1"/>
  <c r="J86" i="95"/>
  <c r="K86" i="95" s="1"/>
  <c r="W2" i="1"/>
  <c r="J70" i="95"/>
  <c r="K70" i="95" s="1"/>
  <c r="A2" i="358" s="1"/>
  <c r="AJ2" i="1"/>
  <c r="J25" i="25"/>
  <c r="J21" i="25"/>
  <c r="J19" i="25"/>
  <c r="J31" i="25"/>
  <c r="J26" i="25"/>
  <c r="J24" i="25"/>
  <c r="J34" i="25"/>
  <c r="J30" i="25"/>
  <c r="J27" i="25"/>
  <c r="J23" i="25"/>
  <c r="J17" i="25"/>
  <c r="J15" i="25"/>
  <c r="J13" i="25"/>
  <c r="J12" i="25"/>
  <c r="J10" i="25"/>
  <c r="J8" i="25"/>
  <c r="J5" i="25"/>
  <c r="J33" i="25"/>
  <c r="J29" i="25"/>
  <c r="J28" i="25"/>
  <c r="J22" i="25"/>
  <c r="J20" i="25"/>
  <c r="J18" i="25"/>
  <c r="J16" i="25"/>
  <c r="J14" i="25"/>
  <c r="J11" i="25"/>
  <c r="J9" i="25"/>
  <c r="J7" i="25"/>
  <c r="J6" i="25"/>
  <c r="J4" i="25"/>
  <c r="AK25" i="162"/>
  <c r="BD25" i="162" s="1"/>
  <c r="AF25" i="162"/>
  <c r="AK21" i="162"/>
  <c r="BD21" i="162" s="1"/>
  <c r="BN21" i="162" s="1"/>
  <c r="AF21" i="162"/>
  <c r="AK17" i="162"/>
  <c r="BD17" i="162" s="1"/>
  <c r="BN25" i="162" s="1"/>
  <c r="AF17" i="162"/>
  <c r="BK14" i="162"/>
  <c r="BK16" i="162"/>
  <c r="BL15" i="162"/>
  <c r="BL17" i="162"/>
  <c r="BI14" i="162"/>
  <c r="BI16" i="162"/>
  <c r="BJ15" i="162"/>
  <c r="BJ17" i="162"/>
  <c r="B19" i="32"/>
  <c r="AK31" i="162"/>
  <c r="BD31" i="162" s="1"/>
  <c r="AF31" i="162"/>
  <c r="J82" i="95"/>
  <c r="K82" i="95" s="1"/>
  <c r="T82" i="95" s="1"/>
  <c r="S2" i="1"/>
  <c r="J66" i="95"/>
  <c r="K66" i="95" s="1"/>
  <c r="AF2" i="1"/>
  <c r="AE31" i="162"/>
  <c r="AJ31" i="162"/>
  <c r="BC31" i="162" s="1"/>
  <c r="AK26" i="162"/>
  <c r="BD26" i="162" s="1"/>
  <c r="AF26" i="162"/>
  <c r="AK22" i="162"/>
  <c r="BD22" i="162" s="1"/>
  <c r="AF22" i="162"/>
  <c r="AK18" i="162"/>
  <c r="BD18" i="162" s="1"/>
  <c r="BN26" i="162" s="1"/>
  <c r="AF18" i="162"/>
  <c r="AK14" i="162"/>
  <c r="BD14" i="162" s="1"/>
  <c r="BN22" i="162" s="1"/>
  <c r="AF14" i="162"/>
  <c r="BO20" i="162"/>
  <c r="BO24" i="162"/>
  <c r="BO26" i="162"/>
  <c r="BN34" i="162"/>
  <c r="BP23" i="162"/>
  <c r="BP25" i="162"/>
  <c r="BP27" i="162"/>
  <c r="BM35" i="162"/>
  <c r="BP29" i="162"/>
  <c r="AF35" i="162"/>
  <c r="AK35" i="162"/>
  <c r="BD35" i="162" s="1"/>
  <c r="J78" i="95"/>
  <c r="K78" i="95" s="1"/>
  <c r="O2" i="1"/>
  <c r="J64" i="95"/>
  <c r="K64" i="95" s="1"/>
  <c r="A2" i="350" s="1"/>
  <c r="AD2" i="1"/>
  <c r="AJ33" i="162"/>
  <c r="BC33" i="162" s="1"/>
  <c r="AE33" i="162"/>
  <c r="AK27" i="162"/>
  <c r="BD27" i="162" s="1"/>
  <c r="BN17" i="162" s="1"/>
  <c r="AF27" i="162"/>
  <c r="AK23" i="162"/>
  <c r="BD23" i="162" s="1"/>
  <c r="AF23" i="162"/>
  <c r="AK19" i="162"/>
  <c r="BD19" i="162" s="1"/>
  <c r="AF19" i="162"/>
  <c r="AK15" i="162"/>
  <c r="BD15" i="162" s="1"/>
  <c r="AF15" i="162"/>
  <c r="AT37" i="162"/>
  <c r="AT38" i="162" s="1"/>
  <c r="AT32" i="162"/>
  <c r="AT33" i="162" s="1"/>
  <c r="AT34" i="162" s="1"/>
  <c r="AT35" i="162" s="1"/>
  <c r="AT36" i="162" s="1"/>
  <c r="BK15" i="162"/>
  <c r="BL14" i="162"/>
  <c r="BL16" i="162"/>
  <c r="BI15" i="162"/>
  <c r="BI17" i="162"/>
  <c r="BJ16" i="162"/>
  <c r="BJ18" i="162"/>
  <c r="AK34" i="162"/>
  <c r="BD34" i="162" s="1"/>
  <c r="AF34" i="162"/>
  <c r="AJ30" i="162"/>
  <c r="BC30" i="162" s="1"/>
  <c r="AE30" i="162"/>
  <c r="J87" i="95"/>
  <c r="K87" i="95" s="1"/>
  <c r="X2" i="1"/>
  <c r="J71" i="95"/>
  <c r="K71" i="95" s="1"/>
  <c r="A2" i="359" s="1"/>
  <c r="AK2" i="1"/>
  <c r="J62" i="95"/>
  <c r="K62" i="95" s="1"/>
  <c r="A2" i="348" s="1"/>
  <c r="AB2" i="1"/>
  <c r="AJ35" i="162"/>
  <c r="BC35" i="162" s="1"/>
  <c r="AE35" i="162"/>
  <c r="AK32" i="162"/>
  <c r="BD32" i="162" s="1"/>
  <c r="AF32" i="162"/>
  <c r="AF28" i="162"/>
  <c r="AK28" i="162"/>
  <c r="BD28" i="162" s="1"/>
  <c r="AK24" i="162"/>
  <c r="BD24" i="162" s="1"/>
  <c r="AF24" i="162"/>
  <c r="AK20" i="162"/>
  <c r="BD20" i="162" s="1"/>
  <c r="AF20" i="162"/>
  <c r="AK16" i="162"/>
  <c r="BD16" i="162" s="1"/>
  <c r="AF16" i="162"/>
  <c r="BO21" i="162"/>
  <c r="BO23" i="162"/>
  <c r="BO25" i="162"/>
  <c r="BP20" i="162"/>
  <c r="BP24" i="162"/>
  <c r="BP26" i="162"/>
  <c r="BO30" i="162"/>
  <c r="BM23" i="162"/>
  <c r="BM25" i="162"/>
  <c r="BM27" i="162"/>
  <c r="BO29" i="162"/>
  <c r="BN33" i="162"/>
  <c r="BM33" i="162" l="1"/>
  <c r="BJ14" i="162"/>
  <c r="BM29" i="162"/>
  <c r="BJ38" i="162"/>
  <c r="BO19" i="162"/>
  <c r="BI37" i="162"/>
  <c r="AI12" i="32"/>
  <c r="BP34" i="162"/>
  <c r="BI35" i="162"/>
  <c r="BP18" i="162"/>
  <c r="BI36" i="162"/>
  <c r="BN16" i="162"/>
  <c r="BL34" i="162"/>
  <c r="BI33" i="162"/>
  <c r="BJ34" i="162"/>
  <c r="BM19" i="162"/>
  <c r="BO15" i="162"/>
  <c r="BI34" i="162"/>
  <c r="BJ33" i="162"/>
  <c r="BK31" i="162"/>
  <c r="BP30" i="162"/>
  <c r="BL32" i="162"/>
  <c r="BM17" i="162"/>
  <c r="BK30" i="162"/>
  <c r="BM32" i="162"/>
  <c r="BM15" i="162"/>
  <c r="BO37" i="162"/>
  <c r="BN24" i="162"/>
  <c r="BI30" i="162"/>
  <c r="BK29" i="162"/>
  <c r="BI28" i="162"/>
  <c r="BK27" i="162"/>
  <c r="BN31" i="162"/>
  <c r="BM24" i="162"/>
  <c r="BP19" i="162"/>
  <c r="BO16" i="162"/>
  <c r="BJ27" i="162"/>
  <c r="BJ28" i="162"/>
  <c r="BL27" i="162"/>
  <c r="BL28" i="162"/>
  <c r="BN19" i="162"/>
  <c r="BI23" i="162"/>
  <c r="BN32" i="162"/>
  <c r="BJ37" i="162"/>
  <c r="BI32" i="162"/>
  <c r="BI31" i="162"/>
  <c r="BN23" i="162"/>
  <c r="BL29" i="162"/>
  <c r="BK25" i="162"/>
  <c r="BP17" i="162"/>
  <c r="BO14" i="162"/>
  <c r="BJ25" i="162"/>
  <c r="BI26" i="162"/>
  <c r="BL25" i="162"/>
  <c r="BK26" i="162"/>
  <c r="BM16" i="162"/>
  <c r="BN14" i="162"/>
  <c r="BL37" i="162"/>
  <c r="BK34" i="162"/>
  <c r="BP16" i="162"/>
  <c r="BK32" i="162"/>
  <c r="BJ32" i="162"/>
  <c r="BM34" i="162"/>
  <c r="BI29" i="162"/>
  <c r="BP31" i="162"/>
  <c r="BO17" i="162"/>
  <c r="BJ35" i="162"/>
  <c r="BL33" i="162"/>
  <c r="BP32" i="162"/>
  <c r="BM31" i="162"/>
  <c r="BL31" i="162"/>
  <c r="BP14" i="162"/>
  <c r="BI25" i="162"/>
  <c r="BK21" i="162"/>
  <c r="BN37" i="162"/>
  <c r="BM18" i="162"/>
  <c r="BP15" i="162"/>
  <c r="BL23" i="162"/>
  <c r="BM28" i="162"/>
  <c r="BM37" i="162"/>
  <c r="BO34" i="162"/>
  <c r="BO31" i="162"/>
  <c r="BJ24" i="162"/>
  <c r="BK19" i="162"/>
  <c r="BO35" i="162"/>
  <c r="BP38" i="162"/>
  <c r="BI38" i="162"/>
  <c r="BK37" i="162"/>
  <c r="BP36" i="162"/>
  <c r="BP28" i="162"/>
  <c r="BL38" i="162"/>
  <c r="BN28" i="162"/>
  <c r="BN30" i="162"/>
  <c r="BK36" i="162"/>
  <c r="BL35" i="162"/>
  <c r="BK35" i="162"/>
  <c r="BL36" i="162"/>
  <c r="BJ36" i="162"/>
  <c r="BK33" i="162"/>
  <c r="BM36" i="162"/>
  <c r="BM26" i="162"/>
  <c r="BP21" i="162"/>
  <c r="BO18" i="162"/>
  <c r="BL30" i="162"/>
  <c r="BJ29" i="162"/>
  <c r="BJ30" i="162"/>
  <c r="BN29" i="162"/>
  <c r="BM30" i="162"/>
  <c r="BM38" i="162"/>
  <c r="BP35" i="162"/>
  <c r="BK28" i="162"/>
  <c r="BI27" i="162"/>
  <c r="BL26" i="162"/>
  <c r="BN27" i="162"/>
  <c r="BM20" i="162"/>
  <c r="BO28" i="162"/>
  <c r="BO36" i="162"/>
  <c r="BP33" i="162"/>
  <c r="BN20" i="162"/>
  <c r="BJ26" i="162"/>
  <c r="BL24" i="162"/>
  <c r="BJ23" i="162"/>
  <c r="BI24" i="162"/>
  <c r="BK24" i="162"/>
  <c r="BI21" i="162"/>
  <c r="BL20" i="162"/>
  <c r="BN15" i="162"/>
  <c r="BM14" i="162"/>
  <c r="BJ21" i="162"/>
  <c r="BI20" i="162"/>
  <c r="BL21" i="162"/>
  <c r="BK20" i="162"/>
  <c r="BN35" i="162"/>
  <c r="BO32" i="162"/>
  <c r="BO27" i="162"/>
  <c r="BN18" i="162"/>
  <c r="BJ20" i="162"/>
  <c r="BI19" i="162"/>
  <c r="BL18" i="162"/>
  <c r="BK17" i="162"/>
  <c r="BO33" i="162"/>
  <c r="BP37" i="162"/>
  <c r="BN36" i="162"/>
  <c r="BJ19" i="162"/>
  <c r="BI18" i="162"/>
  <c r="BL19" i="162"/>
  <c r="T67" i="95"/>
  <c r="A2" i="357"/>
  <c r="T79" i="95"/>
  <c r="A2" i="352"/>
  <c r="A2" i="343"/>
  <c r="A2" i="344"/>
  <c r="O32" i="1"/>
  <c r="O38" i="1"/>
  <c r="O50" i="1"/>
  <c r="O33" i="1"/>
  <c r="O29" i="1"/>
  <c r="O35" i="1"/>
  <c r="O41" i="1"/>
  <c r="O42" i="1"/>
  <c r="O57" i="1"/>
  <c r="O64" i="1"/>
  <c r="O71" i="1"/>
  <c r="O75" i="1"/>
  <c r="O51" i="1"/>
  <c r="O52" i="1"/>
  <c r="O59" i="1"/>
  <c r="O65" i="1"/>
  <c r="O72" i="1"/>
  <c r="O78" i="1"/>
  <c r="O31" i="1"/>
  <c r="O55" i="1"/>
  <c r="O67" i="1"/>
  <c r="O81" i="1"/>
  <c r="O93" i="1"/>
  <c r="O101" i="1"/>
  <c r="O111" i="1"/>
  <c r="O63" i="1"/>
  <c r="O74" i="1"/>
  <c r="O83" i="1"/>
  <c r="O95" i="1"/>
  <c r="O102" i="1"/>
  <c r="O116" i="1"/>
  <c r="O62" i="1"/>
  <c r="O97" i="1"/>
  <c r="O126" i="1"/>
  <c r="O133" i="1"/>
  <c r="O56" i="1"/>
  <c r="O124" i="1"/>
  <c r="O37" i="1"/>
  <c r="O70" i="1"/>
  <c r="O90" i="1"/>
  <c r="O110" i="1"/>
  <c r="O117" i="1"/>
  <c r="O127" i="1"/>
  <c r="O40" i="1"/>
  <c r="O99" i="1"/>
  <c r="O130" i="1"/>
  <c r="O73" i="1"/>
  <c r="O85" i="1"/>
  <c r="O109" i="1"/>
  <c r="O118" i="1"/>
  <c r="O129" i="1"/>
  <c r="X9" i="1"/>
  <c r="X13" i="1"/>
  <c r="X31" i="1"/>
  <c r="X37" i="1"/>
  <c r="X42" i="1"/>
  <c r="X10" i="1"/>
  <c r="X16" i="1"/>
  <c r="X19" i="1"/>
  <c r="X20" i="1"/>
  <c r="X21" i="1"/>
  <c r="X22" i="1"/>
  <c r="X23" i="1"/>
  <c r="X24" i="1"/>
  <c r="X25" i="1"/>
  <c r="X32" i="1"/>
  <c r="X11" i="1"/>
  <c r="X26" i="1"/>
  <c r="X33" i="1"/>
  <c r="X40" i="1"/>
  <c r="X56" i="1"/>
  <c r="X63" i="1"/>
  <c r="X70" i="1"/>
  <c r="X74" i="1"/>
  <c r="X29" i="1"/>
  <c r="X38" i="1"/>
  <c r="X51" i="1"/>
  <c r="X57" i="1"/>
  <c r="X64" i="1"/>
  <c r="X71" i="1"/>
  <c r="X75" i="1"/>
  <c r="X12" i="1"/>
  <c r="X8" i="1"/>
  <c r="X41" i="1"/>
  <c r="X59" i="1"/>
  <c r="X72" i="1"/>
  <c r="X90" i="1"/>
  <c r="X99" i="1"/>
  <c r="X110" i="1"/>
  <c r="X55" i="1"/>
  <c r="X67" i="1"/>
  <c r="X81" i="1"/>
  <c r="X93" i="1"/>
  <c r="X101" i="1"/>
  <c r="X111" i="1"/>
  <c r="X35" i="1"/>
  <c r="X65" i="1"/>
  <c r="X83" i="1"/>
  <c r="X102" i="1"/>
  <c r="X124" i="1"/>
  <c r="X130" i="1"/>
  <c r="X50" i="1"/>
  <c r="X73" i="1"/>
  <c r="X97" i="1"/>
  <c r="X126" i="1"/>
  <c r="X133" i="1"/>
  <c r="X62" i="1"/>
  <c r="X85" i="1"/>
  <c r="X109" i="1"/>
  <c r="X118" i="1"/>
  <c r="X129" i="1"/>
  <c r="X52" i="1"/>
  <c r="X78" i="1"/>
  <c r="X95" i="1"/>
  <c r="X116" i="1"/>
  <c r="X117" i="1"/>
  <c r="X127" i="1"/>
  <c r="V11" i="1"/>
  <c r="V26" i="1"/>
  <c r="V33" i="1"/>
  <c r="V40" i="1"/>
  <c r="V8" i="1"/>
  <c r="V12" i="1"/>
  <c r="V29" i="1"/>
  <c r="V35" i="1"/>
  <c r="V9" i="1"/>
  <c r="V13" i="1"/>
  <c r="V31" i="1"/>
  <c r="V37" i="1"/>
  <c r="V42" i="1"/>
  <c r="V10" i="1"/>
  <c r="V19" i="1"/>
  <c r="V23" i="1"/>
  <c r="V38" i="1"/>
  <c r="V52" i="1"/>
  <c r="V59" i="1"/>
  <c r="V65" i="1"/>
  <c r="V72" i="1"/>
  <c r="V78" i="1"/>
  <c r="V16" i="1"/>
  <c r="V22" i="1"/>
  <c r="V41" i="1"/>
  <c r="V55" i="1"/>
  <c r="V62" i="1"/>
  <c r="V67" i="1"/>
  <c r="V73" i="1"/>
  <c r="V81" i="1"/>
  <c r="V24" i="1"/>
  <c r="V25" i="1"/>
  <c r="V63" i="1"/>
  <c r="V74" i="1"/>
  <c r="V83" i="1"/>
  <c r="V95" i="1"/>
  <c r="V102" i="1"/>
  <c r="V116" i="1"/>
  <c r="V20" i="1"/>
  <c r="V57" i="1"/>
  <c r="V71" i="1"/>
  <c r="V85" i="1"/>
  <c r="V97" i="1"/>
  <c r="V109" i="1"/>
  <c r="V50" i="1"/>
  <c r="V56" i="1"/>
  <c r="V90" i="1"/>
  <c r="V110" i="1"/>
  <c r="V117" i="1"/>
  <c r="V127" i="1"/>
  <c r="V111" i="1"/>
  <c r="V133" i="1"/>
  <c r="V64" i="1"/>
  <c r="V101" i="1"/>
  <c r="V118" i="1"/>
  <c r="V129" i="1"/>
  <c r="V21" i="1"/>
  <c r="V32" i="1"/>
  <c r="V51" i="1"/>
  <c r="V75" i="1"/>
  <c r="V93" i="1"/>
  <c r="V126" i="1"/>
  <c r="V70" i="1"/>
  <c r="V99" i="1"/>
  <c r="V124" i="1"/>
  <c r="V130" i="1"/>
  <c r="N11" i="1"/>
  <c r="N19" i="1"/>
  <c r="N20" i="1"/>
  <c r="N21" i="1"/>
  <c r="N22" i="1"/>
  <c r="N23" i="1"/>
  <c r="N24" i="1"/>
  <c r="N25" i="1"/>
  <c r="N26" i="1"/>
  <c r="N33" i="1"/>
  <c r="N40" i="1"/>
  <c r="N51" i="1"/>
  <c r="N8" i="1"/>
  <c r="N12" i="1"/>
  <c r="N29" i="1"/>
  <c r="N35" i="1"/>
  <c r="N9" i="1"/>
  <c r="N13" i="1"/>
  <c r="N31" i="1"/>
  <c r="N37" i="1"/>
  <c r="N42" i="1"/>
  <c r="N52" i="1"/>
  <c r="N59" i="1"/>
  <c r="N65" i="1"/>
  <c r="N72" i="1"/>
  <c r="N78" i="1"/>
  <c r="N32" i="1"/>
  <c r="N41" i="1"/>
  <c r="N55" i="1"/>
  <c r="N62" i="1"/>
  <c r="N67" i="1"/>
  <c r="N73" i="1"/>
  <c r="N81" i="1"/>
  <c r="N38" i="1"/>
  <c r="N50" i="1"/>
  <c r="N63" i="1"/>
  <c r="N74" i="1"/>
  <c r="N83" i="1"/>
  <c r="N95" i="1"/>
  <c r="N102" i="1"/>
  <c r="N116" i="1"/>
  <c r="N16" i="1"/>
  <c r="N57" i="1"/>
  <c r="N71" i="1"/>
  <c r="N85" i="1"/>
  <c r="N97" i="1"/>
  <c r="N109" i="1"/>
  <c r="N10" i="1"/>
  <c r="N70" i="1"/>
  <c r="N90" i="1"/>
  <c r="N110" i="1"/>
  <c r="N117" i="1"/>
  <c r="N127" i="1"/>
  <c r="N93" i="1"/>
  <c r="N133" i="1"/>
  <c r="N75" i="1"/>
  <c r="N101" i="1"/>
  <c r="N118" i="1"/>
  <c r="N129" i="1"/>
  <c r="N64" i="1"/>
  <c r="N111" i="1"/>
  <c r="N126" i="1"/>
  <c r="N56" i="1"/>
  <c r="N99" i="1"/>
  <c r="N124" i="1"/>
  <c r="N130" i="1"/>
  <c r="U8" i="1"/>
  <c r="U12" i="1"/>
  <c r="U29" i="1"/>
  <c r="U35" i="1"/>
  <c r="U41" i="1"/>
  <c r="U9" i="1"/>
  <c r="U13" i="1"/>
  <c r="U31" i="1"/>
  <c r="U37" i="1"/>
  <c r="U10" i="1"/>
  <c r="U16" i="1"/>
  <c r="U19" i="1"/>
  <c r="U20" i="1"/>
  <c r="U21" i="1"/>
  <c r="U22" i="1"/>
  <c r="U23" i="1"/>
  <c r="U24" i="1"/>
  <c r="U25" i="1"/>
  <c r="U32" i="1"/>
  <c r="U38" i="1"/>
  <c r="U50" i="1"/>
  <c r="U55" i="1"/>
  <c r="U62" i="1"/>
  <c r="U67" i="1"/>
  <c r="U73" i="1"/>
  <c r="U81" i="1"/>
  <c r="U26" i="1"/>
  <c r="U56" i="1"/>
  <c r="U63" i="1"/>
  <c r="U70" i="1"/>
  <c r="U74" i="1"/>
  <c r="U33" i="1"/>
  <c r="U40" i="1"/>
  <c r="U57" i="1"/>
  <c r="U71" i="1"/>
  <c r="U85" i="1"/>
  <c r="U97" i="1"/>
  <c r="U109" i="1"/>
  <c r="U11" i="1"/>
  <c r="U52" i="1"/>
  <c r="U65" i="1"/>
  <c r="U78" i="1"/>
  <c r="U90" i="1"/>
  <c r="U99" i="1"/>
  <c r="U110" i="1"/>
  <c r="U64" i="1"/>
  <c r="U101" i="1"/>
  <c r="U118" i="1"/>
  <c r="U129" i="1"/>
  <c r="U72" i="1"/>
  <c r="U95" i="1"/>
  <c r="U116" i="1"/>
  <c r="U124" i="1"/>
  <c r="U130" i="1"/>
  <c r="U42" i="1"/>
  <c r="U59" i="1"/>
  <c r="U83" i="1"/>
  <c r="U102" i="1"/>
  <c r="U117" i="1"/>
  <c r="U127" i="1"/>
  <c r="U51" i="1"/>
  <c r="U75" i="1"/>
  <c r="U93" i="1"/>
  <c r="U111" i="1"/>
  <c r="U126" i="1"/>
  <c r="U133" i="1"/>
  <c r="L9" i="1"/>
  <c r="L13" i="1"/>
  <c r="L31" i="1"/>
  <c r="L37" i="1"/>
  <c r="L42" i="1"/>
  <c r="L10" i="1"/>
  <c r="L16" i="1"/>
  <c r="L32" i="1"/>
  <c r="L38" i="1"/>
  <c r="L11" i="1"/>
  <c r="L19" i="1"/>
  <c r="L20" i="1"/>
  <c r="L21" i="1"/>
  <c r="L22" i="1"/>
  <c r="L23" i="1"/>
  <c r="L24" i="1"/>
  <c r="L25" i="1"/>
  <c r="L26" i="1"/>
  <c r="L33" i="1"/>
  <c r="L40" i="1"/>
  <c r="L51" i="1"/>
  <c r="L12" i="1"/>
  <c r="L41" i="1"/>
  <c r="L56" i="1"/>
  <c r="L63" i="1"/>
  <c r="L70" i="1"/>
  <c r="L74" i="1"/>
  <c r="L50" i="1"/>
  <c r="L57" i="1"/>
  <c r="L64" i="1"/>
  <c r="L71" i="1"/>
  <c r="L75" i="1"/>
  <c r="L8" i="1"/>
  <c r="L52" i="1"/>
  <c r="L65" i="1"/>
  <c r="L78" i="1"/>
  <c r="L90" i="1"/>
  <c r="L99" i="1"/>
  <c r="L110" i="1"/>
  <c r="L35" i="1"/>
  <c r="L62" i="1"/>
  <c r="L73" i="1"/>
  <c r="L93" i="1"/>
  <c r="L101" i="1"/>
  <c r="L111" i="1"/>
  <c r="L59" i="1"/>
  <c r="L95" i="1"/>
  <c r="L116" i="1"/>
  <c r="L124" i="1"/>
  <c r="L130" i="1"/>
  <c r="L118" i="1"/>
  <c r="L129" i="1"/>
  <c r="L29" i="1"/>
  <c r="L67" i="1"/>
  <c r="L85" i="1"/>
  <c r="L109" i="1"/>
  <c r="L126" i="1"/>
  <c r="L133" i="1"/>
  <c r="L55" i="1"/>
  <c r="L81" i="1"/>
  <c r="L97" i="1"/>
  <c r="L117" i="1"/>
  <c r="L72" i="1"/>
  <c r="L83" i="1"/>
  <c r="L102" i="1"/>
  <c r="L127" i="1"/>
  <c r="S32" i="1"/>
  <c r="S38" i="1"/>
  <c r="S50" i="1"/>
  <c r="S33" i="1"/>
  <c r="S29" i="1"/>
  <c r="S35" i="1"/>
  <c r="S41" i="1"/>
  <c r="S37" i="1"/>
  <c r="S51" i="1"/>
  <c r="S57" i="1"/>
  <c r="S64" i="1"/>
  <c r="S71" i="1"/>
  <c r="S75" i="1"/>
  <c r="S40" i="1"/>
  <c r="S52" i="1"/>
  <c r="S59" i="1"/>
  <c r="S65" i="1"/>
  <c r="S72" i="1"/>
  <c r="S78" i="1"/>
  <c r="S62" i="1"/>
  <c r="S73" i="1"/>
  <c r="S93" i="1"/>
  <c r="S101" i="1"/>
  <c r="S111" i="1"/>
  <c r="S31" i="1"/>
  <c r="S56" i="1"/>
  <c r="S70" i="1"/>
  <c r="S83" i="1"/>
  <c r="S95" i="1"/>
  <c r="S102" i="1"/>
  <c r="S116" i="1"/>
  <c r="S55" i="1"/>
  <c r="S81" i="1"/>
  <c r="S85" i="1"/>
  <c r="S109" i="1"/>
  <c r="S126" i="1"/>
  <c r="S133" i="1"/>
  <c r="S110" i="1"/>
  <c r="S130" i="1"/>
  <c r="S63" i="1"/>
  <c r="S99" i="1"/>
  <c r="S117" i="1"/>
  <c r="S127" i="1"/>
  <c r="S74" i="1"/>
  <c r="S90" i="1"/>
  <c r="S124" i="1"/>
  <c r="S42" i="1"/>
  <c r="S67" i="1"/>
  <c r="S97" i="1"/>
  <c r="S118" i="1"/>
  <c r="S129" i="1"/>
  <c r="Q29" i="1"/>
  <c r="Q35" i="1"/>
  <c r="Q41" i="1"/>
  <c r="Q31" i="1"/>
  <c r="Q37" i="1"/>
  <c r="Q32" i="1"/>
  <c r="Q38" i="1"/>
  <c r="Q50" i="1"/>
  <c r="Q40" i="1"/>
  <c r="Q55" i="1"/>
  <c r="Q62" i="1"/>
  <c r="Q67" i="1"/>
  <c r="Q73" i="1"/>
  <c r="Q81" i="1"/>
  <c r="Q33" i="1"/>
  <c r="Q42" i="1"/>
  <c r="Q56" i="1"/>
  <c r="Q63" i="1"/>
  <c r="Q70" i="1"/>
  <c r="Q74" i="1"/>
  <c r="Q51" i="1"/>
  <c r="Q64" i="1"/>
  <c r="Q75" i="1"/>
  <c r="Q85" i="1"/>
  <c r="Q97" i="1"/>
  <c r="Q109" i="1"/>
  <c r="Q59" i="1"/>
  <c r="Q72" i="1"/>
  <c r="Q90" i="1"/>
  <c r="Q99" i="1"/>
  <c r="Q110" i="1"/>
  <c r="Q71" i="1"/>
  <c r="Q93" i="1"/>
  <c r="Q111" i="1"/>
  <c r="Q118" i="1"/>
  <c r="Q129" i="1"/>
  <c r="Q95" i="1"/>
  <c r="Q117" i="1"/>
  <c r="Q127" i="1"/>
  <c r="Q52" i="1"/>
  <c r="Q78" i="1"/>
  <c r="Q83" i="1"/>
  <c r="Q102" i="1"/>
  <c r="Q124" i="1"/>
  <c r="Q130" i="1"/>
  <c r="Q65" i="1"/>
  <c r="Q116" i="1"/>
  <c r="Q57" i="1"/>
  <c r="Q101" i="1"/>
  <c r="Q126" i="1"/>
  <c r="Q133" i="1"/>
  <c r="W10" i="1"/>
  <c r="W16" i="1"/>
  <c r="W19" i="1"/>
  <c r="W20" i="1"/>
  <c r="W21" i="1"/>
  <c r="W22" i="1"/>
  <c r="W23" i="1"/>
  <c r="W24" i="1"/>
  <c r="W25" i="1"/>
  <c r="W32" i="1"/>
  <c r="W38" i="1"/>
  <c r="W50" i="1"/>
  <c r="W11" i="1"/>
  <c r="W26" i="1"/>
  <c r="W33" i="1"/>
  <c r="W8" i="1"/>
  <c r="W12" i="1"/>
  <c r="W29" i="1"/>
  <c r="W35" i="1"/>
  <c r="W41" i="1"/>
  <c r="W31" i="1"/>
  <c r="W42" i="1"/>
  <c r="W51" i="1"/>
  <c r="W57" i="1"/>
  <c r="W64" i="1"/>
  <c r="W71" i="1"/>
  <c r="W75" i="1"/>
  <c r="W9" i="1"/>
  <c r="W37" i="1"/>
  <c r="W52" i="1"/>
  <c r="W59" i="1"/>
  <c r="W65" i="1"/>
  <c r="W72" i="1"/>
  <c r="W78" i="1"/>
  <c r="W13" i="1"/>
  <c r="W55" i="1"/>
  <c r="W67" i="1"/>
  <c r="W81" i="1"/>
  <c r="W93" i="1"/>
  <c r="W101" i="1"/>
  <c r="W111" i="1"/>
  <c r="W40" i="1"/>
  <c r="W63" i="1"/>
  <c r="W74" i="1"/>
  <c r="W83" i="1"/>
  <c r="W95" i="1"/>
  <c r="W102" i="1"/>
  <c r="W116" i="1"/>
  <c r="W73" i="1"/>
  <c r="W97" i="1"/>
  <c r="W126" i="1"/>
  <c r="W133" i="1"/>
  <c r="W99" i="1"/>
  <c r="W124" i="1"/>
  <c r="W56" i="1"/>
  <c r="W90" i="1"/>
  <c r="W110" i="1"/>
  <c r="W117" i="1"/>
  <c r="W127" i="1"/>
  <c r="W70" i="1"/>
  <c r="W130" i="1"/>
  <c r="W62" i="1"/>
  <c r="W85" i="1"/>
  <c r="W109" i="1"/>
  <c r="W118" i="1"/>
  <c r="W129" i="1"/>
  <c r="T31" i="1"/>
  <c r="T37" i="1"/>
  <c r="T42" i="1"/>
  <c r="T32" i="1"/>
  <c r="T38" i="1"/>
  <c r="T33" i="1"/>
  <c r="T40" i="1"/>
  <c r="T29" i="1"/>
  <c r="T41" i="1"/>
  <c r="T56" i="1"/>
  <c r="T63" i="1"/>
  <c r="T70" i="1"/>
  <c r="T74" i="1"/>
  <c r="T35" i="1"/>
  <c r="T50" i="1"/>
  <c r="T51" i="1"/>
  <c r="T57" i="1"/>
  <c r="T64" i="1"/>
  <c r="T71" i="1"/>
  <c r="T75" i="1"/>
  <c r="T52" i="1"/>
  <c r="T65" i="1"/>
  <c r="T78" i="1"/>
  <c r="T90" i="1"/>
  <c r="T99" i="1"/>
  <c r="T110" i="1"/>
  <c r="T62" i="1"/>
  <c r="T73" i="1"/>
  <c r="T93" i="1"/>
  <c r="T101" i="1"/>
  <c r="T111" i="1"/>
  <c r="T72" i="1"/>
  <c r="T95" i="1"/>
  <c r="T116" i="1"/>
  <c r="T124" i="1"/>
  <c r="T130" i="1"/>
  <c r="T97" i="1"/>
  <c r="T118" i="1"/>
  <c r="T129" i="1"/>
  <c r="T55" i="1"/>
  <c r="T81" i="1"/>
  <c r="T85" i="1"/>
  <c r="T109" i="1"/>
  <c r="T126" i="1"/>
  <c r="T133" i="1"/>
  <c r="T67" i="1"/>
  <c r="T59" i="1"/>
  <c r="T83" i="1"/>
  <c r="T102" i="1"/>
  <c r="T117" i="1"/>
  <c r="T127" i="1"/>
  <c r="M8" i="1"/>
  <c r="M12" i="1"/>
  <c r="M29" i="1"/>
  <c r="M35" i="1"/>
  <c r="M41" i="1"/>
  <c r="M9" i="1"/>
  <c r="M13" i="1"/>
  <c r="M31" i="1"/>
  <c r="M37" i="1"/>
  <c r="M10" i="1"/>
  <c r="M16" i="1"/>
  <c r="M32" i="1"/>
  <c r="M38" i="1"/>
  <c r="M50" i="1"/>
  <c r="M21" i="1"/>
  <c r="M25" i="1"/>
  <c r="M33" i="1"/>
  <c r="M51" i="1"/>
  <c r="M55" i="1"/>
  <c r="M62" i="1"/>
  <c r="M67" i="1"/>
  <c r="M73" i="1"/>
  <c r="M81" i="1"/>
  <c r="M11" i="1"/>
  <c r="M20" i="1"/>
  <c r="M24" i="1"/>
  <c r="M56" i="1"/>
  <c r="M63" i="1"/>
  <c r="M70" i="1"/>
  <c r="M74" i="1"/>
  <c r="M22" i="1"/>
  <c r="M23" i="1"/>
  <c r="M57" i="1"/>
  <c r="M71" i="1"/>
  <c r="M85" i="1"/>
  <c r="M97" i="1"/>
  <c r="M109" i="1"/>
  <c r="M117" i="1"/>
  <c r="M26" i="1"/>
  <c r="M42" i="1"/>
  <c r="M52" i="1"/>
  <c r="M65" i="1"/>
  <c r="M78" i="1"/>
  <c r="M90" i="1"/>
  <c r="M99" i="1"/>
  <c r="M110" i="1"/>
  <c r="M75" i="1"/>
  <c r="M101" i="1"/>
  <c r="M118" i="1"/>
  <c r="M129" i="1"/>
  <c r="M102" i="1"/>
  <c r="M59" i="1"/>
  <c r="M95" i="1"/>
  <c r="M116" i="1"/>
  <c r="M124" i="1"/>
  <c r="M130" i="1"/>
  <c r="M72" i="1"/>
  <c r="M83" i="1"/>
  <c r="M127" i="1"/>
  <c r="M19" i="1"/>
  <c r="M40" i="1"/>
  <c r="M64" i="1"/>
  <c r="M93" i="1"/>
  <c r="M111" i="1"/>
  <c r="M126" i="1"/>
  <c r="M133" i="1"/>
  <c r="R33" i="1"/>
  <c r="R40" i="1"/>
  <c r="R29" i="1"/>
  <c r="R35" i="1"/>
  <c r="R31" i="1"/>
  <c r="R37" i="1"/>
  <c r="R42" i="1"/>
  <c r="R50" i="1"/>
  <c r="R52" i="1"/>
  <c r="R59" i="1"/>
  <c r="R65" i="1"/>
  <c r="R72" i="1"/>
  <c r="R78" i="1"/>
  <c r="R55" i="1"/>
  <c r="R62" i="1"/>
  <c r="R67" i="1"/>
  <c r="R73" i="1"/>
  <c r="R81" i="1"/>
  <c r="R56" i="1"/>
  <c r="R70" i="1"/>
  <c r="R83" i="1"/>
  <c r="R95" i="1"/>
  <c r="R102" i="1"/>
  <c r="R116" i="1"/>
  <c r="R38" i="1"/>
  <c r="R51" i="1"/>
  <c r="R64" i="1"/>
  <c r="R75" i="1"/>
  <c r="R85" i="1"/>
  <c r="R97" i="1"/>
  <c r="R109" i="1"/>
  <c r="R63" i="1"/>
  <c r="R99" i="1"/>
  <c r="R117" i="1"/>
  <c r="R127" i="1"/>
  <c r="R126" i="1"/>
  <c r="R41" i="1"/>
  <c r="R71" i="1"/>
  <c r="R93" i="1"/>
  <c r="R111" i="1"/>
  <c r="R118" i="1"/>
  <c r="R129" i="1"/>
  <c r="R57" i="1"/>
  <c r="R101" i="1"/>
  <c r="R133" i="1"/>
  <c r="R32" i="1"/>
  <c r="R74" i="1"/>
  <c r="R90" i="1"/>
  <c r="R110" i="1"/>
  <c r="R124" i="1"/>
  <c r="R130" i="1"/>
  <c r="AK39" i="1"/>
  <c r="AK43" i="1"/>
  <c r="AK44" i="1"/>
  <c r="AK45" i="1"/>
  <c r="AK46" i="1"/>
  <c r="AE45" i="1"/>
  <c r="AE46" i="1"/>
  <c r="AE39" i="1"/>
  <c r="AE43" i="1"/>
  <c r="AE44" i="1"/>
  <c r="AI39" i="1"/>
  <c r="AI43" i="1"/>
  <c r="AI44" i="1"/>
  <c r="AI45" i="1"/>
  <c r="AI46" i="1"/>
  <c r="AD39" i="1"/>
  <c r="AD43" i="1"/>
  <c r="AD44" i="1"/>
  <c r="AD45" i="1"/>
  <c r="AD46" i="1"/>
  <c r="AF39" i="1"/>
  <c r="AF43" i="1"/>
  <c r="AF44" i="1"/>
  <c r="AF45" i="1"/>
  <c r="AF46" i="1"/>
  <c r="AB39" i="1"/>
  <c r="AB43" i="1"/>
  <c r="AB44" i="1"/>
  <c r="AB45" i="1"/>
  <c r="AB46" i="1"/>
  <c r="AJ39" i="1"/>
  <c r="AJ43" i="1"/>
  <c r="AJ44" i="1"/>
  <c r="AJ45" i="1"/>
  <c r="AJ46" i="1"/>
  <c r="AC39" i="1"/>
  <c r="AC43" i="1"/>
  <c r="AC44" i="1"/>
  <c r="AC45" i="1"/>
  <c r="AC46" i="1"/>
  <c r="AG39" i="1"/>
  <c r="AG43" i="1"/>
  <c r="AG44" i="1"/>
  <c r="AG45" i="1"/>
  <c r="AG46" i="1"/>
  <c r="AA39" i="1"/>
  <c r="AA43" i="1"/>
  <c r="AA44" i="1"/>
  <c r="AA45" i="1"/>
  <c r="AA46" i="1"/>
  <c r="AH39" i="1"/>
  <c r="AH43" i="1"/>
  <c r="AH44" i="1"/>
  <c r="AH45" i="1"/>
  <c r="AH46" i="1"/>
  <c r="V334" i="1"/>
  <c r="V338" i="1"/>
  <c r="V342" i="1"/>
  <c r="V346" i="1"/>
  <c r="V350" i="1"/>
  <c r="V354" i="1"/>
  <c r="V335" i="1"/>
  <c r="V339" i="1"/>
  <c r="V343" i="1"/>
  <c r="V347" i="1"/>
  <c r="V351" i="1"/>
  <c r="V355" i="1"/>
  <c r="V332" i="1"/>
  <c r="V336" i="1"/>
  <c r="V340" i="1"/>
  <c r="V344" i="1"/>
  <c r="V348" i="1"/>
  <c r="V352" i="1"/>
  <c r="V345" i="1"/>
  <c r="V333" i="1"/>
  <c r="V349" i="1"/>
  <c r="V337" i="1"/>
  <c r="V353" i="1"/>
  <c r="V341" i="1"/>
  <c r="X332" i="1"/>
  <c r="X336" i="1"/>
  <c r="X340" i="1"/>
  <c r="X344" i="1"/>
  <c r="X348" i="1"/>
  <c r="X352" i="1"/>
  <c r="X333" i="1"/>
  <c r="X337" i="1"/>
  <c r="X341" i="1"/>
  <c r="X345" i="1"/>
  <c r="X349" i="1"/>
  <c r="X353" i="1"/>
  <c r="X334" i="1"/>
  <c r="X338" i="1"/>
  <c r="X342" i="1"/>
  <c r="X346" i="1"/>
  <c r="X350" i="1"/>
  <c r="X354" i="1"/>
  <c r="X335" i="1"/>
  <c r="X351" i="1"/>
  <c r="X339" i="1"/>
  <c r="X355" i="1"/>
  <c r="X343" i="1"/>
  <c r="X347" i="1"/>
  <c r="N334" i="1"/>
  <c r="N338" i="1"/>
  <c r="N342" i="1"/>
  <c r="N346" i="1"/>
  <c r="N350" i="1"/>
  <c r="N354" i="1"/>
  <c r="N335" i="1"/>
  <c r="N339" i="1"/>
  <c r="N343" i="1"/>
  <c r="N347" i="1"/>
  <c r="N351" i="1"/>
  <c r="N355" i="1"/>
  <c r="N332" i="1"/>
  <c r="N336" i="1"/>
  <c r="N340" i="1"/>
  <c r="N344" i="1"/>
  <c r="N348" i="1"/>
  <c r="N352" i="1"/>
  <c r="N333" i="1"/>
  <c r="N337" i="1"/>
  <c r="N353" i="1"/>
  <c r="N341" i="1"/>
  <c r="N345" i="1"/>
  <c r="N349" i="1"/>
  <c r="U335" i="1"/>
  <c r="U339" i="1"/>
  <c r="U343" i="1"/>
  <c r="U347" i="1"/>
  <c r="U351" i="1"/>
  <c r="U355" i="1"/>
  <c r="U332" i="1"/>
  <c r="U336" i="1"/>
  <c r="U340" i="1"/>
  <c r="U344" i="1"/>
  <c r="U348" i="1"/>
  <c r="U352" i="1"/>
  <c r="U333" i="1"/>
  <c r="U337" i="1"/>
  <c r="U341" i="1"/>
  <c r="U345" i="1"/>
  <c r="U349" i="1"/>
  <c r="U353" i="1"/>
  <c r="U334" i="1"/>
  <c r="U350" i="1"/>
  <c r="U338" i="1"/>
  <c r="U354" i="1"/>
  <c r="U342" i="1"/>
  <c r="U346" i="1"/>
  <c r="L332" i="1"/>
  <c r="L336" i="1"/>
  <c r="L340" i="1"/>
  <c r="L344" i="1"/>
  <c r="L348" i="1"/>
  <c r="L352" i="1"/>
  <c r="L333" i="1"/>
  <c r="L337" i="1"/>
  <c r="L341" i="1"/>
  <c r="L345" i="1"/>
  <c r="L349" i="1"/>
  <c r="L353" i="1"/>
  <c r="L334" i="1"/>
  <c r="L338" i="1"/>
  <c r="L342" i="1"/>
  <c r="L346" i="1"/>
  <c r="L350" i="1"/>
  <c r="L354" i="1"/>
  <c r="L347" i="1"/>
  <c r="L335" i="1"/>
  <c r="L351" i="1"/>
  <c r="L339" i="1"/>
  <c r="L355" i="1"/>
  <c r="L343" i="1"/>
  <c r="W333" i="1"/>
  <c r="W337" i="1"/>
  <c r="W341" i="1"/>
  <c r="W345" i="1"/>
  <c r="W349" i="1"/>
  <c r="W353" i="1"/>
  <c r="W334" i="1"/>
  <c r="W338" i="1"/>
  <c r="W342" i="1"/>
  <c r="W346" i="1"/>
  <c r="W350" i="1"/>
  <c r="W354" i="1"/>
  <c r="W335" i="1"/>
  <c r="W339" i="1"/>
  <c r="W343" i="1"/>
  <c r="W347" i="1"/>
  <c r="W351" i="1"/>
  <c r="W355" i="1"/>
  <c r="W332" i="1"/>
  <c r="W340" i="1"/>
  <c r="W344" i="1"/>
  <c r="W348" i="1"/>
  <c r="W336" i="1"/>
  <c r="W352" i="1"/>
  <c r="T332" i="1"/>
  <c r="T336" i="1"/>
  <c r="T340" i="1"/>
  <c r="T344" i="1"/>
  <c r="T348" i="1"/>
  <c r="T352" i="1"/>
  <c r="T333" i="1"/>
  <c r="T337" i="1"/>
  <c r="T341" i="1"/>
  <c r="T345" i="1"/>
  <c r="T349" i="1"/>
  <c r="T353" i="1"/>
  <c r="T334" i="1"/>
  <c r="T338" i="1"/>
  <c r="T342" i="1"/>
  <c r="T346" i="1"/>
  <c r="T350" i="1"/>
  <c r="T354" i="1"/>
  <c r="T339" i="1"/>
  <c r="T355" i="1"/>
  <c r="T343" i="1"/>
  <c r="T347" i="1"/>
  <c r="T335" i="1"/>
  <c r="T351" i="1"/>
  <c r="M335" i="1"/>
  <c r="M339" i="1"/>
  <c r="M343" i="1"/>
  <c r="M347" i="1"/>
  <c r="M351" i="1"/>
  <c r="M355" i="1"/>
  <c r="M332" i="1"/>
  <c r="M336" i="1"/>
  <c r="M340" i="1"/>
  <c r="M344" i="1"/>
  <c r="M348" i="1"/>
  <c r="M352" i="1"/>
  <c r="M333" i="1"/>
  <c r="M337" i="1"/>
  <c r="M341" i="1"/>
  <c r="M345" i="1"/>
  <c r="M349" i="1"/>
  <c r="M353" i="1"/>
  <c r="M342" i="1"/>
  <c r="M346" i="1"/>
  <c r="M334" i="1"/>
  <c r="M350" i="1"/>
  <c r="M338" i="1"/>
  <c r="M354" i="1"/>
  <c r="R334" i="1"/>
  <c r="R338" i="1"/>
  <c r="R342" i="1"/>
  <c r="R346" i="1"/>
  <c r="R350" i="1"/>
  <c r="R354" i="1"/>
  <c r="R335" i="1"/>
  <c r="R339" i="1"/>
  <c r="R343" i="1"/>
  <c r="R347" i="1"/>
  <c r="R351" i="1"/>
  <c r="R355" i="1"/>
  <c r="R332" i="1"/>
  <c r="R336" i="1"/>
  <c r="R340" i="1"/>
  <c r="R344" i="1"/>
  <c r="R348" i="1"/>
  <c r="R352" i="1"/>
  <c r="R333" i="1"/>
  <c r="R349" i="1"/>
  <c r="R337" i="1"/>
  <c r="R353" i="1"/>
  <c r="R341" i="1"/>
  <c r="R345" i="1"/>
  <c r="O333" i="1"/>
  <c r="O337" i="1"/>
  <c r="O341" i="1"/>
  <c r="O345" i="1"/>
  <c r="O349" i="1"/>
  <c r="O353" i="1"/>
  <c r="O334" i="1"/>
  <c r="O338" i="1"/>
  <c r="O342" i="1"/>
  <c r="O346" i="1"/>
  <c r="O350" i="1"/>
  <c r="O354" i="1"/>
  <c r="O335" i="1"/>
  <c r="O339" i="1"/>
  <c r="O343" i="1"/>
  <c r="O347" i="1"/>
  <c r="O351" i="1"/>
  <c r="O355" i="1"/>
  <c r="O332" i="1"/>
  <c r="O348" i="1"/>
  <c r="O336" i="1"/>
  <c r="O352" i="1"/>
  <c r="O340" i="1"/>
  <c r="O344" i="1"/>
  <c r="S333" i="1"/>
  <c r="S337" i="1"/>
  <c r="S341" i="1"/>
  <c r="S345" i="1"/>
  <c r="S349" i="1"/>
  <c r="S353" i="1"/>
  <c r="S334" i="1"/>
  <c r="S338" i="1"/>
  <c r="S342" i="1"/>
  <c r="S346" i="1"/>
  <c r="S350" i="1"/>
  <c r="S354" i="1"/>
  <c r="S335" i="1"/>
  <c r="S339" i="1"/>
  <c r="S343" i="1"/>
  <c r="S347" i="1"/>
  <c r="S351" i="1"/>
  <c r="S355" i="1"/>
  <c r="S332" i="1"/>
  <c r="S344" i="1"/>
  <c r="S348" i="1"/>
  <c r="S336" i="1"/>
  <c r="S352" i="1"/>
  <c r="S340" i="1"/>
  <c r="Q335" i="1"/>
  <c r="Q339" i="1"/>
  <c r="Q343" i="1"/>
  <c r="Q347" i="1"/>
  <c r="Q351" i="1"/>
  <c r="Q355" i="1"/>
  <c r="Q332" i="1"/>
  <c r="Q336" i="1"/>
  <c r="Q340" i="1"/>
  <c r="Q344" i="1"/>
  <c r="Q348" i="1"/>
  <c r="Q352" i="1"/>
  <c r="Q333" i="1"/>
  <c r="Q337" i="1"/>
  <c r="Q341" i="1"/>
  <c r="Q345" i="1"/>
  <c r="Q349" i="1"/>
  <c r="Q353" i="1"/>
  <c r="Q338" i="1"/>
  <c r="Q354" i="1"/>
  <c r="Q342" i="1"/>
  <c r="Q346" i="1"/>
  <c r="Q334" i="1"/>
  <c r="Q350" i="1"/>
  <c r="X28" i="1"/>
  <c r="X36" i="1"/>
  <c r="X44" i="1"/>
  <c r="X48" i="1"/>
  <c r="X60" i="1"/>
  <c r="X68" i="1"/>
  <c r="X76" i="1"/>
  <c r="X17" i="1"/>
  <c r="X45" i="1"/>
  <c r="X49" i="1"/>
  <c r="X53" i="1"/>
  <c r="X61" i="1"/>
  <c r="X69" i="1"/>
  <c r="X14" i="1"/>
  <c r="X18" i="1"/>
  <c r="X30" i="1"/>
  <c r="X34" i="1"/>
  <c r="X46" i="1"/>
  <c r="X54" i="1"/>
  <c r="X58" i="1"/>
  <c r="X66" i="1"/>
  <c r="X15" i="1"/>
  <c r="X77" i="1"/>
  <c r="X89" i="1"/>
  <c r="X43" i="1"/>
  <c r="X82" i="1"/>
  <c r="X86" i="1"/>
  <c r="X94" i="1"/>
  <c r="X98" i="1"/>
  <c r="X106" i="1"/>
  <c r="X39" i="1"/>
  <c r="X47" i="1"/>
  <c r="X79" i="1"/>
  <c r="X87" i="1"/>
  <c r="X91" i="1"/>
  <c r="X80" i="1"/>
  <c r="X88" i="1"/>
  <c r="X96" i="1"/>
  <c r="X103" i="1"/>
  <c r="X105" i="1"/>
  <c r="X108" i="1"/>
  <c r="X112" i="1"/>
  <c r="X120" i="1"/>
  <c r="X128" i="1"/>
  <c r="X84" i="1"/>
  <c r="X113" i="1"/>
  <c r="X121" i="1"/>
  <c r="X125" i="1"/>
  <c r="X114" i="1"/>
  <c r="X122" i="1"/>
  <c r="X134" i="1"/>
  <c r="X27" i="1"/>
  <c r="X104" i="1"/>
  <c r="X131" i="1"/>
  <c r="X138" i="1"/>
  <c r="X142" i="1"/>
  <c r="X146" i="1"/>
  <c r="X150" i="1"/>
  <c r="X154" i="1"/>
  <c r="X158" i="1"/>
  <c r="X162" i="1"/>
  <c r="X166" i="1"/>
  <c r="X170" i="1"/>
  <c r="X174" i="1"/>
  <c r="X178" i="1"/>
  <c r="X119" i="1"/>
  <c r="X139" i="1"/>
  <c r="X143" i="1"/>
  <c r="X147" i="1"/>
  <c r="X151" i="1"/>
  <c r="X155" i="1"/>
  <c r="X159" i="1"/>
  <c r="X163" i="1"/>
  <c r="X167" i="1"/>
  <c r="X171" i="1"/>
  <c r="X175" i="1"/>
  <c r="X179" i="1"/>
  <c r="X100" i="1"/>
  <c r="X115" i="1"/>
  <c r="X123" i="1"/>
  <c r="X135" i="1"/>
  <c r="X136" i="1"/>
  <c r="X140" i="1"/>
  <c r="X144" i="1"/>
  <c r="X148" i="1"/>
  <c r="X152" i="1"/>
  <c r="X156" i="1"/>
  <c r="X160" i="1"/>
  <c r="X164" i="1"/>
  <c r="X168" i="1"/>
  <c r="X172" i="1"/>
  <c r="X107" i="1"/>
  <c r="X145" i="1"/>
  <c r="X161" i="1"/>
  <c r="X184" i="1"/>
  <c r="X188" i="1"/>
  <c r="X192" i="1"/>
  <c r="X196" i="1"/>
  <c r="X200" i="1"/>
  <c r="X204" i="1"/>
  <c r="X208" i="1"/>
  <c r="X212" i="1"/>
  <c r="X216" i="1"/>
  <c r="X92" i="1"/>
  <c r="X149" i="1"/>
  <c r="X165" i="1"/>
  <c r="X180" i="1"/>
  <c r="X181" i="1"/>
  <c r="X185" i="1"/>
  <c r="X189" i="1"/>
  <c r="X193" i="1"/>
  <c r="X197" i="1"/>
  <c r="X201" i="1"/>
  <c r="X205" i="1"/>
  <c r="X209" i="1"/>
  <c r="X213" i="1"/>
  <c r="X137" i="1"/>
  <c r="X153" i="1"/>
  <c r="X169" i="1"/>
  <c r="X177" i="1"/>
  <c r="X182" i="1"/>
  <c r="X186" i="1"/>
  <c r="X190" i="1"/>
  <c r="X194" i="1"/>
  <c r="X198" i="1"/>
  <c r="X202" i="1"/>
  <c r="X206" i="1"/>
  <c r="X210" i="1"/>
  <c r="X214" i="1"/>
  <c r="X132" i="1"/>
  <c r="X157" i="1"/>
  <c r="X176" i="1"/>
  <c r="X183" i="1"/>
  <c r="X199" i="1"/>
  <c r="X219" i="1"/>
  <c r="X223" i="1"/>
  <c r="X227" i="1"/>
  <c r="X231" i="1"/>
  <c r="X235" i="1"/>
  <c r="X239" i="1"/>
  <c r="X243" i="1"/>
  <c r="X173" i="1"/>
  <c r="X187" i="1"/>
  <c r="X203" i="1"/>
  <c r="X217" i="1"/>
  <c r="X220" i="1"/>
  <c r="X224" i="1"/>
  <c r="X228" i="1"/>
  <c r="X232" i="1"/>
  <c r="X236" i="1"/>
  <c r="X240" i="1"/>
  <c r="X244" i="1"/>
  <c r="X248" i="1"/>
  <c r="X252" i="1"/>
  <c r="X191" i="1"/>
  <c r="X207" i="1"/>
  <c r="X215" i="1"/>
  <c r="X221" i="1"/>
  <c r="X225" i="1"/>
  <c r="X229" i="1"/>
  <c r="X233" i="1"/>
  <c r="X237" i="1"/>
  <c r="X241" i="1"/>
  <c r="X245" i="1"/>
  <c r="X249" i="1"/>
  <c r="X253" i="1"/>
  <c r="X226" i="1"/>
  <c r="X242" i="1"/>
  <c r="X247" i="1"/>
  <c r="X255" i="1"/>
  <c r="X256" i="1"/>
  <c r="X260" i="1"/>
  <c r="X264" i="1"/>
  <c r="X268" i="1"/>
  <c r="X272" i="1"/>
  <c r="X276" i="1"/>
  <c r="X280" i="1"/>
  <c r="X284" i="1"/>
  <c r="X288" i="1"/>
  <c r="X292" i="1"/>
  <c r="X296" i="1"/>
  <c r="X300" i="1"/>
  <c r="X304" i="1"/>
  <c r="X308" i="1"/>
  <c r="X312" i="1"/>
  <c r="X316" i="1"/>
  <c r="X320" i="1"/>
  <c r="X324" i="1"/>
  <c r="X328" i="1"/>
  <c r="X211" i="1"/>
  <c r="X222" i="1"/>
  <c r="X238" i="1"/>
  <c r="X141" i="1"/>
  <c r="X230" i="1"/>
  <c r="X246" i="1"/>
  <c r="X254" i="1"/>
  <c r="X257" i="1"/>
  <c r="X261" i="1"/>
  <c r="X265" i="1"/>
  <c r="X269" i="1"/>
  <c r="X273" i="1"/>
  <c r="X277" i="1"/>
  <c r="X281" i="1"/>
  <c r="X285" i="1"/>
  <c r="X289" i="1"/>
  <c r="X293" i="1"/>
  <c r="X297" i="1"/>
  <c r="X301" i="1"/>
  <c r="X305" i="1"/>
  <c r="X309" i="1"/>
  <c r="X313" i="1"/>
  <c r="X317" i="1"/>
  <c r="X321" i="1"/>
  <c r="X325" i="1"/>
  <c r="X329" i="1"/>
  <c r="X250" i="1"/>
  <c r="X195" i="1"/>
  <c r="X218" i="1"/>
  <c r="X234" i="1"/>
  <c r="X251" i="1"/>
  <c r="X258" i="1"/>
  <c r="X262" i="1"/>
  <c r="X266" i="1"/>
  <c r="X270" i="1"/>
  <c r="X274" i="1"/>
  <c r="X278" i="1"/>
  <c r="X282" i="1"/>
  <c r="X286" i="1"/>
  <c r="X290" i="1"/>
  <c r="X294" i="1"/>
  <c r="X298" i="1"/>
  <c r="X302" i="1"/>
  <c r="X306" i="1"/>
  <c r="X310" i="1"/>
  <c r="X314" i="1"/>
  <c r="X318" i="1"/>
  <c r="X322" i="1"/>
  <c r="X326" i="1"/>
  <c r="X330" i="1"/>
  <c r="X271" i="1"/>
  <c r="X287" i="1"/>
  <c r="X303" i="1"/>
  <c r="X319" i="1"/>
  <c r="X283" i="1"/>
  <c r="X299" i="1"/>
  <c r="X331" i="1"/>
  <c r="X259" i="1"/>
  <c r="X275" i="1"/>
  <c r="X291" i="1"/>
  <c r="X307" i="1"/>
  <c r="X323" i="1"/>
  <c r="X267" i="1"/>
  <c r="X315" i="1"/>
  <c r="X263" i="1"/>
  <c r="X279" i="1"/>
  <c r="X295" i="1"/>
  <c r="X311" i="1"/>
  <c r="X327" i="1"/>
  <c r="O45" i="1"/>
  <c r="O49" i="1"/>
  <c r="O53" i="1"/>
  <c r="O61" i="1"/>
  <c r="O69" i="1"/>
  <c r="O30" i="1"/>
  <c r="O34" i="1"/>
  <c r="O46" i="1"/>
  <c r="O54" i="1"/>
  <c r="O58" i="1"/>
  <c r="O66" i="1"/>
  <c r="O39" i="1"/>
  <c r="O43" i="1"/>
  <c r="O47" i="1"/>
  <c r="O82" i="1"/>
  <c r="O86" i="1"/>
  <c r="O94" i="1"/>
  <c r="O98" i="1"/>
  <c r="O60" i="1"/>
  <c r="O76" i="1"/>
  <c r="O79" i="1"/>
  <c r="O87" i="1"/>
  <c r="O91" i="1"/>
  <c r="O103" i="1"/>
  <c r="O107" i="1"/>
  <c r="O36" i="1"/>
  <c r="O44" i="1"/>
  <c r="O80" i="1"/>
  <c r="O84" i="1"/>
  <c r="O88" i="1"/>
  <c r="O92" i="1"/>
  <c r="O113" i="1"/>
  <c r="O121" i="1"/>
  <c r="O125" i="1"/>
  <c r="O48" i="1"/>
  <c r="O89" i="1"/>
  <c r="O105" i="1"/>
  <c r="O114" i="1"/>
  <c r="O122" i="1"/>
  <c r="O134" i="1"/>
  <c r="O77" i="1"/>
  <c r="O100" i="1"/>
  <c r="O104" i="1"/>
  <c r="O115" i="1"/>
  <c r="O119" i="1"/>
  <c r="O123" i="1"/>
  <c r="O131" i="1"/>
  <c r="O135" i="1"/>
  <c r="O68" i="1"/>
  <c r="O108" i="1"/>
  <c r="O139" i="1"/>
  <c r="O143" i="1"/>
  <c r="O147" i="1"/>
  <c r="O151" i="1"/>
  <c r="O155" i="1"/>
  <c r="O159" i="1"/>
  <c r="O163" i="1"/>
  <c r="O167" i="1"/>
  <c r="O171" i="1"/>
  <c r="O175" i="1"/>
  <c r="O179" i="1"/>
  <c r="O128" i="1"/>
  <c r="O136" i="1"/>
  <c r="O140" i="1"/>
  <c r="O144" i="1"/>
  <c r="O148" i="1"/>
  <c r="O152" i="1"/>
  <c r="O156" i="1"/>
  <c r="O160" i="1"/>
  <c r="O164" i="1"/>
  <c r="O168" i="1"/>
  <c r="O172" i="1"/>
  <c r="O176" i="1"/>
  <c r="O180" i="1"/>
  <c r="O112" i="1"/>
  <c r="O120" i="1"/>
  <c r="O132" i="1"/>
  <c r="O137" i="1"/>
  <c r="O141" i="1"/>
  <c r="O145" i="1"/>
  <c r="O149" i="1"/>
  <c r="O153" i="1"/>
  <c r="O157" i="1"/>
  <c r="O161" i="1"/>
  <c r="O165" i="1"/>
  <c r="O169" i="1"/>
  <c r="O173" i="1"/>
  <c r="O96" i="1"/>
  <c r="O142" i="1"/>
  <c r="O158" i="1"/>
  <c r="O174" i="1"/>
  <c r="O178" i="1"/>
  <c r="O181" i="1"/>
  <c r="O185" i="1"/>
  <c r="O189" i="1"/>
  <c r="O193" i="1"/>
  <c r="O197" i="1"/>
  <c r="O201" i="1"/>
  <c r="O205" i="1"/>
  <c r="O209" i="1"/>
  <c r="O213" i="1"/>
  <c r="O217" i="1"/>
  <c r="O146" i="1"/>
  <c r="O162" i="1"/>
  <c r="O177" i="1"/>
  <c r="O182" i="1"/>
  <c r="O186" i="1"/>
  <c r="O190" i="1"/>
  <c r="O194" i="1"/>
  <c r="O198" i="1"/>
  <c r="O202" i="1"/>
  <c r="O206" i="1"/>
  <c r="O210" i="1"/>
  <c r="O214" i="1"/>
  <c r="O150" i="1"/>
  <c r="O166" i="1"/>
  <c r="O183" i="1"/>
  <c r="O187" i="1"/>
  <c r="O191" i="1"/>
  <c r="O195" i="1"/>
  <c r="O199" i="1"/>
  <c r="O203" i="1"/>
  <c r="O207" i="1"/>
  <c r="O211" i="1"/>
  <c r="O215" i="1"/>
  <c r="O138" i="1"/>
  <c r="O196" i="1"/>
  <c r="O212" i="1"/>
  <c r="O218" i="1"/>
  <c r="O220" i="1"/>
  <c r="O224" i="1"/>
  <c r="O228" i="1"/>
  <c r="O232" i="1"/>
  <c r="O236" i="1"/>
  <c r="O240" i="1"/>
  <c r="O244" i="1"/>
  <c r="O154" i="1"/>
  <c r="O184" i="1"/>
  <c r="O200" i="1"/>
  <c r="O216" i="1"/>
  <c r="O221" i="1"/>
  <c r="O225" i="1"/>
  <c r="O229" i="1"/>
  <c r="O233" i="1"/>
  <c r="O237" i="1"/>
  <c r="O241" i="1"/>
  <c r="O245" i="1"/>
  <c r="O249" i="1"/>
  <c r="O253" i="1"/>
  <c r="O170" i="1"/>
  <c r="O188" i="1"/>
  <c r="O204" i="1"/>
  <c r="O222" i="1"/>
  <c r="O226" i="1"/>
  <c r="O230" i="1"/>
  <c r="O234" i="1"/>
  <c r="O238" i="1"/>
  <c r="O242" i="1"/>
  <c r="O246" i="1"/>
  <c r="O250" i="1"/>
  <c r="O254" i="1"/>
  <c r="O208" i="1"/>
  <c r="O223" i="1"/>
  <c r="O239" i="1"/>
  <c r="O252" i="1"/>
  <c r="O257" i="1"/>
  <c r="O261" i="1"/>
  <c r="O265" i="1"/>
  <c r="O269" i="1"/>
  <c r="O273" i="1"/>
  <c r="O277" i="1"/>
  <c r="O281" i="1"/>
  <c r="O285" i="1"/>
  <c r="O289" i="1"/>
  <c r="O293" i="1"/>
  <c r="O297" i="1"/>
  <c r="O301" i="1"/>
  <c r="O305" i="1"/>
  <c r="O309" i="1"/>
  <c r="O313" i="1"/>
  <c r="O317" i="1"/>
  <c r="O321" i="1"/>
  <c r="O325" i="1"/>
  <c r="O329" i="1"/>
  <c r="O106" i="1"/>
  <c r="O219" i="1"/>
  <c r="O235" i="1"/>
  <c r="O247" i="1"/>
  <c r="O227" i="1"/>
  <c r="O243" i="1"/>
  <c r="O251" i="1"/>
  <c r="O258" i="1"/>
  <c r="O262" i="1"/>
  <c r="O266" i="1"/>
  <c r="O270" i="1"/>
  <c r="O274" i="1"/>
  <c r="O278" i="1"/>
  <c r="O282" i="1"/>
  <c r="O286" i="1"/>
  <c r="O290" i="1"/>
  <c r="O294" i="1"/>
  <c r="O298" i="1"/>
  <c r="O302" i="1"/>
  <c r="O306" i="1"/>
  <c r="O310" i="1"/>
  <c r="O314" i="1"/>
  <c r="O318" i="1"/>
  <c r="O322" i="1"/>
  <c r="O326" i="1"/>
  <c r="O330" i="1"/>
  <c r="O231" i="1"/>
  <c r="O248" i="1"/>
  <c r="O256" i="1"/>
  <c r="O259" i="1"/>
  <c r="O263" i="1"/>
  <c r="O267" i="1"/>
  <c r="O271" i="1"/>
  <c r="O275" i="1"/>
  <c r="O279" i="1"/>
  <c r="O283" i="1"/>
  <c r="O287" i="1"/>
  <c r="O291" i="1"/>
  <c r="O295" i="1"/>
  <c r="O299" i="1"/>
  <c r="O303" i="1"/>
  <c r="O307" i="1"/>
  <c r="O311" i="1"/>
  <c r="O315" i="1"/>
  <c r="O319" i="1"/>
  <c r="O323" i="1"/>
  <c r="O327" i="1"/>
  <c r="O331" i="1"/>
  <c r="O192" i="1"/>
  <c r="O255" i="1"/>
  <c r="O268" i="1"/>
  <c r="O284" i="1"/>
  <c r="O300" i="1"/>
  <c r="O316" i="1"/>
  <c r="O280" i="1"/>
  <c r="O296" i="1"/>
  <c r="O272" i="1"/>
  <c r="O288" i="1"/>
  <c r="O304" i="1"/>
  <c r="O320" i="1"/>
  <c r="O264" i="1"/>
  <c r="O312" i="1"/>
  <c r="O260" i="1"/>
  <c r="O276" i="1"/>
  <c r="O292" i="1"/>
  <c r="O308" i="1"/>
  <c r="O324" i="1"/>
  <c r="O328" i="1"/>
  <c r="S45" i="1"/>
  <c r="S49" i="1"/>
  <c r="S53" i="1"/>
  <c r="S61" i="1"/>
  <c r="S69" i="1"/>
  <c r="S30" i="1"/>
  <c r="S34" i="1"/>
  <c r="S46" i="1"/>
  <c r="S54" i="1"/>
  <c r="S58" i="1"/>
  <c r="S66" i="1"/>
  <c r="S39" i="1"/>
  <c r="S43" i="1"/>
  <c r="S47" i="1"/>
  <c r="S48" i="1"/>
  <c r="S68" i="1"/>
  <c r="S76" i="1"/>
  <c r="S82" i="1"/>
  <c r="S86" i="1"/>
  <c r="S94" i="1"/>
  <c r="S98" i="1"/>
  <c r="S79" i="1"/>
  <c r="S87" i="1"/>
  <c r="S91" i="1"/>
  <c r="S103" i="1"/>
  <c r="S107" i="1"/>
  <c r="S60" i="1"/>
  <c r="S80" i="1"/>
  <c r="S84" i="1"/>
  <c r="S88" i="1"/>
  <c r="S92" i="1"/>
  <c r="S100" i="1"/>
  <c r="S104" i="1"/>
  <c r="S105" i="1"/>
  <c r="S113" i="1"/>
  <c r="S121" i="1"/>
  <c r="S125" i="1"/>
  <c r="S96" i="1"/>
  <c r="S114" i="1"/>
  <c r="S122" i="1"/>
  <c r="S134" i="1"/>
  <c r="S36" i="1"/>
  <c r="S44" i="1"/>
  <c r="S89" i="1"/>
  <c r="S106" i="1"/>
  <c r="S115" i="1"/>
  <c r="S119" i="1"/>
  <c r="S123" i="1"/>
  <c r="S131" i="1"/>
  <c r="S135" i="1"/>
  <c r="S77" i="1"/>
  <c r="S132" i="1"/>
  <c r="S139" i="1"/>
  <c r="S143" i="1"/>
  <c r="S147" i="1"/>
  <c r="S151" i="1"/>
  <c r="S155" i="1"/>
  <c r="S159" i="1"/>
  <c r="S163" i="1"/>
  <c r="S167" i="1"/>
  <c r="S171" i="1"/>
  <c r="S175" i="1"/>
  <c r="S179" i="1"/>
  <c r="S108" i="1"/>
  <c r="S136" i="1"/>
  <c r="S140" i="1"/>
  <c r="S144" i="1"/>
  <c r="S148" i="1"/>
  <c r="S152" i="1"/>
  <c r="S156" i="1"/>
  <c r="S160" i="1"/>
  <c r="S164" i="1"/>
  <c r="S168" i="1"/>
  <c r="S172" i="1"/>
  <c r="S176" i="1"/>
  <c r="S180" i="1"/>
  <c r="S128" i="1"/>
  <c r="S137" i="1"/>
  <c r="S141" i="1"/>
  <c r="S145" i="1"/>
  <c r="S149" i="1"/>
  <c r="S153" i="1"/>
  <c r="S157" i="1"/>
  <c r="S161" i="1"/>
  <c r="S165" i="1"/>
  <c r="S169" i="1"/>
  <c r="S173" i="1"/>
  <c r="S112" i="1"/>
  <c r="S138" i="1"/>
  <c r="S154" i="1"/>
  <c r="S170" i="1"/>
  <c r="S181" i="1"/>
  <c r="S185" i="1"/>
  <c r="S189" i="1"/>
  <c r="S193" i="1"/>
  <c r="S197" i="1"/>
  <c r="S201" i="1"/>
  <c r="S205" i="1"/>
  <c r="S209" i="1"/>
  <c r="S213" i="1"/>
  <c r="S217" i="1"/>
  <c r="S142" i="1"/>
  <c r="S158" i="1"/>
  <c r="S174" i="1"/>
  <c r="S182" i="1"/>
  <c r="S186" i="1"/>
  <c r="S190" i="1"/>
  <c r="S194" i="1"/>
  <c r="S198" i="1"/>
  <c r="S202" i="1"/>
  <c r="S206" i="1"/>
  <c r="S210" i="1"/>
  <c r="S214" i="1"/>
  <c r="S146" i="1"/>
  <c r="S162" i="1"/>
  <c r="S178" i="1"/>
  <c r="S183" i="1"/>
  <c r="S187" i="1"/>
  <c r="S191" i="1"/>
  <c r="S195" i="1"/>
  <c r="S199" i="1"/>
  <c r="S203" i="1"/>
  <c r="S207" i="1"/>
  <c r="S211" i="1"/>
  <c r="S215" i="1"/>
  <c r="S192" i="1"/>
  <c r="S208" i="1"/>
  <c r="S216" i="1"/>
  <c r="S220" i="1"/>
  <c r="S224" i="1"/>
  <c r="S228" i="1"/>
  <c r="S232" i="1"/>
  <c r="S236" i="1"/>
  <c r="S240" i="1"/>
  <c r="S244" i="1"/>
  <c r="S177" i="1"/>
  <c r="S196" i="1"/>
  <c r="S212" i="1"/>
  <c r="S221" i="1"/>
  <c r="S225" i="1"/>
  <c r="S229" i="1"/>
  <c r="S233" i="1"/>
  <c r="S237" i="1"/>
  <c r="S241" i="1"/>
  <c r="S245" i="1"/>
  <c r="S249" i="1"/>
  <c r="S253" i="1"/>
  <c r="S120" i="1"/>
  <c r="S150" i="1"/>
  <c r="S184" i="1"/>
  <c r="S200" i="1"/>
  <c r="S222" i="1"/>
  <c r="S226" i="1"/>
  <c r="S230" i="1"/>
  <c r="S234" i="1"/>
  <c r="S238" i="1"/>
  <c r="S242" i="1"/>
  <c r="S246" i="1"/>
  <c r="S250" i="1"/>
  <c r="S254" i="1"/>
  <c r="S188" i="1"/>
  <c r="S219" i="1"/>
  <c r="S235" i="1"/>
  <c r="S248" i="1"/>
  <c r="S256" i="1"/>
  <c r="S257" i="1"/>
  <c r="S261" i="1"/>
  <c r="S265" i="1"/>
  <c r="S269" i="1"/>
  <c r="S273" i="1"/>
  <c r="S277" i="1"/>
  <c r="S281" i="1"/>
  <c r="S285" i="1"/>
  <c r="S289" i="1"/>
  <c r="S293" i="1"/>
  <c r="S297" i="1"/>
  <c r="S301" i="1"/>
  <c r="S305" i="1"/>
  <c r="S309" i="1"/>
  <c r="S313" i="1"/>
  <c r="S317" i="1"/>
  <c r="S321" i="1"/>
  <c r="S325" i="1"/>
  <c r="S329" i="1"/>
  <c r="S231" i="1"/>
  <c r="S251" i="1"/>
  <c r="S204" i="1"/>
  <c r="S218" i="1"/>
  <c r="S223" i="1"/>
  <c r="S239" i="1"/>
  <c r="S247" i="1"/>
  <c r="S255" i="1"/>
  <c r="S258" i="1"/>
  <c r="S262" i="1"/>
  <c r="S266" i="1"/>
  <c r="S270" i="1"/>
  <c r="S274" i="1"/>
  <c r="S278" i="1"/>
  <c r="S282" i="1"/>
  <c r="S286" i="1"/>
  <c r="S290" i="1"/>
  <c r="S294" i="1"/>
  <c r="S298" i="1"/>
  <c r="S302" i="1"/>
  <c r="S306" i="1"/>
  <c r="S310" i="1"/>
  <c r="S314" i="1"/>
  <c r="S318" i="1"/>
  <c r="S322" i="1"/>
  <c r="S326" i="1"/>
  <c r="S330" i="1"/>
  <c r="S166" i="1"/>
  <c r="S227" i="1"/>
  <c r="S243" i="1"/>
  <c r="S252" i="1"/>
  <c r="S259" i="1"/>
  <c r="S263" i="1"/>
  <c r="S267" i="1"/>
  <c r="S271" i="1"/>
  <c r="S275" i="1"/>
  <c r="S279" i="1"/>
  <c r="S283" i="1"/>
  <c r="S287" i="1"/>
  <c r="S291" i="1"/>
  <c r="S295" i="1"/>
  <c r="S299" i="1"/>
  <c r="S303" i="1"/>
  <c r="S307" i="1"/>
  <c r="S311" i="1"/>
  <c r="S315" i="1"/>
  <c r="S319" i="1"/>
  <c r="S323" i="1"/>
  <c r="S327" i="1"/>
  <c r="S331" i="1"/>
  <c r="S264" i="1"/>
  <c r="S280" i="1"/>
  <c r="S296" i="1"/>
  <c r="S312" i="1"/>
  <c r="S328" i="1"/>
  <c r="S276" i="1"/>
  <c r="S292" i="1"/>
  <c r="S308" i="1"/>
  <c r="S268" i="1"/>
  <c r="S284" i="1"/>
  <c r="S300" i="1"/>
  <c r="S316" i="1"/>
  <c r="S260" i="1"/>
  <c r="S272" i="1"/>
  <c r="S288" i="1"/>
  <c r="S304" i="1"/>
  <c r="S320" i="1"/>
  <c r="S324" i="1"/>
  <c r="Q39" i="1"/>
  <c r="Q43" i="1"/>
  <c r="Q47" i="1"/>
  <c r="Q36" i="1"/>
  <c r="Q44" i="1"/>
  <c r="Q48" i="1"/>
  <c r="Q60" i="1"/>
  <c r="Q68" i="1"/>
  <c r="Q45" i="1"/>
  <c r="Q49" i="1"/>
  <c r="Q53" i="1"/>
  <c r="Q61" i="1"/>
  <c r="Q69" i="1"/>
  <c r="Q54" i="1"/>
  <c r="Q66" i="1"/>
  <c r="Q80" i="1"/>
  <c r="Q84" i="1"/>
  <c r="Q88" i="1"/>
  <c r="Q92" i="1"/>
  <c r="Q96" i="1"/>
  <c r="Q100" i="1"/>
  <c r="Q104" i="1"/>
  <c r="Q30" i="1"/>
  <c r="Q46" i="1"/>
  <c r="Q77" i="1"/>
  <c r="Q89" i="1"/>
  <c r="Q105" i="1"/>
  <c r="Q58" i="1"/>
  <c r="Q76" i="1"/>
  <c r="Q82" i="1"/>
  <c r="Q86" i="1"/>
  <c r="Q94" i="1"/>
  <c r="Q34" i="1"/>
  <c r="Q98" i="1"/>
  <c r="Q106" i="1"/>
  <c r="Q115" i="1"/>
  <c r="Q119" i="1"/>
  <c r="Q123" i="1"/>
  <c r="Q103" i="1"/>
  <c r="Q108" i="1"/>
  <c r="Q112" i="1"/>
  <c r="Q120" i="1"/>
  <c r="Q128" i="1"/>
  <c r="Q132" i="1"/>
  <c r="Q91" i="1"/>
  <c r="Q107" i="1"/>
  <c r="Q113" i="1"/>
  <c r="Q121" i="1"/>
  <c r="Q125" i="1"/>
  <c r="Q137" i="1"/>
  <c r="Q141" i="1"/>
  <c r="Q145" i="1"/>
  <c r="Q149" i="1"/>
  <c r="Q153" i="1"/>
  <c r="Q157" i="1"/>
  <c r="Q161" i="1"/>
  <c r="Q165" i="1"/>
  <c r="Q169" i="1"/>
  <c r="Q173" i="1"/>
  <c r="Q177" i="1"/>
  <c r="Q114" i="1"/>
  <c r="Q122" i="1"/>
  <c r="Q131" i="1"/>
  <c r="Q138" i="1"/>
  <c r="Q142" i="1"/>
  <c r="Q146" i="1"/>
  <c r="Q150" i="1"/>
  <c r="Q154" i="1"/>
  <c r="Q158" i="1"/>
  <c r="Q162" i="1"/>
  <c r="Q166" i="1"/>
  <c r="Q170" i="1"/>
  <c r="Q174" i="1"/>
  <c r="Q178" i="1"/>
  <c r="Q79" i="1"/>
  <c r="Q87" i="1"/>
  <c r="Q135" i="1"/>
  <c r="Q139" i="1"/>
  <c r="Q143" i="1"/>
  <c r="Q147" i="1"/>
  <c r="Q151" i="1"/>
  <c r="Q155" i="1"/>
  <c r="Q159" i="1"/>
  <c r="Q163" i="1"/>
  <c r="Q167" i="1"/>
  <c r="Q171" i="1"/>
  <c r="Q175" i="1"/>
  <c r="Q148" i="1"/>
  <c r="Q164" i="1"/>
  <c r="Q176" i="1"/>
  <c r="Q183" i="1"/>
  <c r="Q187" i="1"/>
  <c r="Q191" i="1"/>
  <c r="Q195" i="1"/>
  <c r="Q199" i="1"/>
  <c r="Q203" i="1"/>
  <c r="Q207" i="1"/>
  <c r="Q211" i="1"/>
  <c r="Q215" i="1"/>
  <c r="Q134" i="1"/>
  <c r="Q136" i="1"/>
  <c r="Q152" i="1"/>
  <c r="Q168" i="1"/>
  <c r="Q184" i="1"/>
  <c r="Q188" i="1"/>
  <c r="Q192" i="1"/>
  <c r="Q196" i="1"/>
  <c r="Q200" i="1"/>
  <c r="Q204" i="1"/>
  <c r="Q208" i="1"/>
  <c r="Q212" i="1"/>
  <c r="Q140" i="1"/>
  <c r="Q156" i="1"/>
  <c r="Q172" i="1"/>
  <c r="Q180" i="1"/>
  <c r="Q181" i="1"/>
  <c r="Q185" i="1"/>
  <c r="Q189" i="1"/>
  <c r="Q193" i="1"/>
  <c r="Q197" i="1"/>
  <c r="Q201" i="1"/>
  <c r="Q205" i="1"/>
  <c r="Q209" i="1"/>
  <c r="Q213" i="1"/>
  <c r="Q179" i="1"/>
  <c r="Q186" i="1"/>
  <c r="Q202" i="1"/>
  <c r="Q217" i="1"/>
  <c r="Q222" i="1"/>
  <c r="Q226" i="1"/>
  <c r="Q230" i="1"/>
  <c r="Q234" i="1"/>
  <c r="Q238" i="1"/>
  <c r="Q242" i="1"/>
  <c r="Q246" i="1"/>
  <c r="Q144" i="1"/>
  <c r="Q190" i="1"/>
  <c r="Q206" i="1"/>
  <c r="Q219" i="1"/>
  <c r="Q223" i="1"/>
  <c r="Q227" i="1"/>
  <c r="Q231" i="1"/>
  <c r="Q235" i="1"/>
  <c r="Q239" i="1"/>
  <c r="Q243" i="1"/>
  <c r="Q247" i="1"/>
  <c r="Q251" i="1"/>
  <c r="Q255" i="1"/>
  <c r="Q160" i="1"/>
  <c r="Q194" i="1"/>
  <c r="Q210" i="1"/>
  <c r="Q216" i="1"/>
  <c r="Q218" i="1"/>
  <c r="Q220" i="1"/>
  <c r="Q224" i="1"/>
  <c r="Q228" i="1"/>
  <c r="Q232" i="1"/>
  <c r="Q236" i="1"/>
  <c r="Q240" i="1"/>
  <c r="Q244" i="1"/>
  <c r="Q248" i="1"/>
  <c r="Q252" i="1"/>
  <c r="Q256" i="1"/>
  <c r="Q198" i="1"/>
  <c r="Q229" i="1"/>
  <c r="Q245" i="1"/>
  <c r="Q250" i="1"/>
  <c r="Q259" i="1"/>
  <c r="Q263" i="1"/>
  <c r="Q267" i="1"/>
  <c r="Q271" i="1"/>
  <c r="Q275" i="1"/>
  <c r="Q279" i="1"/>
  <c r="Q283" i="1"/>
  <c r="Q287" i="1"/>
  <c r="Q291" i="1"/>
  <c r="Q295" i="1"/>
  <c r="Q299" i="1"/>
  <c r="Q303" i="1"/>
  <c r="Q307" i="1"/>
  <c r="Q311" i="1"/>
  <c r="Q315" i="1"/>
  <c r="Q319" i="1"/>
  <c r="Q323" i="1"/>
  <c r="Q327" i="1"/>
  <c r="Q331" i="1"/>
  <c r="Q182" i="1"/>
  <c r="Q225" i="1"/>
  <c r="Q241" i="1"/>
  <c r="Q253" i="1"/>
  <c r="Q214" i="1"/>
  <c r="Q233" i="1"/>
  <c r="Q249" i="1"/>
  <c r="Q260" i="1"/>
  <c r="Q264" i="1"/>
  <c r="Q268" i="1"/>
  <c r="Q272" i="1"/>
  <c r="Q276" i="1"/>
  <c r="Q280" i="1"/>
  <c r="Q284" i="1"/>
  <c r="Q288" i="1"/>
  <c r="Q292" i="1"/>
  <c r="Q296" i="1"/>
  <c r="Q300" i="1"/>
  <c r="Q304" i="1"/>
  <c r="Q308" i="1"/>
  <c r="Q312" i="1"/>
  <c r="Q316" i="1"/>
  <c r="Q320" i="1"/>
  <c r="Q324" i="1"/>
  <c r="Q328" i="1"/>
  <c r="Q221" i="1"/>
  <c r="Q237" i="1"/>
  <c r="Q254" i="1"/>
  <c r="Q257" i="1"/>
  <c r="Q261" i="1"/>
  <c r="Q265" i="1"/>
  <c r="Q269" i="1"/>
  <c r="Q273" i="1"/>
  <c r="Q277" i="1"/>
  <c r="Q281" i="1"/>
  <c r="Q285" i="1"/>
  <c r="Q289" i="1"/>
  <c r="Q293" i="1"/>
  <c r="Q297" i="1"/>
  <c r="Q301" i="1"/>
  <c r="Q305" i="1"/>
  <c r="Q309" i="1"/>
  <c r="Q313" i="1"/>
  <c r="Q317" i="1"/>
  <c r="Q321" i="1"/>
  <c r="Q325" i="1"/>
  <c r="Q329" i="1"/>
  <c r="Q258" i="1"/>
  <c r="Q274" i="1"/>
  <c r="Q290" i="1"/>
  <c r="Q306" i="1"/>
  <c r="Q322" i="1"/>
  <c r="Q302" i="1"/>
  <c r="Q318" i="1"/>
  <c r="Q262" i="1"/>
  <c r="Q278" i="1"/>
  <c r="Q294" i="1"/>
  <c r="Q310" i="1"/>
  <c r="Q326" i="1"/>
  <c r="Q266" i="1"/>
  <c r="Q282" i="1"/>
  <c r="Q298" i="1"/>
  <c r="Q314" i="1"/>
  <c r="Q330" i="1"/>
  <c r="Q270" i="1"/>
  <c r="Q286" i="1"/>
  <c r="V14" i="1"/>
  <c r="V18" i="1"/>
  <c r="V30" i="1"/>
  <c r="V34" i="1"/>
  <c r="V46" i="1"/>
  <c r="V54" i="1"/>
  <c r="V58" i="1"/>
  <c r="V66" i="1"/>
  <c r="V15" i="1"/>
  <c r="V27" i="1"/>
  <c r="V39" i="1"/>
  <c r="V43" i="1"/>
  <c r="V47" i="1"/>
  <c r="V28" i="1"/>
  <c r="V36" i="1"/>
  <c r="V44" i="1"/>
  <c r="V48" i="1"/>
  <c r="V60" i="1"/>
  <c r="V68" i="1"/>
  <c r="V17" i="1"/>
  <c r="V49" i="1"/>
  <c r="V69" i="1"/>
  <c r="V79" i="1"/>
  <c r="V87" i="1"/>
  <c r="V91" i="1"/>
  <c r="V103" i="1"/>
  <c r="V80" i="1"/>
  <c r="V84" i="1"/>
  <c r="V88" i="1"/>
  <c r="V92" i="1"/>
  <c r="V96" i="1"/>
  <c r="V100" i="1"/>
  <c r="V104" i="1"/>
  <c r="V53" i="1"/>
  <c r="V61" i="1"/>
  <c r="V76" i="1"/>
  <c r="V77" i="1"/>
  <c r="V89" i="1"/>
  <c r="V82" i="1"/>
  <c r="V94" i="1"/>
  <c r="V106" i="1"/>
  <c r="V114" i="1"/>
  <c r="V122" i="1"/>
  <c r="V86" i="1"/>
  <c r="V115" i="1"/>
  <c r="V119" i="1"/>
  <c r="V123" i="1"/>
  <c r="V131" i="1"/>
  <c r="V135" i="1"/>
  <c r="V105" i="1"/>
  <c r="V107" i="1"/>
  <c r="V108" i="1"/>
  <c r="V112" i="1"/>
  <c r="V120" i="1"/>
  <c r="V128" i="1"/>
  <c r="V132" i="1"/>
  <c r="V136" i="1"/>
  <c r="V140" i="1"/>
  <c r="V144" i="1"/>
  <c r="V148" i="1"/>
  <c r="V152" i="1"/>
  <c r="V156" i="1"/>
  <c r="V160" i="1"/>
  <c r="V164" i="1"/>
  <c r="V168" i="1"/>
  <c r="V172" i="1"/>
  <c r="V176" i="1"/>
  <c r="V180" i="1"/>
  <c r="V137" i="1"/>
  <c r="V141" i="1"/>
  <c r="V145" i="1"/>
  <c r="V149" i="1"/>
  <c r="V153" i="1"/>
  <c r="V157" i="1"/>
  <c r="V161" i="1"/>
  <c r="V165" i="1"/>
  <c r="V169" i="1"/>
  <c r="V173" i="1"/>
  <c r="V177" i="1"/>
  <c r="V125" i="1"/>
  <c r="V134" i="1"/>
  <c r="V138" i="1"/>
  <c r="V142" i="1"/>
  <c r="V146" i="1"/>
  <c r="V150" i="1"/>
  <c r="V154" i="1"/>
  <c r="V158" i="1"/>
  <c r="V162" i="1"/>
  <c r="V166" i="1"/>
  <c r="V170" i="1"/>
  <c r="V174" i="1"/>
  <c r="V121" i="1"/>
  <c r="V139" i="1"/>
  <c r="V155" i="1"/>
  <c r="V171" i="1"/>
  <c r="V182" i="1"/>
  <c r="V186" i="1"/>
  <c r="V190" i="1"/>
  <c r="V194" i="1"/>
  <c r="V198" i="1"/>
  <c r="V202" i="1"/>
  <c r="V206" i="1"/>
  <c r="V210" i="1"/>
  <c r="V214" i="1"/>
  <c r="V218" i="1"/>
  <c r="V45" i="1"/>
  <c r="V113" i="1"/>
  <c r="V143" i="1"/>
  <c r="V159" i="1"/>
  <c r="V175" i="1"/>
  <c r="V183" i="1"/>
  <c r="V187" i="1"/>
  <c r="V191" i="1"/>
  <c r="V195" i="1"/>
  <c r="V199" i="1"/>
  <c r="V203" i="1"/>
  <c r="V207" i="1"/>
  <c r="V211" i="1"/>
  <c r="V98" i="1"/>
  <c r="V147" i="1"/>
  <c r="V163" i="1"/>
  <c r="V179" i="1"/>
  <c r="V184" i="1"/>
  <c r="V188" i="1"/>
  <c r="V192" i="1"/>
  <c r="V196" i="1"/>
  <c r="V200" i="1"/>
  <c r="V204" i="1"/>
  <c r="V208" i="1"/>
  <c r="V212" i="1"/>
  <c r="V167" i="1"/>
  <c r="V193" i="1"/>
  <c r="V209" i="1"/>
  <c r="V215" i="1"/>
  <c r="V217" i="1"/>
  <c r="V221" i="1"/>
  <c r="V225" i="1"/>
  <c r="V229" i="1"/>
  <c r="V233" i="1"/>
  <c r="V237" i="1"/>
  <c r="V241" i="1"/>
  <c r="V245" i="1"/>
  <c r="V181" i="1"/>
  <c r="V197" i="1"/>
  <c r="V213" i="1"/>
  <c r="V222" i="1"/>
  <c r="V226" i="1"/>
  <c r="V230" i="1"/>
  <c r="V234" i="1"/>
  <c r="V238" i="1"/>
  <c r="V242" i="1"/>
  <c r="V246" i="1"/>
  <c r="V250" i="1"/>
  <c r="V254" i="1"/>
  <c r="V185" i="1"/>
  <c r="V201" i="1"/>
  <c r="V216" i="1"/>
  <c r="V219" i="1"/>
  <c r="V223" i="1"/>
  <c r="V227" i="1"/>
  <c r="V231" i="1"/>
  <c r="V235" i="1"/>
  <c r="V239" i="1"/>
  <c r="V243" i="1"/>
  <c r="V247" i="1"/>
  <c r="V251" i="1"/>
  <c r="V255" i="1"/>
  <c r="V220" i="1"/>
  <c r="V236" i="1"/>
  <c r="V249" i="1"/>
  <c r="V258" i="1"/>
  <c r="V262" i="1"/>
  <c r="V266" i="1"/>
  <c r="V270" i="1"/>
  <c r="V274" i="1"/>
  <c r="V278" i="1"/>
  <c r="V282" i="1"/>
  <c r="V286" i="1"/>
  <c r="V290" i="1"/>
  <c r="V294" i="1"/>
  <c r="V298" i="1"/>
  <c r="V302" i="1"/>
  <c r="V306" i="1"/>
  <c r="V310" i="1"/>
  <c r="V314" i="1"/>
  <c r="V318" i="1"/>
  <c r="V322" i="1"/>
  <c r="V326" i="1"/>
  <c r="V330" i="1"/>
  <c r="V151" i="1"/>
  <c r="V232" i="1"/>
  <c r="V252" i="1"/>
  <c r="V178" i="1"/>
  <c r="V189" i="1"/>
  <c r="V224" i="1"/>
  <c r="V240" i="1"/>
  <c r="V248" i="1"/>
  <c r="V259" i="1"/>
  <c r="V263" i="1"/>
  <c r="V267" i="1"/>
  <c r="V271" i="1"/>
  <c r="V275" i="1"/>
  <c r="V279" i="1"/>
  <c r="V283" i="1"/>
  <c r="V287" i="1"/>
  <c r="V291" i="1"/>
  <c r="V295" i="1"/>
  <c r="V299" i="1"/>
  <c r="V303" i="1"/>
  <c r="V307" i="1"/>
  <c r="V311" i="1"/>
  <c r="V315" i="1"/>
  <c r="V319" i="1"/>
  <c r="V323" i="1"/>
  <c r="V327" i="1"/>
  <c r="V331" i="1"/>
  <c r="V205" i="1"/>
  <c r="V228" i="1"/>
  <c r="V244" i="1"/>
  <c r="V253" i="1"/>
  <c r="V256" i="1"/>
  <c r="V260" i="1"/>
  <c r="V264" i="1"/>
  <c r="V268" i="1"/>
  <c r="V272" i="1"/>
  <c r="V276" i="1"/>
  <c r="V280" i="1"/>
  <c r="V284" i="1"/>
  <c r="V288" i="1"/>
  <c r="V292" i="1"/>
  <c r="V296" i="1"/>
  <c r="V300" i="1"/>
  <c r="V304" i="1"/>
  <c r="V308" i="1"/>
  <c r="V312" i="1"/>
  <c r="V316" i="1"/>
  <c r="V320" i="1"/>
  <c r="V324" i="1"/>
  <c r="V328" i="1"/>
  <c r="V265" i="1"/>
  <c r="V281" i="1"/>
  <c r="V297" i="1"/>
  <c r="V313" i="1"/>
  <c r="V329" i="1"/>
  <c r="V261" i="1"/>
  <c r="V325" i="1"/>
  <c r="V269" i="1"/>
  <c r="V285" i="1"/>
  <c r="V301" i="1"/>
  <c r="V317" i="1"/>
  <c r="V257" i="1"/>
  <c r="V273" i="1"/>
  <c r="V289" i="1"/>
  <c r="V305" i="1"/>
  <c r="V321" i="1"/>
  <c r="V277" i="1"/>
  <c r="V293" i="1"/>
  <c r="V309" i="1"/>
  <c r="N14" i="1"/>
  <c r="N18" i="1"/>
  <c r="N30" i="1"/>
  <c r="N34" i="1"/>
  <c r="N46" i="1"/>
  <c r="N54" i="1"/>
  <c r="N58" i="1"/>
  <c r="N66" i="1"/>
  <c r="N15" i="1"/>
  <c r="N27" i="1"/>
  <c r="N39" i="1"/>
  <c r="N43" i="1"/>
  <c r="N47" i="1"/>
  <c r="N28" i="1"/>
  <c r="N36" i="1"/>
  <c r="N44" i="1"/>
  <c r="N48" i="1"/>
  <c r="N60" i="1"/>
  <c r="N68" i="1"/>
  <c r="N53" i="1"/>
  <c r="N61" i="1"/>
  <c r="N76" i="1"/>
  <c r="N79" i="1"/>
  <c r="N87" i="1"/>
  <c r="N91" i="1"/>
  <c r="N103" i="1"/>
  <c r="N45" i="1"/>
  <c r="N80" i="1"/>
  <c r="N84" i="1"/>
  <c r="N88" i="1"/>
  <c r="N92" i="1"/>
  <c r="N96" i="1"/>
  <c r="N100" i="1"/>
  <c r="N104" i="1"/>
  <c r="N17" i="1"/>
  <c r="N49" i="1"/>
  <c r="N69" i="1"/>
  <c r="N77" i="1"/>
  <c r="N89" i="1"/>
  <c r="N105" i="1"/>
  <c r="N107" i="1"/>
  <c r="N114" i="1"/>
  <c r="N122" i="1"/>
  <c r="N94" i="1"/>
  <c r="N115" i="1"/>
  <c r="N119" i="1"/>
  <c r="N123" i="1"/>
  <c r="N131" i="1"/>
  <c r="N135" i="1"/>
  <c r="N82" i="1"/>
  <c r="N106" i="1"/>
  <c r="N108" i="1"/>
  <c r="N112" i="1"/>
  <c r="N120" i="1"/>
  <c r="N128" i="1"/>
  <c r="N132" i="1"/>
  <c r="N125" i="1"/>
  <c r="N136" i="1"/>
  <c r="N140" i="1"/>
  <c r="N144" i="1"/>
  <c r="N148" i="1"/>
  <c r="N152" i="1"/>
  <c r="N156" i="1"/>
  <c r="N160" i="1"/>
  <c r="N164" i="1"/>
  <c r="N168" i="1"/>
  <c r="N172" i="1"/>
  <c r="N176" i="1"/>
  <c r="N180" i="1"/>
  <c r="N86" i="1"/>
  <c r="N113" i="1"/>
  <c r="N121" i="1"/>
  <c r="N137" i="1"/>
  <c r="N141" i="1"/>
  <c r="N145" i="1"/>
  <c r="N149" i="1"/>
  <c r="N153" i="1"/>
  <c r="N157" i="1"/>
  <c r="N161" i="1"/>
  <c r="N165" i="1"/>
  <c r="N169" i="1"/>
  <c r="N173" i="1"/>
  <c r="N177" i="1"/>
  <c r="N98" i="1"/>
  <c r="N134" i="1"/>
  <c r="N138" i="1"/>
  <c r="N142" i="1"/>
  <c r="N146" i="1"/>
  <c r="N150" i="1"/>
  <c r="N154" i="1"/>
  <c r="N158" i="1"/>
  <c r="N162" i="1"/>
  <c r="N166" i="1"/>
  <c r="N170" i="1"/>
  <c r="N174" i="1"/>
  <c r="N147" i="1"/>
  <c r="N163" i="1"/>
  <c r="N182" i="1"/>
  <c r="N186" i="1"/>
  <c r="N190" i="1"/>
  <c r="N194" i="1"/>
  <c r="N198" i="1"/>
  <c r="N202" i="1"/>
  <c r="N206" i="1"/>
  <c r="N210" i="1"/>
  <c r="N214" i="1"/>
  <c r="N218" i="1"/>
  <c r="N151" i="1"/>
  <c r="N167" i="1"/>
  <c r="N183" i="1"/>
  <c r="N187" i="1"/>
  <c r="N191" i="1"/>
  <c r="N195" i="1"/>
  <c r="N199" i="1"/>
  <c r="N203" i="1"/>
  <c r="N207" i="1"/>
  <c r="N211" i="1"/>
  <c r="N215" i="1"/>
  <c r="N139" i="1"/>
  <c r="N155" i="1"/>
  <c r="N171" i="1"/>
  <c r="N179" i="1"/>
  <c r="N184" i="1"/>
  <c r="N188" i="1"/>
  <c r="N192" i="1"/>
  <c r="N196" i="1"/>
  <c r="N200" i="1"/>
  <c r="N204" i="1"/>
  <c r="N208" i="1"/>
  <c r="N212" i="1"/>
  <c r="N143" i="1"/>
  <c r="N185" i="1"/>
  <c r="N201" i="1"/>
  <c r="N216" i="1"/>
  <c r="N221" i="1"/>
  <c r="N225" i="1"/>
  <c r="N229" i="1"/>
  <c r="N233" i="1"/>
  <c r="N237" i="1"/>
  <c r="N241" i="1"/>
  <c r="N245" i="1"/>
  <c r="N159" i="1"/>
  <c r="N189" i="1"/>
  <c r="N205" i="1"/>
  <c r="N222" i="1"/>
  <c r="N226" i="1"/>
  <c r="N230" i="1"/>
  <c r="N234" i="1"/>
  <c r="N238" i="1"/>
  <c r="N242" i="1"/>
  <c r="N246" i="1"/>
  <c r="N250" i="1"/>
  <c r="N254" i="1"/>
  <c r="N175" i="1"/>
  <c r="N178" i="1"/>
  <c r="N193" i="1"/>
  <c r="N209" i="1"/>
  <c r="N217" i="1"/>
  <c r="N219" i="1"/>
  <c r="N223" i="1"/>
  <c r="N227" i="1"/>
  <c r="N231" i="1"/>
  <c r="N235" i="1"/>
  <c r="N239" i="1"/>
  <c r="N243" i="1"/>
  <c r="N247" i="1"/>
  <c r="N251" i="1"/>
  <c r="N255" i="1"/>
  <c r="N213" i="1"/>
  <c r="N228" i="1"/>
  <c r="N244" i="1"/>
  <c r="N249" i="1"/>
  <c r="N258" i="1"/>
  <c r="N262" i="1"/>
  <c r="N266" i="1"/>
  <c r="N270" i="1"/>
  <c r="N274" i="1"/>
  <c r="N278" i="1"/>
  <c r="N282" i="1"/>
  <c r="N286" i="1"/>
  <c r="N290" i="1"/>
  <c r="N294" i="1"/>
  <c r="N298" i="1"/>
  <c r="N302" i="1"/>
  <c r="N306" i="1"/>
  <c r="N310" i="1"/>
  <c r="N314" i="1"/>
  <c r="N318" i="1"/>
  <c r="N322" i="1"/>
  <c r="N326" i="1"/>
  <c r="N330" i="1"/>
  <c r="N197" i="1"/>
  <c r="N224" i="1"/>
  <c r="N240" i="1"/>
  <c r="N232" i="1"/>
  <c r="N248" i="1"/>
  <c r="N256" i="1"/>
  <c r="N259" i="1"/>
  <c r="N263" i="1"/>
  <c r="N267" i="1"/>
  <c r="N271" i="1"/>
  <c r="N275" i="1"/>
  <c r="N279" i="1"/>
  <c r="N283" i="1"/>
  <c r="N287" i="1"/>
  <c r="N291" i="1"/>
  <c r="N295" i="1"/>
  <c r="N299" i="1"/>
  <c r="N303" i="1"/>
  <c r="N307" i="1"/>
  <c r="N311" i="1"/>
  <c r="N315" i="1"/>
  <c r="N319" i="1"/>
  <c r="N323" i="1"/>
  <c r="N327" i="1"/>
  <c r="N331" i="1"/>
  <c r="N181" i="1"/>
  <c r="N220" i="1"/>
  <c r="N236" i="1"/>
  <c r="N253" i="1"/>
  <c r="N260" i="1"/>
  <c r="N264" i="1"/>
  <c r="N268" i="1"/>
  <c r="N272" i="1"/>
  <c r="N276" i="1"/>
  <c r="N280" i="1"/>
  <c r="N284" i="1"/>
  <c r="N288" i="1"/>
  <c r="N292" i="1"/>
  <c r="N296" i="1"/>
  <c r="N300" i="1"/>
  <c r="N304" i="1"/>
  <c r="N308" i="1"/>
  <c r="N312" i="1"/>
  <c r="N316" i="1"/>
  <c r="N320" i="1"/>
  <c r="N324" i="1"/>
  <c r="N328" i="1"/>
  <c r="N252" i="1"/>
  <c r="N257" i="1"/>
  <c r="N273" i="1"/>
  <c r="N289" i="1"/>
  <c r="N305" i="1"/>
  <c r="N321" i="1"/>
  <c r="N269" i="1"/>
  <c r="N261" i="1"/>
  <c r="N277" i="1"/>
  <c r="N293" i="1"/>
  <c r="N309" i="1"/>
  <c r="N325" i="1"/>
  <c r="N285" i="1"/>
  <c r="N265" i="1"/>
  <c r="N281" i="1"/>
  <c r="N297" i="1"/>
  <c r="N313" i="1"/>
  <c r="N329" i="1"/>
  <c r="N301" i="1"/>
  <c r="N317" i="1"/>
  <c r="U15" i="1"/>
  <c r="U27" i="1"/>
  <c r="U39" i="1"/>
  <c r="U43" i="1"/>
  <c r="U47" i="1"/>
  <c r="U28" i="1"/>
  <c r="U36" i="1"/>
  <c r="U44" i="1"/>
  <c r="U48" i="1"/>
  <c r="U60" i="1"/>
  <c r="U68" i="1"/>
  <c r="U17" i="1"/>
  <c r="U45" i="1"/>
  <c r="U49" i="1"/>
  <c r="U53" i="1"/>
  <c r="U61" i="1"/>
  <c r="U69" i="1"/>
  <c r="U14" i="1"/>
  <c r="U34" i="1"/>
  <c r="U80" i="1"/>
  <c r="U84" i="1"/>
  <c r="U88" i="1"/>
  <c r="U92" i="1"/>
  <c r="U96" i="1"/>
  <c r="U100" i="1"/>
  <c r="U104" i="1"/>
  <c r="U54" i="1"/>
  <c r="U66" i="1"/>
  <c r="U76" i="1"/>
  <c r="U77" i="1"/>
  <c r="U89" i="1"/>
  <c r="U105" i="1"/>
  <c r="U30" i="1"/>
  <c r="U46" i="1"/>
  <c r="U82" i="1"/>
  <c r="U86" i="1"/>
  <c r="U79" i="1"/>
  <c r="U87" i="1"/>
  <c r="U115" i="1"/>
  <c r="U119" i="1"/>
  <c r="U123" i="1"/>
  <c r="U107" i="1"/>
  <c r="U108" i="1"/>
  <c r="U112" i="1"/>
  <c r="U120" i="1"/>
  <c r="U128" i="1"/>
  <c r="U132" i="1"/>
  <c r="U18" i="1"/>
  <c r="U58" i="1"/>
  <c r="U98" i="1"/>
  <c r="U113" i="1"/>
  <c r="U121" i="1"/>
  <c r="U125" i="1"/>
  <c r="U106" i="1"/>
  <c r="U135" i="1"/>
  <c r="U137" i="1"/>
  <c r="U141" i="1"/>
  <c r="U145" i="1"/>
  <c r="U149" i="1"/>
  <c r="U153" i="1"/>
  <c r="U157" i="1"/>
  <c r="U161" i="1"/>
  <c r="U165" i="1"/>
  <c r="U169" i="1"/>
  <c r="U173" i="1"/>
  <c r="U177" i="1"/>
  <c r="U94" i="1"/>
  <c r="U134" i="1"/>
  <c r="U138" i="1"/>
  <c r="U142" i="1"/>
  <c r="U146" i="1"/>
  <c r="U150" i="1"/>
  <c r="U154" i="1"/>
  <c r="U158" i="1"/>
  <c r="U162" i="1"/>
  <c r="U166" i="1"/>
  <c r="U170" i="1"/>
  <c r="U174" i="1"/>
  <c r="U178" i="1"/>
  <c r="U91" i="1"/>
  <c r="U103" i="1"/>
  <c r="U114" i="1"/>
  <c r="U122" i="1"/>
  <c r="U139" i="1"/>
  <c r="U143" i="1"/>
  <c r="U147" i="1"/>
  <c r="U151" i="1"/>
  <c r="U155" i="1"/>
  <c r="U159" i="1"/>
  <c r="U163" i="1"/>
  <c r="U167" i="1"/>
  <c r="U171" i="1"/>
  <c r="U175" i="1"/>
  <c r="U144" i="1"/>
  <c r="U160" i="1"/>
  <c r="U180" i="1"/>
  <c r="U183" i="1"/>
  <c r="U187" i="1"/>
  <c r="U191" i="1"/>
  <c r="U195" i="1"/>
  <c r="U199" i="1"/>
  <c r="U203" i="1"/>
  <c r="U207" i="1"/>
  <c r="U211" i="1"/>
  <c r="U215" i="1"/>
  <c r="U131" i="1"/>
  <c r="U148" i="1"/>
  <c r="U164" i="1"/>
  <c r="U179" i="1"/>
  <c r="U184" i="1"/>
  <c r="U188" i="1"/>
  <c r="U192" i="1"/>
  <c r="U196" i="1"/>
  <c r="U200" i="1"/>
  <c r="U204" i="1"/>
  <c r="U208" i="1"/>
  <c r="U212" i="1"/>
  <c r="U136" i="1"/>
  <c r="U152" i="1"/>
  <c r="U168" i="1"/>
  <c r="U176" i="1"/>
  <c r="U181" i="1"/>
  <c r="U185" i="1"/>
  <c r="U189" i="1"/>
  <c r="U193" i="1"/>
  <c r="U197" i="1"/>
  <c r="U201" i="1"/>
  <c r="U205" i="1"/>
  <c r="U209" i="1"/>
  <c r="U213" i="1"/>
  <c r="U172" i="1"/>
  <c r="U182" i="1"/>
  <c r="U198" i="1"/>
  <c r="U214" i="1"/>
  <c r="U222" i="1"/>
  <c r="U226" i="1"/>
  <c r="U230" i="1"/>
  <c r="U234" i="1"/>
  <c r="U238" i="1"/>
  <c r="U242" i="1"/>
  <c r="U246" i="1"/>
  <c r="U186" i="1"/>
  <c r="U202" i="1"/>
  <c r="U216" i="1"/>
  <c r="U218" i="1"/>
  <c r="U219" i="1"/>
  <c r="U223" i="1"/>
  <c r="U227" i="1"/>
  <c r="U231" i="1"/>
  <c r="U235" i="1"/>
  <c r="U239" i="1"/>
  <c r="U243" i="1"/>
  <c r="U247" i="1"/>
  <c r="U251" i="1"/>
  <c r="U255" i="1"/>
  <c r="U140" i="1"/>
  <c r="U190" i="1"/>
  <c r="U206" i="1"/>
  <c r="U220" i="1"/>
  <c r="U224" i="1"/>
  <c r="U228" i="1"/>
  <c r="U232" i="1"/>
  <c r="U236" i="1"/>
  <c r="U240" i="1"/>
  <c r="U244" i="1"/>
  <c r="U248" i="1"/>
  <c r="U252" i="1"/>
  <c r="U156" i="1"/>
  <c r="U225" i="1"/>
  <c r="U241" i="1"/>
  <c r="U254" i="1"/>
  <c r="U259" i="1"/>
  <c r="U263" i="1"/>
  <c r="U267" i="1"/>
  <c r="U271" i="1"/>
  <c r="U275" i="1"/>
  <c r="U279" i="1"/>
  <c r="U283" i="1"/>
  <c r="U287" i="1"/>
  <c r="U291" i="1"/>
  <c r="U295" i="1"/>
  <c r="U299" i="1"/>
  <c r="U303" i="1"/>
  <c r="U307" i="1"/>
  <c r="U311" i="1"/>
  <c r="U315" i="1"/>
  <c r="U319" i="1"/>
  <c r="U323" i="1"/>
  <c r="U327" i="1"/>
  <c r="U331" i="1"/>
  <c r="U217" i="1"/>
  <c r="U221" i="1"/>
  <c r="U237" i="1"/>
  <c r="U249" i="1"/>
  <c r="U194" i="1"/>
  <c r="U229" i="1"/>
  <c r="U245" i="1"/>
  <c r="U253" i="1"/>
  <c r="U256" i="1"/>
  <c r="U260" i="1"/>
  <c r="U264" i="1"/>
  <c r="U268" i="1"/>
  <c r="U272" i="1"/>
  <c r="U276" i="1"/>
  <c r="U280" i="1"/>
  <c r="U284" i="1"/>
  <c r="U288" i="1"/>
  <c r="U292" i="1"/>
  <c r="U296" i="1"/>
  <c r="U300" i="1"/>
  <c r="U304" i="1"/>
  <c r="U308" i="1"/>
  <c r="U312" i="1"/>
  <c r="U316" i="1"/>
  <c r="U320" i="1"/>
  <c r="U324" i="1"/>
  <c r="U328" i="1"/>
  <c r="U210" i="1"/>
  <c r="U233" i="1"/>
  <c r="U250" i="1"/>
  <c r="U257" i="1"/>
  <c r="U261" i="1"/>
  <c r="U265" i="1"/>
  <c r="U269" i="1"/>
  <c r="U273" i="1"/>
  <c r="U277" i="1"/>
  <c r="U281" i="1"/>
  <c r="U285" i="1"/>
  <c r="U289" i="1"/>
  <c r="U293" i="1"/>
  <c r="U297" i="1"/>
  <c r="U301" i="1"/>
  <c r="U305" i="1"/>
  <c r="U309" i="1"/>
  <c r="U313" i="1"/>
  <c r="U317" i="1"/>
  <c r="U321" i="1"/>
  <c r="U325" i="1"/>
  <c r="U329" i="1"/>
  <c r="U270" i="1"/>
  <c r="U286" i="1"/>
  <c r="U302" i="1"/>
  <c r="U318" i="1"/>
  <c r="U314" i="1"/>
  <c r="U258" i="1"/>
  <c r="U274" i="1"/>
  <c r="U290" i="1"/>
  <c r="U306" i="1"/>
  <c r="U322" i="1"/>
  <c r="U282" i="1"/>
  <c r="U298" i="1"/>
  <c r="U330" i="1"/>
  <c r="U262" i="1"/>
  <c r="U278" i="1"/>
  <c r="U294" i="1"/>
  <c r="U310" i="1"/>
  <c r="U326" i="1"/>
  <c r="U266" i="1"/>
  <c r="L28" i="1"/>
  <c r="L36" i="1"/>
  <c r="L44" i="1"/>
  <c r="L48" i="1"/>
  <c r="L60" i="1"/>
  <c r="L68" i="1"/>
  <c r="L76" i="1"/>
  <c r="L17" i="1"/>
  <c r="L45" i="1"/>
  <c r="L49" i="1"/>
  <c r="L53" i="1"/>
  <c r="L61" i="1"/>
  <c r="L69" i="1"/>
  <c r="L14" i="1"/>
  <c r="L18" i="1"/>
  <c r="L30" i="1"/>
  <c r="L34" i="1"/>
  <c r="L46" i="1"/>
  <c r="L54" i="1"/>
  <c r="L58" i="1"/>
  <c r="L66" i="1"/>
  <c r="L27" i="1"/>
  <c r="L77" i="1"/>
  <c r="L89" i="1"/>
  <c r="L105" i="1"/>
  <c r="L15" i="1"/>
  <c r="L82" i="1"/>
  <c r="L86" i="1"/>
  <c r="L94" i="1"/>
  <c r="L98" i="1"/>
  <c r="L106" i="1"/>
  <c r="L43" i="1"/>
  <c r="L79" i="1"/>
  <c r="L87" i="1"/>
  <c r="L91" i="1"/>
  <c r="L47" i="1"/>
  <c r="L92" i="1"/>
  <c r="L108" i="1"/>
  <c r="L112" i="1"/>
  <c r="L120" i="1"/>
  <c r="L128" i="1"/>
  <c r="L39" i="1"/>
  <c r="L80" i="1"/>
  <c r="L88" i="1"/>
  <c r="L100" i="1"/>
  <c r="L104" i="1"/>
  <c r="L113" i="1"/>
  <c r="L121" i="1"/>
  <c r="L125" i="1"/>
  <c r="L84" i="1"/>
  <c r="L96" i="1"/>
  <c r="L103" i="1"/>
  <c r="L107" i="1"/>
  <c r="L114" i="1"/>
  <c r="L122" i="1"/>
  <c r="L134" i="1"/>
  <c r="L138" i="1"/>
  <c r="L142" i="1"/>
  <c r="L146" i="1"/>
  <c r="L150" i="1"/>
  <c r="L154" i="1"/>
  <c r="L158" i="1"/>
  <c r="L162" i="1"/>
  <c r="L166" i="1"/>
  <c r="L170" i="1"/>
  <c r="L174" i="1"/>
  <c r="L178" i="1"/>
  <c r="L132" i="1"/>
  <c r="L139" i="1"/>
  <c r="L143" i="1"/>
  <c r="L147" i="1"/>
  <c r="L151" i="1"/>
  <c r="L155" i="1"/>
  <c r="L159" i="1"/>
  <c r="L163" i="1"/>
  <c r="L167" i="1"/>
  <c r="L171" i="1"/>
  <c r="L175" i="1"/>
  <c r="L179" i="1"/>
  <c r="L119" i="1"/>
  <c r="L131" i="1"/>
  <c r="L140" i="1"/>
  <c r="L144" i="1"/>
  <c r="L148" i="1"/>
  <c r="L152" i="1"/>
  <c r="L156" i="1"/>
  <c r="L160" i="1"/>
  <c r="L164" i="1"/>
  <c r="L168" i="1"/>
  <c r="L172" i="1"/>
  <c r="L176" i="1"/>
  <c r="L136" i="1"/>
  <c r="L141" i="1"/>
  <c r="L157" i="1"/>
  <c r="L173" i="1"/>
  <c r="L177" i="1"/>
  <c r="L184" i="1"/>
  <c r="L188" i="1"/>
  <c r="L192" i="1"/>
  <c r="L196" i="1"/>
  <c r="L200" i="1"/>
  <c r="L204" i="1"/>
  <c r="L208" i="1"/>
  <c r="L212" i="1"/>
  <c r="L216" i="1"/>
  <c r="L123" i="1"/>
  <c r="L145" i="1"/>
  <c r="L161" i="1"/>
  <c r="L185" i="1"/>
  <c r="L189" i="1"/>
  <c r="L193" i="1"/>
  <c r="L197" i="1"/>
  <c r="L201" i="1"/>
  <c r="L205" i="1"/>
  <c r="L209" i="1"/>
  <c r="L213" i="1"/>
  <c r="L115" i="1"/>
  <c r="L135" i="1"/>
  <c r="L149" i="1"/>
  <c r="L165" i="1"/>
  <c r="L181" i="1"/>
  <c r="L182" i="1"/>
  <c r="L186" i="1"/>
  <c r="L190" i="1"/>
  <c r="L194" i="1"/>
  <c r="L198" i="1"/>
  <c r="L202" i="1"/>
  <c r="L206" i="1"/>
  <c r="L210" i="1"/>
  <c r="L214" i="1"/>
  <c r="L153" i="1"/>
  <c r="L195" i="1"/>
  <c r="L211" i="1"/>
  <c r="L217" i="1"/>
  <c r="L219" i="1"/>
  <c r="L223" i="1"/>
  <c r="L227" i="1"/>
  <c r="L231" i="1"/>
  <c r="L235" i="1"/>
  <c r="L239" i="1"/>
  <c r="L243" i="1"/>
  <c r="L169" i="1"/>
  <c r="L180" i="1"/>
  <c r="L183" i="1"/>
  <c r="L199" i="1"/>
  <c r="L215" i="1"/>
  <c r="L220" i="1"/>
  <c r="L224" i="1"/>
  <c r="L228" i="1"/>
  <c r="L232" i="1"/>
  <c r="L236" i="1"/>
  <c r="L240" i="1"/>
  <c r="L244" i="1"/>
  <c r="L248" i="1"/>
  <c r="L252" i="1"/>
  <c r="L256" i="1"/>
  <c r="L187" i="1"/>
  <c r="L203" i="1"/>
  <c r="L218" i="1"/>
  <c r="L221" i="1"/>
  <c r="L225" i="1"/>
  <c r="L229" i="1"/>
  <c r="L233" i="1"/>
  <c r="L237" i="1"/>
  <c r="L241" i="1"/>
  <c r="L245" i="1"/>
  <c r="L249" i="1"/>
  <c r="L253" i="1"/>
  <c r="L137" i="1"/>
  <c r="L222" i="1"/>
  <c r="L238" i="1"/>
  <c r="L251" i="1"/>
  <c r="L260" i="1"/>
  <c r="L264" i="1"/>
  <c r="L268" i="1"/>
  <c r="L272" i="1"/>
  <c r="L276" i="1"/>
  <c r="L280" i="1"/>
  <c r="L284" i="1"/>
  <c r="L288" i="1"/>
  <c r="L292" i="1"/>
  <c r="L296" i="1"/>
  <c r="L300" i="1"/>
  <c r="L304" i="1"/>
  <c r="L308" i="1"/>
  <c r="L312" i="1"/>
  <c r="L316" i="1"/>
  <c r="L320" i="1"/>
  <c r="L324" i="1"/>
  <c r="L328" i="1"/>
  <c r="L207" i="1"/>
  <c r="L234" i="1"/>
  <c r="L226" i="1"/>
  <c r="L242" i="1"/>
  <c r="L250" i="1"/>
  <c r="L257" i="1"/>
  <c r="L261" i="1"/>
  <c r="L265" i="1"/>
  <c r="L269" i="1"/>
  <c r="L273" i="1"/>
  <c r="L277" i="1"/>
  <c r="L281" i="1"/>
  <c r="L285" i="1"/>
  <c r="L289" i="1"/>
  <c r="L293" i="1"/>
  <c r="L297" i="1"/>
  <c r="L301" i="1"/>
  <c r="L305" i="1"/>
  <c r="L309" i="1"/>
  <c r="L313" i="1"/>
  <c r="L317" i="1"/>
  <c r="L321" i="1"/>
  <c r="L325" i="1"/>
  <c r="L329" i="1"/>
  <c r="L254" i="1"/>
  <c r="L191" i="1"/>
  <c r="L230" i="1"/>
  <c r="L246" i="1"/>
  <c r="L247" i="1"/>
  <c r="L255" i="1"/>
  <c r="L258" i="1"/>
  <c r="L262" i="1"/>
  <c r="L266" i="1"/>
  <c r="L270" i="1"/>
  <c r="L274" i="1"/>
  <c r="L278" i="1"/>
  <c r="L282" i="1"/>
  <c r="L286" i="1"/>
  <c r="L290" i="1"/>
  <c r="L294" i="1"/>
  <c r="L298" i="1"/>
  <c r="L302" i="1"/>
  <c r="L306" i="1"/>
  <c r="L310" i="1"/>
  <c r="L314" i="1"/>
  <c r="L318" i="1"/>
  <c r="L322" i="1"/>
  <c r="L326" i="1"/>
  <c r="L330" i="1"/>
  <c r="L267" i="1"/>
  <c r="L283" i="1"/>
  <c r="L299" i="1"/>
  <c r="L315" i="1"/>
  <c r="L331" i="1"/>
  <c r="L311" i="1"/>
  <c r="L271" i="1"/>
  <c r="L287" i="1"/>
  <c r="L303" i="1"/>
  <c r="L319" i="1"/>
  <c r="L279" i="1"/>
  <c r="L295" i="1"/>
  <c r="L327" i="1"/>
  <c r="L259" i="1"/>
  <c r="L275" i="1"/>
  <c r="L291" i="1"/>
  <c r="L307" i="1"/>
  <c r="L323" i="1"/>
  <c r="L263" i="1"/>
  <c r="W17" i="1"/>
  <c r="W45" i="1"/>
  <c r="W49" i="1"/>
  <c r="W53" i="1"/>
  <c r="W61" i="1"/>
  <c r="W69" i="1"/>
  <c r="W14" i="1"/>
  <c r="W18" i="1"/>
  <c r="W30" i="1"/>
  <c r="W34" i="1"/>
  <c r="W46" i="1"/>
  <c r="W54" i="1"/>
  <c r="W58" i="1"/>
  <c r="W66" i="1"/>
  <c r="W15" i="1"/>
  <c r="W27" i="1"/>
  <c r="W39" i="1"/>
  <c r="W43" i="1"/>
  <c r="W47" i="1"/>
  <c r="W36" i="1"/>
  <c r="W44" i="1"/>
  <c r="W82" i="1"/>
  <c r="W86" i="1"/>
  <c r="W94" i="1"/>
  <c r="W98" i="1"/>
  <c r="W48" i="1"/>
  <c r="W68" i="1"/>
  <c r="W79" i="1"/>
  <c r="W87" i="1"/>
  <c r="W91" i="1"/>
  <c r="W103" i="1"/>
  <c r="W107" i="1"/>
  <c r="W28" i="1"/>
  <c r="W80" i="1"/>
  <c r="W84" i="1"/>
  <c r="W88" i="1"/>
  <c r="W92" i="1"/>
  <c r="W60" i="1"/>
  <c r="W77" i="1"/>
  <c r="W113" i="1"/>
  <c r="W121" i="1"/>
  <c r="W125" i="1"/>
  <c r="W76" i="1"/>
  <c r="W106" i="1"/>
  <c r="W114" i="1"/>
  <c r="W122" i="1"/>
  <c r="W134" i="1"/>
  <c r="W100" i="1"/>
  <c r="W104" i="1"/>
  <c r="W115" i="1"/>
  <c r="W119" i="1"/>
  <c r="W123" i="1"/>
  <c r="W131" i="1"/>
  <c r="W89" i="1"/>
  <c r="W96" i="1"/>
  <c r="W112" i="1"/>
  <c r="W120" i="1"/>
  <c r="W139" i="1"/>
  <c r="W143" i="1"/>
  <c r="W147" i="1"/>
  <c r="W151" i="1"/>
  <c r="W155" i="1"/>
  <c r="W159" i="1"/>
  <c r="W163" i="1"/>
  <c r="W167" i="1"/>
  <c r="W171" i="1"/>
  <c r="W175" i="1"/>
  <c r="W179" i="1"/>
  <c r="W135" i="1"/>
  <c r="W136" i="1"/>
  <c r="W140" i="1"/>
  <c r="W144" i="1"/>
  <c r="W148" i="1"/>
  <c r="W152" i="1"/>
  <c r="W156" i="1"/>
  <c r="W160" i="1"/>
  <c r="W164" i="1"/>
  <c r="W168" i="1"/>
  <c r="W172" i="1"/>
  <c r="W176" i="1"/>
  <c r="W180" i="1"/>
  <c r="W105" i="1"/>
  <c r="W108" i="1"/>
  <c r="W132" i="1"/>
  <c r="W137" i="1"/>
  <c r="W141" i="1"/>
  <c r="W145" i="1"/>
  <c r="W149" i="1"/>
  <c r="W153" i="1"/>
  <c r="W157" i="1"/>
  <c r="W161" i="1"/>
  <c r="W165" i="1"/>
  <c r="W169" i="1"/>
  <c r="W173" i="1"/>
  <c r="W150" i="1"/>
  <c r="W166" i="1"/>
  <c r="W178" i="1"/>
  <c r="W181" i="1"/>
  <c r="W185" i="1"/>
  <c r="W189" i="1"/>
  <c r="W193" i="1"/>
  <c r="W197" i="1"/>
  <c r="W201" i="1"/>
  <c r="W205" i="1"/>
  <c r="W209" i="1"/>
  <c r="W213" i="1"/>
  <c r="W217" i="1"/>
  <c r="W128" i="1"/>
  <c r="W138" i="1"/>
  <c r="W154" i="1"/>
  <c r="W170" i="1"/>
  <c r="W177" i="1"/>
  <c r="W182" i="1"/>
  <c r="W186" i="1"/>
  <c r="W190" i="1"/>
  <c r="W194" i="1"/>
  <c r="W198" i="1"/>
  <c r="W202" i="1"/>
  <c r="W206" i="1"/>
  <c r="W210" i="1"/>
  <c r="W214" i="1"/>
  <c r="W142" i="1"/>
  <c r="W158" i="1"/>
  <c r="W174" i="1"/>
  <c r="W183" i="1"/>
  <c r="W187" i="1"/>
  <c r="W191" i="1"/>
  <c r="W195" i="1"/>
  <c r="W199" i="1"/>
  <c r="W203" i="1"/>
  <c r="W207" i="1"/>
  <c r="W211" i="1"/>
  <c r="W162" i="1"/>
  <c r="W188" i="1"/>
  <c r="W204" i="1"/>
  <c r="W220" i="1"/>
  <c r="W224" i="1"/>
  <c r="W228" i="1"/>
  <c r="W232" i="1"/>
  <c r="W236" i="1"/>
  <c r="W240" i="1"/>
  <c r="W244" i="1"/>
  <c r="W192" i="1"/>
  <c r="W208" i="1"/>
  <c r="W215" i="1"/>
  <c r="W221" i="1"/>
  <c r="W225" i="1"/>
  <c r="W229" i="1"/>
  <c r="W233" i="1"/>
  <c r="W237" i="1"/>
  <c r="W241" i="1"/>
  <c r="W245" i="1"/>
  <c r="W249" i="1"/>
  <c r="W253" i="1"/>
  <c r="W196" i="1"/>
  <c r="W212" i="1"/>
  <c r="W218" i="1"/>
  <c r="W222" i="1"/>
  <c r="W226" i="1"/>
  <c r="W230" i="1"/>
  <c r="W234" i="1"/>
  <c r="W238" i="1"/>
  <c r="W242" i="1"/>
  <c r="W246" i="1"/>
  <c r="W250" i="1"/>
  <c r="W254" i="1"/>
  <c r="W231" i="1"/>
  <c r="W252" i="1"/>
  <c r="W257" i="1"/>
  <c r="W261" i="1"/>
  <c r="W265" i="1"/>
  <c r="W269" i="1"/>
  <c r="W273" i="1"/>
  <c r="W277" i="1"/>
  <c r="W281" i="1"/>
  <c r="W285" i="1"/>
  <c r="W289" i="1"/>
  <c r="W293" i="1"/>
  <c r="W297" i="1"/>
  <c r="W301" i="1"/>
  <c r="W305" i="1"/>
  <c r="W309" i="1"/>
  <c r="W313" i="1"/>
  <c r="W317" i="1"/>
  <c r="W321" i="1"/>
  <c r="W325" i="1"/>
  <c r="W329" i="1"/>
  <c r="W227" i="1"/>
  <c r="W243" i="1"/>
  <c r="W247" i="1"/>
  <c r="W255" i="1"/>
  <c r="W256" i="1"/>
  <c r="W184" i="1"/>
  <c r="W216" i="1"/>
  <c r="W219" i="1"/>
  <c r="W235" i="1"/>
  <c r="W251" i="1"/>
  <c r="W258" i="1"/>
  <c r="W262" i="1"/>
  <c r="W266" i="1"/>
  <c r="W270" i="1"/>
  <c r="W274" i="1"/>
  <c r="W278" i="1"/>
  <c r="W282" i="1"/>
  <c r="W286" i="1"/>
  <c r="W290" i="1"/>
  <c r="W294" i="1"/>
  <c r="W298" i="1"/>
  <c r="W302" i="1"/>
  <c r="W306" i="1"/>
  <c r="W310" i="1"/>
  <c r="W314" i="1"/>
  <c r="W318" i="1"/>
  <c r="W322" i="1"/>
  <c r="W326" i="1"/>
  <c r="W330" i="1"/>
  <c r="W146" i="1"/>
  <c r="W200" i="1"/>
  <c r="W223" i="1"/>
  <c r="W239" i="1"/>
  <c r="W248" i="1"/>
  <c r="W259" i="1"/>
  <c r="W263" i="1"/>
  <c r="W267" i="1"/>
  <c r="W271" i="1"/>
  <c r="W275" i="1"/>
  <c r="W279" i="1"/>
  <c r="W283" i="1"/>
  <c r="W287" i="1"/>
  <c r="W291" i="1"/>
  <c r="W295" i="1"/>
  <c r="W299" i="1"/>
  <c r="W303" i="1"/>
  <c r="W307" i="1"/>
  <c r="W311" i="1"/>
  <c r="W315" i="1"/>
  <c r="W319" i="1"/>
  <c r="W323" i="1"/>
  <c r="W327" i="1"/>
  <c r="W331" i="1"/>
  <c r="W260" i="1"/>
  <c r="W276" i="1"/>
  <c r="W292" i="1"/>
  <c r="W308" i="1"/>
  <c r="W324" i="1"/>
  <c r="W272" i="1"/>
  <c r="W288" i="1"/>
  <c r="W304" i="1"/>
  <c r="W264" i="1"/>
  <c r="W280" i="1"/>
  <c r="W296" i="1"/>
  <c r="W312" i="1"/>
  <c r="W328" i="1"/>
  <c r="W268" i="1"/>
  <c r="W284" i="1"/>
  <c r="W300" i="1"/>
  <c r="W316" i="1"/>
  <c r="W320" i="1"/>
  <c r="T28" i="1"/>
  <c r="T36" i="1"/>
  <c r="T44" i="1"/>
  <c r="T48" i="1"/>
  <c r="T60" i="1"/>
  <c r="T68" i="1"/>
  <c r="T76" i="1"/>
  <c r="T45" i="1"/>
  <c r="T49" i="1"/>
  <c r="T53" i="1"/>
  <c r="T61" i="1"/>
  <c r="T69" i="1"/>
  <c r="T30" i="1"/>
  <c r="T34" i="1"/>
  <c r="T46" i="1"/>
  <c r="T54" i="1"/>
  <c r="T58" i="1"/>
  <c r="T66" i="1"/>
  <c r="T43" i="1"/>
  <c r="T77" i="1"/>
  <c r="T89" i="1"/>
  <c r="T39" i="1"/>
  <c r="T47" i="1"/>
  <c r="T82" i="1"/>
  <c r="T86" i="1"/>
  <c r="T94" i="1"/>
  <c r="T98" i="1"/>
  <c r="T106" i="1"/>
  <c r="T79" i="1"/>
  <c r="T87" i="1"/>
  <c r="T91" i="1"/>
  <c r="T84" i="1"/>
  <c r="T107" i="1"/>
  <c r="T108" i="1"/>
  <c r="T112" i="1"/>
  <c r="T120" i="1"/>
  <c r="T128" i="1"/>
  <c r="T100" i="1"/>
  <c r="T104" i="1"/>
  <c r="T105" i="1"/>
  <c r="T113" i="1"/>
  <c r="T121" i="1"/>
  <c r="T125" i="1"/>
  <c r="T92" i="1"/>
  <c r="T96" i="1"/>
  <c r="T103" i="1"/>
  <c r="T114" i="1"/>
  <c r="T122" i="1"/>
  <c r="T134" i="1"/>
  <c r="T119" i="1"/>
  <c r="T138" i="1"/>
  <c r="T142" i="1"/>
  <c r="T146" i="1"/>
  <c r="T150" i="1"/>
  <c r="T154" i="1"/>
  <c r="T158" i="1"/>
  <c r="T162" i="1"/>
  <c r="T166" i="1"/>
  <c r="T170" i="1"/>
  <c r="T174" i="1"/>
  <c r="T178" i="1"/>
  <c r="T115" i="1"/>
  <c r="T123" i="1"/>
  <c r="T132" i="1"/>
  <c r="T139" i="1"/>
  <c r="T143" i="1"/>
  <c r="T147" i="1"/>
  <c r="T151" i="1"/>
  <c r="T155" i="1"/>
  <c r="T159" i="1"/>
  <c r="T163" i="1"/>
  <c r="T167" i="1"/>
  <c r="T171" i="1"/>
  <c r="T175" i="1"/>
  <c r="T179" i="1"/>
  <c r="T131" i="1"/>
  <c r="T136" i="1"/>
  <c r="T140" i="1"/>
  <c r="T144" i="1"/>
  <c r="T148" i="1"/>
  <c r="T152" i="1"/>
  <c r="T156" i="1"/>
  <c r="T160" i="1"/>
  <c r="T164" i="1"/>
  <c r="T168" i="1"/>
  <c r="T172" i="1"/>
  <c r="T149" i="1"/>
  <c r="T165" i="1"/>
  <c r="T177" i="1"/>
  <c r="T184" i="1"/>
  <c r="T188" i="1"/>
  <c r="T192" i="1"/>
  <c r="T196" i="1"/>
  <c r="T200" i="1"/>
  <c r="T204" i="1"/>
  <c r="T208" i="1"/>
  <c r="T212" i="1"/>
  <c r="T216" i="1"/>
  <c r="T137" i="1"/>
  <c r="T153" i="1"/>
  <c r="T169" i="1"/>
  <c r="T176" i="1"/>
  <c r="T181" i="1"/>
  <c r="T185" i="1"/>
  <c r="T189" i="1"/>
  <c r="T193" i="1"/>
  <c r="T197" i="1"/>
  <c r="T201" i="1"/>
  <c r="T205" i="1"/>
  <c r="T209" i="1"/>
  <c r="T213" i="1"/>
  <c r="T80" i="1"/>
  <c r="T141" i="1"/>
  <c r="T157" i="1"/>
  <c r="T173" i="1"/>
  <c r="T182" i="1"/>
  <c r="T186" i="1"/>
  <c r="T190" i="1"/>
  <c r="T194" i="1"/>
  <c r="T198" i="1"/>
  <c r="T202" i="1"/>
  <c r="T206" i="1"/>
  <c r="T210" i="1"/>
  <c r="T214" i="1"/>
  <c r="T187" i="1"/>
  <c r="T203" i="1"/>
  <c r="T218" i="1"/>
  <c r="T219" i="1"/>
  <c r="T223" i="1"/>
  <c r="T227" i="1"/>
  <c r="T231" i="1"/>
  <c r="T235" i="1"/>
  <c r="T239" i="1"/>
  <c r="T243" i="1"/>
  <c r="T191" i="1"/>
  <c r="T207" i="1"/>
  <c r="T220" i="1"/>
  <c r="T224" i="1"/>
  <c r="T228" i="1"/>
  <c r="T232" i="1"/>
  <c r="T236" i="1"/>
  <c r="T240" i="1"/>
  <c r="T244" i="1"/>
  <c r="T248" i="1"/>
  <c r="T252" i="1"/>
  <c r="T256" i="1"/>
  <c r="T135" i="1"/>
  <c r="T145" i="1"/>
  <c r="T180" i="1"/>
  <c r="T195" i="1"/>
  <c r="T211" i="1"/>
  <c r="T217" i="1"/>
  <c r="T221" i="1"/>
  <c r="T225" i="1"/>
  <c r="T229" i="1"/>
  <c r="T233" i="1"/>
  <c r="T237" i="1"/>
  <c r="T241" i="1"/>
  <c r="T245" i="1"/>
  <c r="T249" i="1"/>
  <c r="T253" i="1"/>
  <c r="T183" i="1"/>
  <c r="T230" i="1"/>
  <c r="T246" i="1"/>
  <c r="T251" i="1"/>
  <c r="T260" i="1"/>
  <c r="T264" i="1"/>
  <c r="T268" i="1"/>
  <c r="T272" i="1"/>
  <c r="T276" i="1"/>
  <c r="T280" i="1"/>
  <c r="T284" i="1"/>
  <c r="T288" i="1"/>
  <c r="T292" i="1"/>
  <c r="T296" i="1"/>
  <c r="T300" i="1"/>
  <c r="T304" i="1"/>
  <c r="T308" i="1"/>
  <c r="T312" i="1"/>
  <c r="T316" i="1"/>
  <c r="T320" i="1"/>
  <c r="T324" i="1"/>
  <c r="T328" i="1"/>
  <c r="T88" i="1"/>
  <c r="T226" i="1"/>
  <c r="T242" i="1"/>
  <c r="T254" i="1"/>
  <c r="T161" i="1"/>
  <c r="T199" i="1"/>
  <c r="T234" i="1"/>
  <c r="T250" i="1"/>
  <c r="T257" i="1"/>
  <c r="T261" i="1"/>
  <c r="T265" i="1"/>
  <c r="T269" i="1"/>
  <c r="T273" i="1"/>
  <c r="T277" i="1"/>
  <c r="T281" i="1"/>
  <c r="T285" i="1"/>
  <c r="T289" i="1"/>
  <c r="T293" i="1"/>
  <c r="T297" i="1"/>
  <c r="T301" i="1"/>
  <c r="T305" i="1"/>
  <c r="T309" i="1"/>
  <c r="T313" i="1"/>
  <c r="T317" i="1"/>
  <c r="T321" i="1"/>
  <c r="T325" i="1"/>
  <c r="T329" i="1"/>
  <c r="T215" i="1"/>
  <c r="T222" i="1"/>
  <c r="T238" i="1"/>
  <c r="T247" i="1"/>
  <c r="T255" i="1"/>
  <c r="T258" i="1"/>
  <c r="T262" i="1"/>
  <c r="T266" i="1"/>
  <c r="T270" i="1"/>
  <c r="T274" i="1"/>
  <c r="T278" i="1"/>
  <c r="T282" i="1"/>
  <c r="T286" i="1"/>
  <c r="T290" i="1"/>
  <c r="T294" i="1"/>
  <c r="T298" i="1"/>
  <c r="T302" i="1"/>
  <c r="T306" i="1"/>
  <c r="T310" i="1"/>
  <c r="T314" i="1"/>
  <c r="T318" i="1"/>
  <c r="T322" i="1"/>
  <c r="T326" i="1"/>
  <c r="T330" i="1"/>
  <c r="T259" i="1"/>
  <c r="T275" i="1"/>
  <c r="T291" i="1"/>
  <c r="T307" i="1"/>
  <c r="T323" i="1"/>
  <c r="T263" i="1"/>
  <c r="T279" i="1"/>
  <c r="T295" i="1"/>
  <c r="T311" i="1"/>
  <c r="T327" i="1"/>
  <c r="T271" i="1"/>
  <c r="T287" i="1"/>
  <c r="T303" i="1"/>
  <c r="T319" i="1"/>
  <c r="T267" i="1"/>
  <c r="T283" i="1"/>
  <c r="T299" i="1"/>
  <c r="T315" i="1"/>
  <c r="T331" i="1"/>
  <c r="M15" i="1"/>
  <c r="M27" i="1"/>
  <c r="M39" i="1"/>
  <c r="M43" i="1"/>
  <c r="M47" i="1"/>
  <c r="M28" i="1"/>
  <c r="M36" i="1"/>
  <c r="M44" i="1"/>
  <c r="M48" i="1"/>
  <c r="M60" i="1"/>
  <c r="M68" i="1"/>
  <c r="M17" i="1"/>
  <c r="M45" i="1"/>
  <c r="M49" i="1"/>
  <c r="M53" i="1"/>
  <c r="M61" i="1"/>
  <c r="M69" i="1"/>
  <c r="M30" i="1"/>
  <c r="M46" i="1"/>
  <c r="M80" i="1"/>
  <c r="M84" i="1"/>
  <c r="M88" i="1"/>
  <c r="M92" i="1"/>
  <c r="M96" i="1"/>
  <c r="M100" i="1"/>
  <c r="M104" i="1"/>
  <c r="M18" i="1"/>
  <c r="M58" i="1"/>
  <c r="M77" i="1"/>
  <c r="M89" i="1"/>
  <c r="M105" i="1"/>
  <c r="M14" i="1"/>
  <c r="M34" i="1"/>
  <c r="M82" i="1"/>
  <c r="M86" i="1"/>
  <c r="M94" i="1"/>
  <c r="M115" i="1"/>
  <c r="M119" i="1"/>
  <c r="M123" i="1"/>
  <c r="M66" i="1"/>
  <c r="M91" i="1"/>
  <c r="M106" i="1"/>
  <c r="M108" i="1"/>
  <c r="M112" i="1"/>
  <c r="M120" i="1"/>
  <c r="M128" i="1"/>
  <c r="M132" i="1"/>
  <c r="M136" i="1"/>
  <c r="M54" i="1"/>
  <c r="M79" i="1"/>
  <c r="M87" i="1"/>
  <c r="M98" i="1"/>
  <c r="M113" i="1"/>
  <c r="M121" i="1"/>
  <c r="M125" i="1"/>
  <c r="M114" i="1"/>
  <c r="M122" i="1"/>
  <c r="M135" i="1"/>
  <c r="M137" i="1"/>
  <c r="M141" i="1"/>
  <c r="M145" i="1"/>
  <c r="M149" i="1"/>
  <c r="M153" i="1"/>
  <c r="M157" i="1"/>
  <c r="M161" i="1"/>
  <c r="M165" i="1"/>
  <c r="M169" i="1"/>
  <c r="M173" i="1"/>
  <c r="M177" i="1"/>
  <c r="M181" i="1"/>
  <c r="M103" i="1"/>
  <c r="M107" i="1"/>
  <c r="M134" i="1"/>
  <c r="M138" i="1"/>
  <c r="M142" i="1"/>
  <c r="M146" i="1"/>
  <c r="M150" i="1"/>
  <c r="M154" i="1"/>
  <c r="M158" i="1"/>
  <c r="M162" i="1"/>
  <c r="M166" i="1"/>
  <c r="M170" i="1"/>
  <c r="M174" i="1"/>
  <c r="M178" i="1"/>
  <c r="M139" i="1"/>
  <c r="M143" i="1"/>
  <c r="M147" i="1"/>
  <c r="M151" i="1"/>
  <c r="M155" i="1"/>
  <c r="M159" i="1"/>
  <c r="M163" i="1"/>
  <c r="M167" i="1"/>
  <c r="M171" i="1"/>
  <c r="M175" i="1"/>
  <c r="M76" i="1"/>
  <c r="M131" i="1"/>
  <c r="M152" i="1"/>
  <c r="M168" i="1"/>
  <c r="M180" i="1"/>
  <c r="M183" i="1"/>
  <c r="M187" i="1"/>
  <c r="M191" i="1"/>
  <c r="M195" i="1"/>
  <c r="M199" i="1"/>
  <c r="M203" i="1"/>
  <c r="M207" i="1"/>
  <c r="M211" i="1"/>
  <c r="M215" i="1"/>
  <c r="M140" i="1"/>
  <c r="M156" i="1"/>
  <c r="M172" i="1"/>
  <c r="M179" i="1"/>
  <c r="M184" i="1"/>
  <c r="M188" i="1"/>
  <c r="M192" i="1"/>
  <c r="M196" i="1"/>
  <c r="M200" i="1"/>
  <c r="M204" i="1"/>
  <c r="M208" i="1"/>
  <c r="M212" i="1"/>
  <c r="M144" i="1"/>
  <c r="M160" i="1"/>
  <c r="M176" i="1"/>
  <c r="M185" i="1"/>
  <c r="M189" i="1"/>
  <c r="M193" i="1"/>
  <c r="M197" i="1"/>
  <c r="M201" i="1"/>
  <c r="M205" i="1"/>
  <c r="M209" i="1"/>
  <c r="M213" i="1"/>
  <c r="M148" i="1"/>
  <c r="M190" i="1"/>
  <c r="M206" i="1"/>
  <c r="M222" i="1"/>
  <c r="M226" i="1"/>
  <c r="M230" i="1"/>
  <c r="M234" i="1"/>
  <c r="M238" i="1"/>
  <c r="M242" i="1"/>
  <c r="M246" i="1"/>
  <c r="M164" i="1"/>
  <c r="M194" i="1"/>
  <c r="M210" i="1"/>
  <c r="M217" i="1"/>
  <c r="M219" i="1"/>
  <c r="M223" i="1"/>
  <c r="M227" i="1"/>
  <c r="M231" i="1"/>
  <c r="M235" i="1"/>
  <c r="M239" i="1"/>
  <c r="M243" i="1"/>
  <c r="M247" i="1"/>
  <c r="M251" i="1"/>
  <c r="M255" i="1"/>
  <c r="M182" i="1"/>
  <c r="M198" i="1"/>
  <c r="M214" i="1"/>
  <c r="M220" i="1"/>
  <c r="M224" i="1"/>
  <c r="M228" i="1"/>
  <c r="M232" i="1"/>
  <c r="M236" i="1"/>
  <c r="M240" i="1"/>
  <c r="M244" i="1"/>
  <c r="M248" i="1"/>
  <c r="M252" i="1"/>
  <c r="M256" i="1"/>
  <c r="M218" i="1"/>
  <c r="M233" i="1"/>
  <c r="M254" i="1"/>
  <c r="M259" i="1"/>
  <c r="M263" i="1"/>
  <c r="M267" i="1"/>
  <c r="M271" i="1"/>
  <c r="M275" i="1"/>
  <c r="M279" i="1"/>
  <c r="M283" i="1"/>
  <c r="M287" i="1"/>
  <c r="M291" i="1"/>
  <c r="M295" i="1"/>
  <c r="M299" i="1"/>
  <c r="M303" i="1"/>
  <c r="M307" i="1"/>
  <c r="M311" i="1"/>
  <c r="M315" i="1"/>
  <c r="M319" i="1"/>
  <c r="M323" i="1"/>
  <c r="M327" i="1"/>
  <c r="M331" i="1"/>
  <c r="M216" i="1"/>
  <c r="M229" i="1"/>
  <c r="M245" i="1"/>
  <c r="M249" i="1"/>
  <c r="M221" i="1"/>
  <c r="M237" i="1"/>
  <c r="M253" i="1"/>
  <c r="M260" i="1"/>
  <c r="M264" i="1"/>
  <c r="M268" i="1"/>
  <c r="M272" i="1"/>
  <c r="M276" i="1"/>
  <c r="M280" i="1"/>
  <c r="M284" i="1"/>
  <c r="M288" i="1"/>
  <c r="M292" i="1"/>
  <c r="M296" i="1"/>
  <c r="M300" i="1"/>
  <c r="M304" i="1"/>
  <c r="M308" i="1"/>
  <c r="M312" i="1"/>
  <c r="M316" i="1"/>
  <c r="M320" i="1"/>
  <c r="M324" i="1"/>
  <c r="M328" i="1"/>
  <c r="M202" i="1"/>
  <c r="M186" i="1"/>
  <c r="M225" i="1"/>
  <c r="M241" i="1"/>
  <c r="M250" i="1"/>
  <c r="M257" i="1"/>
  <c r="M261" i="1"/>
  <c r="M265" i="1"/>
  <c r="M269" i="1"/>
  <c r="M273" i="1"/>
  <c r="M277" i="1"/>
  <c r="M281" i="1"/>
  <c r="M285" i="1"/>
  <c r="M289" i="1"/>
  <c r="M293" i="1"/>
  <c r="M297" i="1"/>
  <c r="M301" i="1"/>
  <c r="M305" i="1"/>
  <c r="M309" i="1"/>
  <c r="M313" i="1"/>
  <c r="M317" i="1"/>
  <c r="M321" i="1"/>
  <c r="M325" i="1"/>
  <c r="M329" i="1"/>
  <c r="M262" i="1"/>
  <c r="M278" i="1"/>
  <c r="M294" i="1"/>
  <c r="M310" i="1"/>
  <c r="M326" i="1"/>
  <c r="M258" i="1"/>
  <c r="M322" i="1"/>
  <c r="M266" i="1"/>
  <c r="M282" i="1"/>
  <c r="M298" i="1"/>
  <c r="M314" i="1"/>
  <c r="M330" i="1"/>
  <c r="M270" i="1"/>
  <c r="M286" i="1"/>
  <c r="M302" i="1"/>
  <c r="M318" i="1"/>
  <c r="M274" i="1"/>
  <c r="M290" i="1"/>
  <c r="M306" i="1"/>
  <c r="R30" i="1"/>
  <c r="R34" i="1"/>
  <c r="R46" i="1"/>
  <c r="R54" i="1"/>
  <c r="R58" i="1"/>
  <c r="R66" i="1"/>
  <c r="R39" i="1"/>
  <c r="R43" i="1"/>
  <c r="R47" i="1"/>
  <c r="R36" i="1"/>
  <c r="R44" i="1"/>
  <c r="R48" i="1"/>
  <c r="R60" i="1"/>
  <c r="R68" i="1"/>
  <c r="R79" i="1"/>
  <c r="R87" i="1"/>
  <c r="R91" i="1"/>
  <c r="R103" i="1"/>
  <c r="R53" i="1"/>
  <c r="R61" i="1"/>
  <c r="R80" i="1"/>
  <c r="R84" i="1"/>
  <c r="R88" i="1"/>
  <c r="R92" i="1"/>
  <c r="R96" i="1"/>
  <c r="R100" i="1"/>
  <c r="R104" i="1"/>
  <c r="R45" i="1"/>
  <c r="R77" i="1"/>
  <c r="R89" i="1"/>
  <c r="R69" i="1"/>
  <c r="R76" i="1"/>
  <c r="R86" i="1"/>
  <c r="R114" i="1"/>
  <c r="R122" i="1"/>
  <c r="R98" i="1"/>
  <c r="R106" i="1"/>
  <c r="R115" i="1"/>
  <c r="R119" i="1"/>
  <c r="R123" i="1"/>
  <c r="R131" i="1"/>
  <c r="R135" i="1"/>
  <c r="R49" i="1"/>
  <c r="R94" i="1"/>
  <c r="R108" i="1"/>
  <c r="R112" i="1"/>
  <c r="R120" i="1"/>
  <c r="R128" i="1"/>
  <c r="R132" i="1"/>
  <c r="R134" i="1"/>
  <c r="R136" i="1"/>
  <c r="R140" i="1"/>
  <c r="R144" i="1"/>
  <c r="R148" i="1"/>
  <c r="R152" i="1"/>
  <c r="R156" i="1"/>
  <c r="R160" i="1"/>
  <c r="R164" i="1"/>
  <c r="R168" i="1"/>
  <c r="R172" i="1"/>
  <c r="R176" i="1"/>
  <c r="R180" i="1"/>
  <c r="R82" i="1"/>
  <c r="R105" i="1"/>
  <c r="R125" i="1"/>
  <c r="R137" i="1"/>
  <c r="R141" i="1"/>
  <c r="R145" i="1"/>
  <c r="R149" i="1"/>
  <c r="R153" i="1"/>
  <c r="R157" i="1"/>
  <c r="R161" i="1"/>
  <c r="R165" i="1"/>
  <c r="R169" i="1"/>
  <c r="R173" i="1"/>
  <c r="R177" i="1"/>
  <c r="R107" i="1"/>
  <c r="R113" i="1"/>
  <c r="R121" i="1"/>
  <c r="R138" i="1"/>
  <c r="R142" i="1"/>
  <c r="R146" i="1"/>
  <c r="R150" i="1"/>
  <c r="R154" i="1"/>
  <c r="R158" i="1"/>
  <c r="R162" i="1"/>
  <c r="R166" i="1"/>
  <c r="R170" i="1"/>
  <c r="R174" i="1"/>
  <c r="R143" i="1"/>
  <c r="R159" i="1"/>
  <c r="R175" i="1"/>
  <c r="R179" i="1"/>
  <c r="R182" i="1"/>
  <c r="R186" i="1"/>
  <c r="R190" i="1"/>
  <c r="R194" i="1"/>
  <c r="R198" i="1"/>
  <c r="R202" i="1"/>
  <c r="R206" i="1"/>
  <c r="R210" i="1"/>
  <c r="R214" i="1"/>
  <c r="R218" i="1"/>
  <c r="R147" i="1"/>
  <c r="R163" i="1"/>
  <c r="R178" i="1"/>
  <c r="R183" i="1"/>
  <c r="R187" i="1"/>
  <c r="R191" i="1"/>
  <c r="R195" i="1"/>
  <c r="R199" i="1"/>
  <c r="R203" i="1"/>
  <c r="R207" i="1"/>
  <c r="R211" i="1"/>
  <c r="R215" i="1"/>
  <c r="R151" i="1"/>
  <c r="R167" i="1"/>
  <c r="R184" i="1"/>
  <c r="R188" i="1"/>
  <c r="R192" i="1"/>
  <c r="R196" i="1"/>
  <c r="R200" i="1"/>
  <c r="R204" i="1"/>
  <c r="R208" i="1"/>
  <c r="R212" i="1"/>
  <c r="R181" i="1"/>
  <c r="R197" i="1"/>
  <c r="R213" i="1"/>
  <c r="R221" i="1"/>
  <c r="R225" i="1"/>
  <c r="R229" i="1"/>
  <c r="R233" i="1"/>
  <c r="R237" i="1"/>
  <c r="R241" i="1"/>
  <c r="R245" i="1"/>
  <c r="R139" i="1"/>
  <c r="R185" i="1"/>
  <c r="R201" i="1"/>
  <c r="R217" i="1"/>
  <c r="R222" i="1"/>
  <c r="R226" i="1"/>
  <c r="R230" i="1"/>
  <c r="R234" i="1"/>
  <c r="R238" i="1"/>
  <c r="R242" i="1"/>
  <c r="R246" i="1"/>
  <c r="R250" i="1"/>
  <c r="R254" i="1"/>
  <c r="R155" i="1"/>
  <c r="R189" i="1"/>
  <c r="R205" i="1"/>
  <c r="R219" i="1"/>
  <c r="R223" i="1"/>
  <c r="R227" i="1"/>
  <c r="R231" i="1"/>
  <c r="R235" i="1"/>
  <c r="R239" i="1"/>
  <c r="R243" i="1"/>
  <c r="R247" i="1"/>
  <c r="R251" i="1"/>
  <c r="R255" i="1"/>
  <c r="R193" i="1"/>
  <c r="R216" i="1"/>
  <c r="R224" i="1"/>
  <c r="R240" i="1"/>
  <c r="R253" i="1"/>
  <c r="R258" i="1"/>
  <c r="R262" i="1"/>
  <c r="R266" i="1"/>
  <c r="R270" i="1"/>
  <c r="R274" i="1"/>
  <c r="R278" i="1"/>
  <c r="R282" i="1"/>
  <c r="R286" i="1"/>
  <c r="R290" i="1"/>
  <c r="R294" i="1"/>
  <c r="R298" i="1"/>
  <c r="R302" i="1"/>
  <c r="R306" i="1"/>
  <c r="R310" i="1"/>
  <c r="R314" i="1"/>
  <c r="R318" i="1"/>
  <c r="R322" i="1"/>
  <c r="R326" i="1"/>
  <c r="R330" i="1"/>
  <c r="R171" i="1"/>
  <c r="R220" i="1"/>
  <c r="R236" i="1"/>
  <c r="R248" i="1"/>
  <c r="R209" i="1"/>
  <c r="R228" i="1"/>
  <c r="R244" i="1"/>
  <c r="R252" i="1"/>
  <c r="R259" i="1"/>
  <c r="R263" i="1"/>
  <c r="R267" i="1"/>
  <c r="R271" i="1"/>
  <c r="R275" i="1"/>
  <c r="R279" i="1"/>
  <c r="R283" i="1"/>
  <c r="R287" i="1"/>
  <c r="R291" i="1"/>
  <c r="R295" i="1"/>
  <c r="R299" i="1"/>
  <c r="R303" i="1"/>
  <c r="R307" i="1"/>
  <c r="R311" i="1"/>
  <c r="R315" i="1"/>
  <c r="R319" i="1"/>
  <c r="R323" i="1"/>
  <c r="R327" i="1"/>
  <c r="R331" i="1"/>
  <c r="R256" i="1"/>
  <c r="R257" i="1"/>
  <c r="R232" i="1"/>
  <c r="R249" i="1"/>
  <c r="R260" i="1"/>
  <c r="R264" i="1"/>
  <c r="R268" i="1"/>
  <c r="R272" i="1"/>
  <c r="R276" i="1"/>
  <c r="R280" i="1"/>
  <c r="R284" i="1"/>
  <c r="R288" i="1"/>
  <c r="R292" i="1"/>
  <c r="R296" i="1"/>
  <c r="R300" i="1"/>
  <c r="R304" i="1"/>
  <c r="R308" i="1"/>
  <c r="R312" i="1"/>
  <c r="R316" i="1"/>
  <c r="R320" i="1"/>
  <c r="R324" i="1"/>
  <c r="R328" i="1"/>
  <c r="R269" i="1"/>
  <c r="R285" i="1"/>
  <c r="R301" i="1"/>
  <c r="R317" i="1"/>
  <c r="R265" i="1"/>
  <c r="R329" i="1"/>
  <c r="R273" i="1"/>
  <c r="R289" i="1"/>
  <c r="R305" i="1"/>
  <c r="R321" i="1"/>
  <c r="R261" i="1"/>
  <c r="R277" i="1"/>
  <c r="R293" i="1"/>
  <c r="R309" i="1"/>
  <c r="R325" i="1"/>
  <c r="R281" i="1"/>
  <c r="R297" i="1"/>
  <c r="R313" i="1"/>
  <c r="AJ37" i="1"/>
  <c r="AJ38" i="1"/>
  <c r="AJ40" i="1"/>
  <c r="AJ41" i="1"/>
  <c r="AJ42" i="1"/>
  <c r="AH37" i="1"/>
  <c r="AH38" i="1"/>
  <c r="AH40" i="1"/>
  <c r="AH41" i="1"/>
  <c r="AH42" i="1"/>
  <c r="AD37" i="1"/>
  <c r="AD38" i="1"/>
  <c r="AD40" i="1"/>
  <c r="AD41" i="1"/>
  <c r="AD42" i="1"/>
  <c r="AF37" i="1"/>
  <c r="AF38" i="1"/>
  <c r="AF40" i="1"/>
  <c r="AF41" i="1"/>
  <c r="AF42" i="1"/>
  <c r="AI37" i="1"/>
  <c r="AI38" i="1"/>
  <c r="AI40" i="1"/>
  <c r="AI41" i="1"/>
  <c r="AI42" i="1"/>
  <c r="AB37" i="1"/>
  <c r="AB38" i="1"/>
  <c r="AB40" i="1"/>
  <c r="AB41" i="1"/>
  <c r="AB42" i="1"/>
  <c r="AG37" i="1"/>
  <c r="AG38" i="1"/>
  <c r="AG40" i="1"/>
  <c r="AG41" i="1"/>
  <c r="AG42" i="1"/>
  <c r="AA37" i="1"/>
  <c r="AA38" i="1"/>
  <c r="AA40" i="1"/>
  <c r="AA41" i="1"/>
  <c r="AA42" i="1"/>
  <c r="AC37" i="1"/>
  <c r="AC38" i="1"/>
  <c r="AC40" i="1"/>
  <c r="AC41" i="1"/>
  <c r="AC42" i="1"/>
  <c r="AE37" i="1"/>
  <c r="AE38" i="1"/>
  <c r="AE40" i="1"/>
  <c r="AE41" i="1"/>
  <c r="AE42" i="1"/>
  <c r="AK37" i="1"/>
  <c r="AK38" i="1"/>
  <c r="AK40" i="1"/>
  <c r="AK41" i="1"/>
  <c r="AK42" i="1"/>
  <c r="T83" i="95"/>
  <c r="T87" i="95"/>
  <c r="T81" i="95"/>
  <c r="T71" i="95"/>
  <c r="T66" i="95"/>
  <c r="T78" i="95"/>
  <c r="T77" i="95"/>
  <c r="T64" i="95"/>
  <c r="T62" i="95"/>
  <c r="BO38" i="162"/>
  <c r="BL22" i="162"/>
  <c r="BP22" i="162"/>
  <c r="BO22" i="162"/>
  <c r="BK38" i="162"/>
  <c r="BI22" i="162"/>
  <c r="BM22" i="162"/>
  <c r="BK23" i="162"/>
  <c r="BM21" i="162"/>
  <c r="AJ9" i="1"/>
  <c r="AJ17" i="1"/>
  <c r="AJ21" i="1"/>
  <c r="AJ25" i="1"/>
  <c r="AJ32" i="1"/>
  <c r="AJ7" i="1"/>
  <c r="AJ8" i="1"/>
  <c r="AJ12" i="1"/>
  <c r="AJ24" i="1"/>
  <c r="AJ10" i="1"/>
  <c r="AJ27" i="1"/>
  <c r="AJ22" i="1"/>
  <c r="AJ30" i="1"/>
  <c r="AJ33" i="1"/>
  <c r="AG10" i="1"/>
  <c r="AG22" i="1"/>
  <c r="AG30" i="1"/>
  <c r="AG33" i="1"/>
  <c r="AG9" i="1"/>
  <c r="AG17" i="1"/>
  <c r="AG21" i="1"/>
  <c r="AG25" i="1"/>
  <c r="AG32" i="1"/>
  <c r="AG7" i="1"/>
  <c r="AG8" i="1"/>
  <c r="AG12" i="1"/>
  <c r="AG24" i="1"/>
  <c r="AG27" i="1"/>
  <c r="AA7" i="1"/>
  <c r="AA8" i="1"/>
  <c r="AA12" i="1"/>
  <c r="AA21" i="1"/>
  <c r="AA27" i="1"/>
  <c r="AA25" i="1"/>
  <c r="AA32" i="1"/>
  <c r="AA10" i="1"/>
  <c r="AA22" i="1"/>
  <c r="AA30" i="1"/>
  <c r="AA33" i="1"/>
  <c r="AA9" i="1"/>
  <c r="AA17" i="1"/>
  <c r="AB9" i="1"/>
  <c r="AB17" i="1"/>
  <c r="AB21" i="1"/>
  <c r="AB25" i="1"/>
  <c r="AB32" i="1"/>
  <c r="AB30" i="1"/>
  <c r="AB33" i="1"/>
  <c r="AB7" i="1"/>
  <c r="AB8" i="1"/>
  <c r="AB12" i="1"/>
  <c r="AB24" i="1"/>
  <c r="AB22" i="1"/>
  <c r="AB27" i="1"/>
  <c r="AB10" i="1"/>
  <c r="AD27" i="1"/>
  <c r="AD24" i="1"/>
  <c r="AD10" i="1"/>
  <c r="AD22" i="1"/>
  <c r="AD30" i="1"/>
  <c r="AD33" i="1"/>
  <c r="AD9" i="1"/>
  <c r="AD17" i="1"/>
  <c r="AD21" i="1"/>
  <c r="AD25" i="1"/>
  <c r="AD32" i="1"/>
  <c r="AD7" i="1"/>
  <c r="AD8" i="1"/>
  <c r="AD12" i="1"/>
  <c r="AE7" i="1"/>
  <c r="AE8" i="1"/>
  <c r="AE12" i="1"/>
  <c r="AE24" i="1"/>
  <c r="AE9" i="1"/>
  <c r="AE17" i="1"/>
  <c r="AE27" i="1"/>
  <c r="AE10" i="1"/>
  <c r="AE22" i="1"/>
  <c r="AE30" i="1"/>
  <c r="AE33" i="1"/>
  <c r="AE21" i="1"/>
  <c r="AE25" i="1"/>
  <c r="AE32" i="1"/>
  <c r="AH27" i="1"/>
  <c r="AH7" i="1"/>
  <c r="AH12" i="1"/>
  <c r="AH10" i="1"/>
  <c r="AH22" i="1"/>
  <c r="AH30" i="1"/>
  <c r="AH33" i="1"/>
  <c r="AH8" i="1"/>
  <c r="AH9" i="1"/>
  <c r="AH17" i="1"/>
  <c r="AH21" i="1"/>
  <c r="AH25" i="1"/>
  <c r="AH32" i="1"/>
  <c r="AH24" i="1"/>
  <c r="AF9" i="1"/>
  <c r="AF17" i="1"/>
  <c r="AF21" i="1"/>
  <c r="AF25" i="1"/>
  <c r="AF32" i="1"/>
  <c r="AF10" i="1"/>
  <c r="AF22" i="1"/>
  <c r="AF7" i="1"/>
  <c r="AF8" i="1"/>
  <c r="AF12" i="1"/>
  <c r="AF24" i="1"/>
  <c r="AF30" i="1"/>
  <c r="AF33" i="1"/>
  <c r="AF27" i="1"/>
  <c r="AC10" i="1"/>
  <c r="AC22" i="1"/>
  <c r="AC30" i="1"/>
  <c r="AC33" i="1"/>
  <c r="AC9" i="1"/>
  <c r="AC17" i="1"/>
  <c r="AC21" i="1"/>
  <c r="AC25" i="1"/>
  <c r="AC32" i="1"/>
  <c r="AC27" i="1"/>
  <c r="AC7" i="1"/>
  <c r="AC8" i="1"/>
  <c r="AC12" i="1"/>
  <c r="AC24" i="1"/>
  <c r="AK10" i="1"/>
  <c r="AK22" i="1"/>
  <c r="AK30" i="1"/>
  <c r="AK33" i="1"/>
  <c r="AK27" i="1"/>
  <c r="AK9" i="1"/>
  <c r="AK17" i="1"/>
  <c r="AK21" i="1"/>
  <c r="AK25" i="1"/>
  <c r="AK32" i="1"/>
  <c r="AK7" i="1"/>
  <c r="AK8" i="1"/>
  <c r="AK12" i="1"/>
  <c r="AK24" i="1"/>
  <c r="AI7" i="1"/>
  <c r="AI8" i="1"/>
  <c r="AI12" i="1"/>
  <c r="AI24" i="1"/>
  <c r="AI25" i="1"/>
  <c r="AI27" i="1"/>
  <c r="AI9" i="1"/>
  <c r="AI17" i="1"/>
  <c r="AI32" i="1"/>
  <c r="AI10" i="1"/>
  <c r="AI22" i="1"/>
  <c r="AI30" i="1"/>
  <c r="AI33" i="1"/>
  <c r="AI21" i="1"/>
  <c r="T75" i="95"/>
  <c r="AK16" i="1"/>
  <c r="AK20" i="1"/>
  <c r="AK28" i="1"/>
  <c r="AK11" i="1"/>
  <c r="AK15" i="1"/>
  <c r="AK19" i="1"/>
  <c r="AK23" i="1"/>
  <c r="AK14" i="1"/>
  <c r="AK18" i="1"/>
  <c r="AK26" i="1"/>
  <c r="AK29" i="1"/>
  <c r="AK31" i="1"/>
  <c r="AK13" i="1"/>
  <c r="X7" i="1"/>
  <c r="AD13" i="1"/>
  <c r="AD29" i="1"/>
  <c r="AD16" i="1"/>
  <c r="AD20" i="1"/>
  <c r="AD28" i="1"/>
  <c r="AD11" i="1"/>
  <c r="AD15" i="1"/>
  <c r="AD19" i="1"/>
  <c r="AD23" i="1"/>
  <c r="AD31" i="1"/>
  <c r="AD14" i="1"/>
  <c r="AD18" i="1"/>
  <c r="AD26" i="1"/>
  <c r="W7" i="1"/>
  <c r="AE14" i="1"/>
  <c r="AE18" i="1"/>
  <c r="AE26" i="1"/>
  <c r="AE13" i="1"/>
  <c r="AE29" i="1"/>
  <c r="AE16" i="1"/>
  <c r="AE20" i="1"/>
  <c r="AE28" i="1"/>
  <c r="AE11" i="1"/>
  <c r="AE15" i="1"/>
  <c r="AE19" i="1"/>
  <c r="AE31" i="1"/>
  <c r="AE23" i="1"/>
  <c r="AH156" i="1"/>
  <c r="AH13" i="1"/>
  <c r="AH29" i="1"/>
  <c r="AH16" i="1"/>
  <c r="AH20" i="1"/>
  <c r="AH28" i="1"/>
  <c r="AH11" i="1"/>
  <c r="AH15" i="1"/>
  <c r="AH19" i="1"/>
  <c r="AH23" i="1"/>
  <c r="AH26" i="1"/>
  <c r="AH31" i="1"/>
  <c r="AH18" i="1"/>
  <c r="AH14" i="1"/>
  <c r="AI14" i="1"/>
  <c r="AI18" i="1"/>
  <c r="AI26" i="1"/>
  <c r="AI13" i="1"/>
  <c r="AI29" i="1"/>
  <c r="AI16" i="1"/>
  <c r="AI20" i="1"/>
  <c r="AI28" i="1"/>
  <c r="AI31" i="1"/>
  <c r="AI23" i="1"/>
  <c r="AI11" i="1"/>
  <c r="AI15" i="1"/>
  <c r="AI19" i="1"/>
  <c r="AF11" i="1"/>
  <c r="AF15" i="1"/>
  <c r="AF19" i="1"/>
  <c r="AF23" i="1"/>
  <c r="AF14" i="1"/>
  <c r="AF18" i="1"/>
  <c r="AF26" i="1"/>
  <c r="AF13" i="1"/>
  <c r="AF16" i="1"/>
  <c r="AF29" i="1"/>
  <c r="AF31" i="1"/>
  <c r="AF20" i="1"/>
  <c r="AF28" i="1"/>
  <c r="AJ11" i="1"/>
  <c r="AJ15" i="1"/>
  <c r="AJ19" i="1"/>
  <c r="AJ23" i="1"/>
  <c r="AJ14" i="1"/>
  <c r="AJ18" i="1"/>
  <c r="AJ26" i="1"/>
  <c r="AJ13" i="1"/>
  <c r="AJ16" i="1"/>
  <c r="AJ20" i="1"/>
  <c r="AJ28" i="1"/>
  <c r="AJ29" i="1"/>
  <c r="AJ31" i="1"/>
  <c r="AG16" i="1"/>
  <c r="AG20" i="1"/>
  <c r="AG28" i="1"/>
  <c r="AG11" i="1"/>
  <c r="AG15" i="1"/>
  <c r="AG19" i="1"/>
  <c r="AG23" i="1"/>
  <c r="AG14" i="1"/>
  <c r="AG18" i="1"/>
  <c r="AG26" i="1"/>
  <c r="AG31" i="1"/>
  <c r="AG13" i="1"/>
  <c r="AG29" i="1"/>
  <c r="AA14" i="1"/>
  <c r="AA18" i="1"/>
  <c r="AA26" i="1"/>
  <c r="AA13" i="1"/>
  <c r="AA29" i="1"/>
  <c r="AA16" i="1"/>
  <c r="AA20" i="1"/>
  <c r="AA28" i="1"/>
  <c r="AA11" i="1"/>
  <c r="AA15" i="1"/>
  <c r="AA19" i="1"/>
  <c r="AA23" i="1"/>
  <c r="AA31" i="1"/>
  <c r="AB11" i="1"/>
  <c r="AB15" i="1"/>
  <c r="AB19" i="1"/>
  <c r="AB23" i="1"/>
  <c r="AB14" i="1"/>
  <c r="AB18" i="1"/>
  <c r="AB26" i="1"/>
  <c r="AB13" i="1"/>
  <c r="AB29" i="1"/>
  <c r="AB16" i="1"/>
  <c r="AB20" i="1"/>
  <c r="AB28" i="1"/>
  <c r="AB31" i="1"/>
  <c r="AC16" i="1"/>
  <c r="AC20" i="1"/>
  <c r="AC28" i="1"/>
  <c r="AC11" i="1"/>
  <c r="AC15" i="1"/>
  <c r="AC19" i="1"/>
  <c r="AC23" i="1"/>
  <c r="AC14" i="1"/>
  <c r="AC18" i="1"/>
  <c r="AC26" i="1"/>
  <c r="AC13" i="1"/>
  <c r="AC29" i="1"/>
  <c r="AC31" i="1"/>
  <c r="V7" i="1"/>
  <c r="U7" i="1"/>
  <c r="T70" i="95"/>
  <c r="T86" i="95"/>
  <c r="T63" i="95"/>
  <c r="T76" i="95"/>
  <c r="T65" i="95"/>
  <c r="T61" i="95"/>
  <c r="T69" i="95"/>
  <c r="A11" i="1"/>
  <c r="AH134" i="1"/>
  <c r="AH75" i="1"/>
  <c r="AH264" i="1"/>
  <c r="AA47" i="1"/>
  <c r="AH107" i="1"/>
  <c r="AG103" i="1"/>
  <c r="AA131" i="1"/>
  <c r="AG68" i="1"/>
  <c r="AA116" i="1"/>
  <c r="AH127" i="1"/>
  <c r="AH63" i="1"/>
  <c r="AG77" i="1"/>
  <c r="AA85" i="1"/>
  <c r="AH104" i="1"/>
  <c r="AH49" i="1"/>
  <c r="AG129" i="1"/>
  <c r="AG61" i="1"/>
  <c r="AH190" i="1"/>
  <c r="AE104" i="1"/>
  <c r="AH84" i="1"/>
  <c r="AH85" i="1"/>
  <c r="AE105" i="1"/>
  <c r="AH210" i="1"/>
  <c r="AA130" i="1"/>
  <c r="AA70" i="1"/>
  <c r="AH124" i="1"/>
  <c r="AH110" i="1"/>
  <c r="AH69" i="1"/>
  <c r="AG70" i="1"/>
  <c r="AE70" i="1"/>
  <c r="AH340" i="1"/>
  <c r="AE127" i="1"/>
  <c r="AE87" i="1"/>
  <c r="AE62" i="1"/>
  <c r="AI98" i="1"/>
  <c r="AE130" i="1"/>
  <c r="AE100" i="1"/>
  <c r="AE71" i="1"/>
  <c r="AA111" i="1"/>
  <c r="AH116" i="1"/>
  <c r="AH78" i="1"/>
  <c r="AH93" i="1"/>
  <c r="AH68" i="1"/>
  <c r="AI70" i="1"/>
  <c r="AG114" i="1"/>
  <c r="AE126" i="1"/>
  <c r="AE114" i="1"/>
  <c r="AE59" i="1"/>
  <c r="AH309" i="1"/>
  <c r="AH130" i="1"/>
  <c r="AH123" i="1"/>
  <c r="AH133" i="1"/>
  <c r="AH125" i="1"/>
  <c r="AH100" i="1"/>
  <c r="AH81" i="1"/>
  <c r="AH122" i="1"/>
  <c r="AH106" i="1"/>
  <c r="AH82" i="1"/>
  <c r="AH105" i="1"/>
  <c r="AH91" i="1"/>
  <c r="AH80" i="1"/>
  <c r="AH76" i="1"/>
  <c r="AH59" i="1"/>
  <c r="AH66" i="1"/>
  <c r="AH47" i="1"/>
  <c r="AH48" i="1"/>
  <c r="AE119" i="1"/>
  <c r="AE116" i="1"/>
  <c r="AE98" i="1"/>
  <c r="AE125" i="1"/>
  <c r="AE96" i="1"/>
  <c r="AE77" i="1"/>
  <c r="AE103" i="1"/>
  <c r="AE85" i="1"/>
  <c r="AE81" i="1"/>
  <c r="AE82" i="1"/>
  <c r="AE61" i="1"/>
  <c r="AE47" i="1"/>
  <c r="AH194" i="1"/>
  <c r="AH159" i="1"/>
  <c r="AH237" i="1"/>
  <c r="AH257" i="1"/>
  <c r="AH323" i="1"/>
  <c r="AH259" i="1"/>
  <c r="AH128" i="1"/>
  <c r="AH121" i="1"/>
  <c r="AH131" i="1"/>
  <c r="AH114" i="1"/>
  <c r="AH96" i="1"/>
  <c r="AH71" i="1"/>
  <c r="AH120" i="1"/>
  <c r="AH98" i="1"/>
  <c r="AH79" i="1"/>
  <c r="AH103" i="1"/>
  <c r="AH89" i="1"/>
  <c r="AH77" i="1"/>
  <c r="AH72" i="1"/>
  <c r="AH55" i="1"/>
  <c r="AH62" i="1"/>
  <c r="AE79" i="1"/>
  <c r="AE110" i="1"/>
  <c r="AE131" i="1"/>
  <c r="AE118" i="1"/>
  <c r="AE92" i="1"/>
  <c r="AE111" i="1"/>
  <c r="AE93" i="1"/>
  <c r="AE83" i="1"/>
  <c r="AE63" i="1"/>
  <c r="AE78" i="1"/>
  <c r="AE68" i="1"/>
  <c r="AH135" i="1"/>
  <c r="AH208" i="1"/>
  <c r="AH294" i="1"/>
  <c r="AH337" i="1"/>
  <c r="AH308" i="1"/>
  <c r="AH211" i="1"/>
  <c r="AA119" i="1"/>
  <c r="AA69" i="1"/>
  <c r="AH126" i="1"/>
  <c r="AH119" i="1"/>
  <c r="AH129" i="1"/>
  <c r="AH108" i="1"/>
  <c r="AH92" i="1"/>
  <c r="AH83" i="1"/>
  <c r="AH118" i="1"/>
  <c r="AH94" i="1"/>
  <c r="AH111" i="1"/>
  <c r="AH99" i="1"/>
  <c r="AH87" i="1"/>
  <c r="AH61" i="1"/>
  <c r="AH70" i="1"/>
  <c r="AH51" i="1"/>
  <c r="AH58" i="1"/>
  <c r="AG127" i="1"/>
  <c r="AG98" i="1"/>
  <c r="AE128" i="1"/>
  <c r="AE124" i="1"/>
  <c r="AE122" i="1"/>
  <c r="AE129" i="1"/>
  <c r="AE69" i="1"/>
  <c r="AE84" i="1"/>
  <c r="AE107" i="1"/>
  <c r="AE89" i="1"/>
  <c r="AE75" i="1"/>
  <c r="AE49" i="1"/>
  <c r="AE76" i="1"/>
  <c r="AE55" i="1"/>
  <c r="AE48" i="1"/>
  <c r="AH150" i="1"/>
  <c r="AH262" i="1"/>
  <c r="AH233" i="1"/>
  <c r="AH334" i="1"/>
  <c r="AH267" i="1"/>
  <c r="AH187" i="1"/>
  <c r="AI104" i="1"/>
  <c r="AI107" i="1"/>
  <c r="AI49" i="1"/>
  <c r="AA92" i="1"/>
  <c r="AA104" i="1"/>
  <c r="AA105" i="1"/>
  <c r="AA82" i="1"/>
  <c r="AA48" i="1"/>
  <c r="AI84" i="1"/>
  <c r="AI87" i="1"/>
  <c r="AG130" i="1"/>
  <c r="AG93" i="1"/>
  <c r="AG96" i="1"/>
  <c r="AG71" i="1"/>
  <c r="AA110" i="1"/>
  <c r="AA75" i="1"/>
  <c r="AA87" i="1"/>
  <c r="AA63" i="1"/>
  <c r="AI125" i="1"/>
  <c r="AI83" i="1"/>
  <c r="AG107" i="1"/>
  <c r="AG118" i="1"/>
  <c r="AG82" i="1"/>
  <c r="AG63" i="1"/>
  <c r="AI48" i="1"/>
  <c r="AI55" i="1"/>
  <c r="AI78" i="1"/>
  <c r="AI59" i="1"/>
  <c r="AI85" i="1"/>
  <c r="AI103" i="1"/>
  <c r="AI79" i="1"/>
  <c r="AI92" i="1"/>
  <c r="AI122" i="1"/>
  <c r="AI131" i="1"/>
  <c r="AI119" i="1"/>
  <c r="AI118" i="1"/>
  <c r="AI130" i="1"/>
  <c r="AI96" i="1"/>
  <c r="AI71" i="1"/>
  <c r="AI114" i="1"/>
  <c r="AI75" i="1"/>
  <c r="AI105" i="1"/>
  <c r="AI77" i="1"/>
  <c r="AI69" i="1"/>
  <c r="AI63" i="1"/>
  <c r="AG49" i="1"/>
  <c r="AG55" i="1"/>
  <c r="AG75" i="1"/>
  <c r="AG83" i="1"/>
  <c r="AG84" i="1"/>
  <c r="AG100" i="1"/>
  <c r="AG116" i="1"/>
  <c r="AG89" i="1"/>
  <c r="AG122" i="1"/>
  <c r="AG124" i="1"/>
  <c r="AG105" i="1"/>
  <c r="AG131" i="1"/>
  <c r="AA49" i="1"/>
  <c r="AA59" i="1"/>
  <c r="AA78" i="1"/>
  <c r="AA55" i="1"/>
  <c r="AA89" i="1"/>
  <c r="AA107" i="1"/>
  <c r="AA83" i="1"/>
  <c r="AA84" i="1"/>
  <c r="AA125" i="1"/>
  <c r="AA96" i="1"/>
  <c r="AA124" i="1"/>
  <c r="AA128" i="1"/>
  <c r="AA126" i="1"/>
  <c r="AA118" i="1"/>
  <c r="AA129" i="1"/>
  <c r="AA100" i="1"/>
  <c r="AA98" i="1"/>
  <c r="AA103" i="1"/>
  <c r="AA81" i="1"/>
  <c r="AA76" i="1"/>
  <c r="AA61" i="1"/>
  <c r="AI124" i="1"/>
  <c r="AI128" i="1"/>
  <c r="AI129" i="1"/>
  <c r="AI81" i="1"/>
  <c r="AI116" i="1"/>
  <c r="AI93" i="1"/>
  <c r="AI68" i="1"/>
  <c r="AI82" i="1"/>
  <c r="AI47" i="1"/>
  <c r="AG111" i="1"/>
  <c r="AG128" i="1"/>
  <c r="AG87" i="1"/>
  <c r="AG85" i="1"/>
  <c r="AG110" i="1"/>
  <c r="AG92" i="1"/>
  <c r="AG81" i="1"/>
  <c r="AG62" i="1"/>
  <c r="AG59" i="1"/>
  <c r="AG47" i="1"/>
  <c r="AA122" i="1"/>
  <c r="AA114" i="1"/>
  <c r="AA127" i="1"/>
  <c r="AA77" i="1"/>
  <c r="AA71" i="1"/>
  <c r="AA93" i="1"/>
  <c r="AA79" i="1"/>
  <c r="AA68" i="1"/>
  <c r="AA62" i="1"/>
  <c r="AI126" i="1"/>
  <c r="AI100" i="1"/>
  <c r="AI127" i="1"/>
  <c r="AI110" i="1"/>
  <c r="AI111" i="1"/>
  <c r="AI89" i="1"/>
  <c r="AI61" i="1"/>
  <c r="AI76" i="1"/>
  <c r="AI62" i="1"/>
  <c r="AG125" i="1"/>
  <c r="AG126" i="1"/>
  <c r="AG119" i="1"/>
  <c r="AG78" i="1"/>
  <c r="AG104" i="1"/>
  <c r="AG76" i="1"/>
  <c r="AG79" i="1"/>
  <c r="AG69" i="1"/>
  <c r="AG48" i="1"/>
  <c r="AH214" i="1"/>
  <c r="AH224" i="1"/>
  <c r="AH354" i="1"/>
  <c r="AH350" i="1"/>
  <c r="AH345" i="1"/>
  <c r="AH320" i="1"/>
  <c r="AH289" i="1"/>
  <c r="AH252" i="1"/>
  <c r="AH201" i="1"/>
  <c r="AH157" i="1"/>
  <c r="AH282" i="1"/>
  <c r="AH284" i="1"/>
  <c r="AH253" i="1"/>
  <c r="AH321" i="1"/>
  <c r="AH343" i="1"/>
  <c r="AH326" i="1"/>
  <c r="AH287" i="1"/>
  <c r="AH222" i="1"/>
  <c r="AH136" i="1"/>
  <c r="AH138" i="1"/>
  <c r="AH170" i="1"/>
  <c r="AH192" i="1"/>
  <c r="AH213" i="1"/>
  <c r="AH231" i="1"/>
  <c r="AH239" i="1"/>
  <c r="AH238" i="1"/>
  <c r="AH234" i="1"/>
  <c r="AH271" i="1"/>
  <c r="AH291" i="1"/>
  <c r="AH273" i="1"/>
  <c r="AH293" i="1"/>
  <c r="AH310" i="1"/>
  <c r="AH303" i="1"/>
  <c r="AH327" i="1"/>
  <c r="AH324" i="1"/>
  <c r="AH331" i="1"/>
  <c r="AH347" i="1"/>
  <c r="AH338" i="1"/>
  <c r="AH349" i="1"/>
  <c r="AH333" i="1"/>
  <c r="AH307" i="1"/>
  <c r="AH204" i="1"/>
  <c r="AH296" i="1"/>
  <c r="AH274" i="1"/>
  <c r="AH258" i="1"/>
  <c r="AH225" i="1"/>
  <c r="AH304" i="1"/>
  <c r="AH290" i="1"/>
  <c r="AH280" i="1"/>
  <c r="AH236" i="1"/>
  <c r="AH220" i="1"/>
  <c r="AH351" i="1"/>
  <c r="AH288" i="1"/>
  <c r="AH261" i="1"/>
  <c r="AH229" i="1"/>
  <c r="AH198" i="1"/>
  <c r="AH181" i="1"/>
  <c r="AH151" i="1"/>
  <c r="AH167" i="1"/>
  <c r="AH139" i="1"/>
  <c r="AH166" i="1"/>
  <c r="AH36" i="1"/>
  <c r="AH50" i="1"/>
  <c r="AH60" i="1"/>
  <c r="AH53" i="1"/>
  <c r="AH74" i="1"/>
  <c r="AH65" i="1"/>
  <c r="AH101" i="1"/>
  <c r="AH109" i="1"/>
  <c r="AH113" i="1"/>
  <c r="AH115" i="1"/>
  <c r="AH112" i="1"/>
  <c r="AH132" i="1"/>
  <c r="AH155" i="1"/>
  <c r="AH180" i="1"/>
  <c r="AH200" i="1"/>
  <c r="AH219" i="1"/>
  <c r="AH255" i="1"/>
  <c r="AH245" i="1"/>
  <c r="AH263" i="1"/>
  <c r="AH305" i="1"/>
  <c r="AH322" i="1"/>
  <c r="AH316" i="1"/>
  <c r="AH339" i="1"/>
  <c r="AH341" i="1"/>
  <c r="AH278" i="1"/>
  <c r="AH325" i="1"/>
  <c r="AH242" i="1"/>
  <c r="AH313" i="1"/>
  <c r="AH249" i="1"/>
  <c r="AH212" i="1"/>
  <c r="AH266" i="1"/>
  <c r="AH216" i="1"/>
  <c r="AH149" i="1"/>
  <c r="AH143" i="1"/>
  <c r="AH145" i="1"/>
  <c r="AH56" i="1"/>
  <c r="AH97" i="1"/>
  <c r="AH146" i="1"/>
  <c r="AH175" i="1"/>
  <c r="AH193" i="1"/>
  <c r="AH195" i="1"/>
  <c r="AH235" i="1"/>
  <c r="AH243" i="1"/>
  <c r="AH244" i="1"/>
  <c r="AH241" i="1"/>
  <c r="AH275" i="1"/>
  <c r="AH268" i="1"/>
  <c r="AH277" i="1"/>
  <c r="AH299" i="1"/>
  <c r="AH318" i="1"/>
  <c r="AH311" i="1"/>
  <c r="AH301" i="1"/>
  <c r="AH332" i="1"/>
  <c r="AH335" i="1"/>
  <c r="AH352" i="1"/>
  <c r="AH344" i="1"/>
  <c r="AH353" i="1"/>
  <c r="AH329" i="1"/>
  <c r="AH298" i="1"/>
  <c r="AH186" i="1"/>
  <c r="AH306" i="1"/>
  <c r="AH292" i="1"/>
  <c r="AH250" i="1"/>
  <c r="AH206" i="1"/>
  <c r="AH302" i="1"/>
  <c r="AH286" i="1"/>
  <c r="AH265" i="1"/>
  <c r="AH232" i="1"/>
  <c r="AH217" i="1"/>
  <c r="AH342" i="1"/>
  <c r="AH272" i="1"/>
  <c r="AH254" i="1"/>
  <c r="AH221" i="1"/>
  <c r="AH202" i="1"/>
  <c r="AH177" i="1"/>
  <c r="AH153" i="1"/>
  <c r="AH162" i="1"/>
  <c r="AH147" i="1"/>
  <c r="AH35" i="1"/>
  <c r="AH34" i="1"/>
  <c r="AH54" i="1"/>
  <c r="AH52" i="1"/>
  <c r="AH67" i="1"/>
  <c r="AH73" i="1"/>
  <c r="AH95" i="1"/>
  <c r="AH86" i="1"/>
  <c r="AH102" i="1"/>
  <c r="AH88" i="1"/>
  <c r="AH117" i="1"/>
  <c r="AH207" i="1"/>
  <c r="AH248" i="1"/>
  <c r="AH283" i="1"/>
  <c r="AH281" i="1"/>
  <c r="AH315" i="1"/>
  <c r="AH336" i="1"/>
  <c r="AH330" i="1"/>
  <c r="AH348" i="1"/>
  <c r="AH346" i="1"/>
  <c r="AH173" i="1"/>
  <c r="AH276" i="1"/>
  <c r="AH355" i="1"/>
  <c r="AH270" i="1"/>
  <c r="AH228" i="1"/>
  <c r="AH317" i="1"/>
  <c r="AH246" i="1"/>
  <c r="AH168" i="1"/>
  <c r="AH141" i="1"/>
  <c r="AH137" i="1"/>
  <c r="AH64" i="1"/>
  <c r="AH57" i="1"/>
  <c r="AH90" i="1"/>
  <c r="AH189" i="1"/>
  <c r="AH188" i="1"/>
  <c r="AH182" i="1"/>
  <c r="AH176" i="1"/>
  <c r="AH171" i="1"/>
  <c r="AH164" i="1"/>
  <c r="AH160" i="1"/>
  <c r="AH154" i="1"/>
  <c r="AH142" i="1"/>
  <c r="AH328" i="1"/>
  <c r="AH312" i="1"/>
  <c r="AH319" i="1"/>
  <c r="AH297" i="1"/>
  <c r="AH314" i="1"/>
  <c r="AH300" i="1"/>
  <c r="AH285" i="1"/>
  <c r="AH269" i="1"/>
  <c r="AH295" i="1"/>
  <c r="AH279" i="1"/>
  <c r="AH260" i="1"/>
  <c r="AH256" i="1"/>
  <c r="AH240" i="1"/>
  <c r="AH251" i="1"/>
  <c r="AH230" i="1"/>
  <c r="AH215" i="1"/>
  <c r="AH227" i="1"/>
  <c r="AH203" i="1"/>
  <c r="AH209" i="1"/>
  <c r="AH196" i="1"/>
  <c r="AH185" i="1"/>
  <c r="AH183" i="1"/>
  <c r="AH178" i="1"/>
  <c r="AH172" i="1"/>
  <c r="AH169" i="1"/>
  <c r="AH165" i="1"/>
  <c r="AH158" i="1"/>
  <c r="AH148" i="1"/>
  <c r="AH140" i="1"/>
  <c r="AH247" i="1"/>
  <c r="AH226" i="1"/>
  <c r="AH218" i="1"/>
  <c r="AH223" i="1"/>
  <c r="AH199" i="1"/>
  <c r="AH205" i="1"/>
  <c r="AH197" i="1"/>
  <c r="AH179" i="1"/>
  <c r="AH191" i="1"/>
  <c r="AH184" i="1"/>
  <c r="AH163" i="1"/>
  <c r="AH174" i="1"/>
  <c r="AH161" i="1"/>
  <c r="AH152" i="1"/>
  <c r="AH144" i="1"/>
  <c r="AE136" i="1"/>
  <c r="AE140" i="1"/>
  <c r="AE144" i="1"/>
  <c r="AE137" i="1"/>
  <c r="AE141" i="1"/>
  <c r="AE134" i="1"/>
  <c r="AE138" i="1"/>
  <c r="AE142" i="1"/>
  <c r="AE135" i="1"/>
  <c r="AE139" i="1"/>
  <c r="AE148" i="1"/>
  <c r="AE152" i="1"/>
  <c r="AE156" i="1"/>
  <c r="AE149" i="1"/>
  <c r="AE153" i="1"/>
  <c r="AE146" i="1"/>
  <c r="AE150" i="1"/>
  <c r="AE147" i="1"/>
  <c r="AE151" i="1"/>
  <c r="AE161" i="1"/>
  <c r="AE165" i="1"/>
  <c r="AE169" i="1"/>
  <c r="AE159" i="1"/>
  <c r="AE162" i="1"/>
  <c r="AE154" i="1"/>
  <c r="AE157" i="1"/>
  <c r="AE155" i="1"/>
  <c r="AE160" i="1"/>
  <c r="AE164" i="1"/>
  <c r="AE172" i="1"/>
  <c r="AE176" i="1"/>
  <c r="AE180" i="1"/>
  <c r="AE184" i="1"/>
  <c r="AE167" i="1"/>
  <c r="AE173" i="1"/>
  <c r="AE163" i="1"/>
  <c r="AE168" i="1"/>
  <c r="AE170" i="1"/>
  <c r="AE174" i="1"/>
  <c r="AE171" i="1"/>
  <c r="AE175" i="1"/>
  <c r="AE179" i="1"/>
  <c r="AE185" i="1"/>
  <c r="AE189" i="1"/>
  <c r="AE193" i="1"/>
  <c r="AE197" i="1"/>
  <c r="AE201" i="1"/>
  <c r="AE181" i="1"/>
  <c r="AE186" i="1"/>
  <c r="AE190" i="1"/>
  <c r="AE177" i="1"/>
  <c r="AE187" i="1"/>
  <c r="AE191" i="1"/>
  <c r="AE182" i="1"/>
  <c r="AE188" i="1"/>
  <c r="AE192" i="1"/>
  <c r="AE196" i="1"/>
  <c r="AE200" i="1"/>
  <c r="AE204" i="1"/>
  <c r="AE208" i="1"/>
  <c r="AE212" i="1"/>
  <c r="AE205" i="1"/>
  <c r="AE209" i="1"/>
  <c r="AE213" i="1"/>
  <c r="AE206" i="1"/>
  <c r="AE210" i="1"/>
  <c r="AE194" i="1"/>
  <c r="AE198" i="1"/>
  <c r="AE203" i="1"/>
  <c r="AE207" i="1"/>
  <c r="AE211" i="1"/>
  <c r="AE215" i="1"/>
  <c r="AE219" i="1"/>
  <c r="AE222" i="1"/>
  <c r="AE226" i="1"/>
  <c r="AE230" i="1"/>
  <c r="AE234" i="1"/>
  <c r="AE238" i="1"/>
  <c r="AE223" i="1"/>
  <c r="AE227" i="1"/>
  <c r="AE231" i="1"/>
  <c r="AE235" i="1"/>
  <c r="AE239" i="1"/>
  <c r="AE216" i="1"/>
  <c r="AE217" i="1"/>
  <c r="AE224" i="1"/>
  <c r="AE228" i="1"/>
  <c r="AE232" i="1"/>
  <c r="AE218" i="1"/>
  <c r="AE221" i="1"/>
  <c r="AE225" i="1"/>
  <c r="AE229" i="1"/>
  <c r="AE233" i="1"/>
  <c r="AE241" i="1"/>
  <c r="AE245" i="1"/>
  <c r="AE249" i="1"/>
  <c r="AE253" i="1"/>
  <c r="AE257" i="1"/>
  <c r="AE261" i="1"/>
  <c r="AE265" i="1"/>
  <c r="AE236" i="1"/>
  <c r="AE242" i="1"/>
  <c r="AE246" i="1"/>
  <c r="AE250" i="1"/>
  <c r="AE254" i="1"/>
  <c r="AE258" i="1"/>
  <c r="AE243" i="1"/>
  <c r="AE247" i="1"/>
  <c r="AE251" i="1"/>
  <c r="AE255" i="1"/>
  <c r="AE259" i="1"/>
  <c r="AE240" i="1"/>
  <c r="AE244" i="1"/>
  <c r="AE248" i="1"/>
  <c r="AE252" i="1"/>
  <c r="AE256" i="1"/>
  <c r="AE260" i="1"/>
  <c r="AE264" i="1"/>
  <c r="AE270" i="1"/>
  <c r="AE274" i="1"/>
  <c r="AE278" i="1"/>
  <c r="AE282" i="1"/>
  <c r="AE286" i="1"/>
  <c r="AE290" i="1"/>
  <c r="AE294" i="1"/>
  <c r="AE263" i="1"/>
  <c r="AE267" i="1"/>
  <c r="AE271" i="1"/>
  <c r="AE275" i="1"/>
  <c r="AE279" i="1"/>
  <c r="AE283" i="1"/>
  <c r="AE287" i="1"/>
  <c r="AE291" i="1"/>
  <c r="AE295" i="1"/>
  <c r="AE272" i="1"/>
  <c r="AE276" i="1"/>
  <c r="AE280" i="1"/>
  <c r="AE284" i="1"/>
  <c r="AE288" i="1"/>
  <c r="AE292" i="1"/>
  <c r="AE268" i="1"/>
  <c r="AE269" i="1"/>
  <c r="AE273" i="1"/>
  <c r="AE277" i="1"/>
  <c r="AE281" i="1"/>
  <c r="AE285" i="1"/>
  <c r="AE289" i="1"/>
  <c r="AE293" i="1"/>
  <c r="AE297" i="1"/>
  <c r="AE301" i="1"/>
  <c r="AE305" i="1"/>
  <c r="AE298" i="1"/>
  <c r="AE312" i="1"/>
  <c r="AE316" i="1"/>
  <c r="AE320" i="1"/>
  <c r="AE324" i="1"/>
  <c r="AE328" i="1"/>
  <c r="AE332" i="1"/>
  <c r="AE336" i="1"/>
  <c r="AE340" i="1"/>
  <c r="AE304" i="1"/>
  <c r="AE309" i="1"/>
  <c r="AE313" i="1"/>
  <c r="AE317" i="1"/>
  <c r="AE321" i="1"/>
  <c r="AE325" i="1"/>
  <c r="AE299" i="1"/>
  <c r="AE302" i="1"/>
  <c r="AE307" i="1"/>
  <c r="AE310" i="1"/>
  <c r="AE314" i="1"/>
  <c r="AE318" i="1"/>
  <c r="AE322" i="1"/>
  <c r="AE326" i="1"/>
  <c r="AE300" i="1"/>
  <c r="AE308" i="1"/>
  <c r="AE311" i="1"/>
  <c r="AE315" i="1"/>
  <c r="AE319" i="1"/>
  <c r="AE323" i="1"/>
  <c r="AE327" i="1"/>
  <c r="AE331" i="1"/>
  <c r="AE335" i="1"/>
  <c r="AE339" i="1"/>
  <c r="AE345" i="1"/>
  <c r="AE349" i="1"/>
  <c r="AE353" i="1"/>
  <c r="AE330" i="1"/>
  <c r="AE334" i="1"/>
  <c r="AE338" i="1"/>
  <c r="AE346" i="1"/>
  <c r="AE350" i="1"/>
  <c r="AE342" i="1"/>
  <c r="AE347" i="1"/>
  <c r="AE351" i="1"/>
  <c r="AE343" i="1"/>
  <c r="AE344" i="1"/>
  <c r="AE348" i="1"/>
  <c r="AE352" i="1"/>
  <c r="AE354" i="1"/>
  <c r="AE337" i="1"/>
  <c r="AE355" i="1"/>
  <c r="AE266" i="1"/>
  <c r="AE341" i="1"/>
  <c r="AE296" i="1"/>
  <c r="AE306" i="1"/>
  <c r="AE329" i="1"/>
  <c r="AE262" i="1"/>
  <c r="AE237" i="1"/>
  <c r="AE220" i="1"/>
  <c r="AE214" i="1"/>
  <c r="AE195" i="1"/>
  <c r="AE333" i="1"/>
  <c r="AE303" i="1"/>
  <c r="AE202" i="1"/>
  <c r="AE199" i="1"/>
  <c r="AE178" i="1"/>
  <c r="AE166" i="1"/>
  <c r="AE158" i="1"/>
  <c r="AE145" i="1"/>
  <c r="AE143" i="1"/>
  <c r="AE183" i="1"/>
  <c r="AC134" i="1"/>
  <c r="AC135" i="1"/>
  <c r="AC136" i="1"/>
  <c r="AC140" i="1"/>
  <c r="AC137" i="1"/>
  <c r="AC141" i="1"/>
  <c r="AC148" i="1"/>
  <c r="AC152" i="1"/>
  <c r="AC143" i="1"/>
  <c r="AC144" i="1"/>
  <c r="AC145" i="1"/>
  <c r="AC149" i="1"/>
  <c r="AC155" i="1"/>
  <c r="AC157" i="1"/>
  <c r="AC160" i="1"/>
  <c r="AC161" i="1"/>
  <c r="AC153" i="1"/>
  <c r="AC156" i="1"/>
  <c r="AC165" i="1"/>
  <c r="AC171" i="1"/>
  <c r="AC175" i="1"/>
  <c r="AC164" i="1"/>
  <c r="AC166" i="1"/>
  <c r="AC169" i="1"/>
  <c r="AC172" i="1"/>
  <c r="AC176" i="1"/>
  <c r="AC179" i="1"/>
  <c r="AC181" i="1"/>
  <c r="AC184" i="1"/>
  <c r="AC188" i="1"/>
  <c r="AC192" i="1"/>
  <c r="AC183" i="1"/>
  <c r="AC185" i="1"/>
  <c r="AC189" i="1"/>
  <c r="AC193" i="1"/>
  <c r="AC180" i="1"/>
  <c r="AC197" i="1"/>
  <c r="AC201" i="1"/>
  <c r="AC196" i="1"/>
  <c r="AC200" i="1"/>
  <c r="AC203" i="1"/>
  <c r="AC207" i="1"/>
  <c r="AC211" i="1"/>
  <c r="AC215" i="1"/>
  <c r="AC202" i="1"/>
  <c r="AC204" i="1"/>
  <c r="AC208" i="1"/>
  <c r="AC212" i="1"/>
  <c r="AC205" i="1"/>
  <c r="AC216" i="1"/>
  <c r="AC218" i="1"/>
  <c r="AC222" i="1"/>
  <c r="AC226" i="1"/>
  <c r="AC230" i="1"/>
  <c r="AC234" i="1"/>
  <c r="AC219" i="1"/>
  <c r="AC223" i="1"/>
  <c r="AC227" i="1"/>
  <c r="AC231" i="1"/>
  <c r="AC235" i="1"/>
  <c r="AC239" i="1"/>
  <c r="AC240" i="1"/>
  <c r="AC244" i="1"/>
  <c r="AC248" i="1"/>
  <c r="AC252" i="1"/>
  <c r="AC256" i="1"/>
  <c r="AC241" i="1"/>
  <c r="AC245" i="1"/>
  <c r="AC249" i="1"/>
  <c r="AC253" i="1"/>
  <c r="AC257" i="1"/>
  <c r="AC238" i="1"/>
  <c r="AC261" i="1"/>
  <c r="AC265" i="1"/>
  <c r="AC260" i="1"/>
  <c r="AC264" i="1"/>
  <c r="AC268" i="1"/>
  <c r="AC269" i="1"/>
  <c r="AC273" i="1"/>
  <c r="AC277" i="1"/>
  <c r="AC281" i="1"/>
  <c r="AC285" i="1"/>
  <c r="AC289" i="1"/>
  <c r="AC293" i="1"/>
  <c r="AC297" i="1"/>
  <c r="AC270" i="1"/>
  <c r="AC274" i="1"/>
  <c r="AC278" i="1"/>
  <c r="AC282" i="1"/>
  <c r="AC286" i="1"/>
  <c r="AC290" i="1"/>
  <c r="AC294" i="1"/>
  <c r="AC300" i="1"/>
  <c r="AC302" i="1"/>
  <c r="AC305" i="1"/>
  <c r="AC308" i="1"/>
  <c r="AC311" i="1"/>
  <c r="AC315" i="1"/>
  <c r="AC319" i="1"/>
  <c r="AC323" i="1"/>
  <c r="AC327" i="1"/>
  <c r="AC312" i="1"/>
  <c r="AC316" i="1"/>
  <c r="AC320" i="1"/>
  <c r="AC324" i="1"/>
  <c r="AC298" i="1"/>
  <c r="AC301" i="1"/>
  <c r="AC328" i="1"/>
  <c r="AC332" i="1"/>
  <c r="AC336" i="1"/>
  <c r="AC340" i="1"/>
  <c r="AC348" i="1"/>
  <c r="AC331" i="1"/>
  <c r="AC335" i="1"/>
  <c r="AC339" i="1"/>
  <c r="AC343" i="1"/>
  <c r="AC344" i="1"/>
  <c r="AC345" i="1"/>
  <c r="AC349" i="1"/>
  <c r="AC352" i="1"/>
  <c r="AC353" i="1"/>
  <c r="AC341" i="1"/>
  <c r="AC337" i="1"/>
  <c r="AC333" i="1"/>
  <c r="AC329" i="1"/>
  <c r="AC307" i="1"/>
  <c r="AC306" i="1"/>
  <c r="AC318" i="1"/>
  <c r="AC283" i="1"/>
  <c r="AC280" i="1"/>
  <c r="AC258" i="1"/>
  <c r="AC255" i="1"/>
  <c r="AC247" i="1"/>
  <c r="AC217" i="1"/>
  <c r="AC228" i="1"/>
  <c r="AC209" i="1"/>
  <c r="AC170" i="1"/>
  <c r="AC168" i="1"/>
  <c r="AC330" i="1"/>
  <c r="AC347" i="1"/>
  <c r="AC325" i="1"/>
  <c r="AC321" i="1"/>
  <c r="AC317" i="1"/>
  <c r="AC313" i="1"/>
  <c r="AC309" i="1"/>
  <c r="AC296" i="1"/>
  <c r="AC322" i="1"/>
  <c r="AC279" i="1"/>
  <c r="AC263" i="1"/>
  <c r="AC292" i="1"/>
  <c r="AC276" i="1"/>
  <c r="AC254" i="1"/>
  <c r="AC237" i="1"/>
  <c r="AC224" i="1"/>
  <c r="AC194" i="1"/>
  <c r="AC190" i="1"/>
  <c r="AC186" i="1"/>
  <c r="AC342" i="1"/>
  <c r="AC334" i="1"/>
  <c r="AC351" i="1"/>
  <c r="AC299" i="1"/>
  <c r="AC303" i="1"/>
  <c r="AC326" i="1"/>
  <c r="AC310" i="1"/>
  <c r="AC275" i="1"/>
  <c r="AC288" i="1"/>
  <c r="AC272" i="1"/>
  <c r="AC250" i="1"/>
  <c r="AC242" i="1"/>
  <c r="AC259" i="1"/>
  <c r="AC251" i="1"/>
  <c r="AC243" i="1"/>
  <c r="AC233" i="1"/>
  <c r="AC229" i="1"/>
  <c r="AC225" i="1"/>
  <c r="AC221" i="1"/>
  <c r="AC199" i="1"/>
  <c r="AC195" i="1"/>
  <c r="AC210" i="1"/>
  <c r="AC354" i="1"/>
  <c r="AC350" i="1"/>
  <c r="AC346" i="1"/>
  <c r="AC338" i="1"/>
  <c r="AC355" i="1"/>
  <c r="AC304" i="1"/>
  <c r="AC314" i="1"/>
  <c r="AC295" i="1"/>
  <c r="AC291" i="1"/>
  <c r="AC287" i="1"/>
  <c r="AC271" i="1"/>
  <c r="AC267" i="1"/>
  <c r="AC266" i="1"/>
  <c r="AC262" i="1"/>
  <c r="AC284" i="1"/>
  <c r="AC246" i="1"/>
  <c r="AC214" i="1"/>
  <c r="AC220" i="1"/>
  <c r="AC236" i="1"/>
  <c r="AC232" i="1"/>
  <c r="AC213" i="1"/>
  <c r="AC198" i="1"/>
  <c r="AC206" i="1"/>
  <c r="AC178" i="1"/>
  <c r="AC159" i="1"/>
  <c r="AC187" i="1"/>
  <c r="AC182" i="1"/>
  <c r="AC177" i="1"/>
  <c r="AC146" i="1"/>
  <c r="AC191" i="1"/>
  <c r="AC163" i="1"/>
  <c r="AC154" i="1"/>
  <c r="AC150" i="1"/>
  <c r="AC139" i="1"/>
  <c r="AC173" i="1"/>
  <c r="AC174" i="1"/>
  <c r="AC151" i="1"/>
  <c r="AC147" i="1"/>
  <c r="AC142" i="1"/>
  <c r="AC167" i="1"/>
  <c r="AC162" i="1"/>
  <c r="AC158" i="1"/>
  <c r="AC138" i="1"/>
  <c r="AK134" i="1"/>
  <c r="AK138" i="1"/>
  <c r="AK135" i="1"/>
  <c r="AK139" i="1"/>
  <c r="AK136" i="1"/>
  <c r="AK140" i="1"/>
  <c r="AK137" i="1"/>
  <c r="AK141" i="1"/>
  <c r="AK144" i="1"/>
  <c r="AK148" i="1"/>
  <c r="AK152" i="1"/>
  <c r="AK143" i="1"/>
  <c r="AK145" i="1"/>
  <c r="AK149" i="1"/>
  <c r="AK156" i="1"/>
  <c r="AK159" i="1"/>
  <c r="AK160" i="1"/>
  <c r="AK161" i="1"/>
  <c r="AK153" i="1"/>
  <c r="AK155" i="1"/>
  <c r="AK157" i="1"/>
  <c r="AK169" i="1"/>
  <c r="AK165" i="1"/>
  <c r="AK171" i="1"/>
  <c r="AK175" i="1"/>
  <c r="AK164" i="1"/>
  <c r="AK168" i="1"/>
  <c r="AK172" i="1"/>
  <c r="AK176" i="1"/>
  <c r="AK179" i="1"/>
  <c r="AK188" i="1"/>
  <c r="AK192" i="1"/>
  <c r="AK181" i="1"/>
  <c r="AK184" i="1"/>
  <c r="AK185" i="1"/>
  <c r="AK189" i="1"/>
  <c r="AK193" i="1"/>
  <c r="AK180" i="1"/>
  <c r="AK197" i="1"/>
  <c r="AK202" i="1"/>
  <c r="AK196" i="1"/>
  <c r="AK200" i="1"/>
  <c r="AK203" i="1"/>
  <c r="AK207" i="1"/>
  <c r="AK211" i="1"/>
  <c r="AK215" i="1"/>
  <c r="AK201" i="1"/>
  <c r="AK204" i="1"/>
  <c r="AK208" i="1"/>
  <c r="AK212" i="1"/>
  <c r="AK205" i="1"/>
  <c r="AK216" i="1"/>
  <c r="AK219" i="1"/>
  <c r="AK222" i="1"/>
  <c r="AK226" i="1"/>
  <c r="AK230" i="1"/>
  <c r="AK234" i="1"/>
  <c r="AK218" i="1"/>
  <c r="AK223" i="1"/>
  <c r="AK227" i="1"/>
  <c r="AK231" i="1"/>
  <c r="AK239" i="1"/>
  <c r="AK240" i="1"/>
  <c r="AK244" i="1"/>
  <c r="AK248" i="1"/>
  <c r="AK252" i="1"/>
  <c r="AK256" i="1"/>
  <c r="AK235" i="1"/>
  <c r="AK241" i="1"/>
  <c r="AK245" i="1"/>
  <c r="AK249" i="1"/>
  <c r="AK253" i="1"/>
  <c r="AK257" i="1"/>
  <c r="AK238" i="1"/>
  <c r="AK261" i="1"/>
  <c r="AK265" i="1"/>
  <c r="AK260" i="1"/>
  <c r="AK264" i="1"/>
  <c r="AK269" i="1"/>
  <c r="AK273" i="1"/>
  <c r="AK277" i="1"/>
  <c r="AK281" i="1"/>
  <c r="AK285" i="1"/>
  <c r="AK289" i="1"/>
  <c r="AK293" i="1"/>
  <c r="AK297" i="1"/>
  <c r="AK270" i="1"/>
  <c r="AK274" i="1"/>
  <c r="AK278" i="1"/>
  <c r="AK282" i="1"/>
  <c r="AK286" i="1"/>
  <c r="AK290" i="1"/>
  <c r="AK268" i="1"/>
  <c r="AK298" i="1"/>
  <c r="AK301" i="1"/>
  <c r="AK304" i="1"/>
  <c r="AK306" i="1"/>
  <c r="AK311" i="1"/>
  <c r="AK315" i="1"/>
  <c r="AK319" i="1"/>
  <c r="AK323" i="1"/>
  <c r="AK327" i="1"/>
  <c r="AK312" i="1"/>
  <c r="AK316" i="1"/>
  <c r="AK320" i="1"/>
  <c r="AK324" i="1"/>
  <c r="AK294" i="1"/>
  <c r="AK300" i="1"/>
  <c r="AK302" i="1"/>
  <c r="AK305" i="1"/>
  <c r="AK308" i="1"/>
  <c r="AK328" i="1"/>
  <c r="AK332" i="1"/>
  <c r="AK336" i="1"/>
  <c r="AK340" i="1"/>
  <c r="AK331" i="1"/>
  <c r="AK335" i="1"/>
  <c r="AK339" i="1"/>
  <c r="AK344" i="1"/>
  <c r="AK348" i="1"/>
  <c r="AK353" i="1"/>
  <c r="AK345" i="1"/>
  <c r="AK349" i="1"/>
  <c r="AK343" i="1"/>
  <c r="AK352" i="1"/>
  <c r="AK342" i="1"/>
  <c r="AK334" i="1"/>
  <c r="AK351" i="1"/>
  <c r="AK299" i="1"/>
  <c r="AK303" i="1"/>
  <c r="AK326" i="1"/>
  <c r="AK310" i="1"/>
  <c r="AK275" i="1"/>
  <c r="AK288" i="1"/>
  <c r="AK272" i="1"/>
  <c r="AK250" i="1"/>
  <c r="AK242" i="1"/>
  <c r="AK259" i="1"/>
  <c r="AK251" i="1"/>
  <c r="AK243" i="1"/>
  <c r="AK233" i="1"/>
  <c r="AK229" i="1"/>
  <c r="AK225" i="1"/>
  <c r="AK221" i="1"/>
  <c r="AK199" i="1"/>
  <c r="AK195" i="1"/>
  <c r="AK210" i="1"/>
  <c r="AK191" i="1"/>
  <c r="AK167" i="1"/>
  <c r="AK166" i="1"/>
  <c r="AK162" i="1"/>
  <c r="AK158" i="1"/>
  <c r="AK163" i="1"/>
  <c r="AK354" i="1"/>
  <c r="AK350" i="1"/>
  <c r="AK346" i="1"/>
  <c r="AK338" i="1"/>
  <c r="AK355" i="1"/>
  <c r="AK314" i="1"/>
  <c r="AK295" i="1"/>
  <c r="AK291" i="1"/>
  <c r="AK287" i="1"/>
  <c r="AK271" i="1"/>
  <c r="AK267" i="1"/>
  <c r="AK266" i="1"/>
  <c r="AK262" i="1"/>
  <c r="AK284" i="1"/>
  <c r="AK246" i="1"/>
  <c r="AK214" i="1"/>
  <c r="AK236" i="1"/>
  <c r="AK232" i="1"/>
  <c r="AK213" i="1"/>
  <c r="AK198" i="1"/>
  <c r="AK206" i="1"/>
  <c r="AK341" i="1"/>
  <c r="AK337" i="1"/>
  <c r="AK333" i="1"/>
  <c r="AK329" i="1"/>
  <c r="AK307" i="1"/>
  <c r="AK318" i="1"/>
  <c r="AK283" i="1"/>
  <c r="AK280" i="1"/>
  <c r="AK258" i="1"/>
  <c r="AK255" i="1"/>
  <c r="AK247" i="1"/>
  <c r="AK217" i="1"/>
  <c r="AK228" i="1"/>
  <c r="AK209" i="1"/>
  <c r="AK330" i="1"/>
  <c r="AK347" i="1"/>
  <c r="AK325" i="1"/>
  <c r="AK321" i="1"/>
  <c r="AK317" i="1"/>
  <c r="AK313" i="1"/>
  <c r="AK309" i="1"/>
  <c r="AK296" i="1"/>
  <c r="AK322" i="1"/>
  <c r="AK279" i="1"/>
  <c r="AK263" i="1"/>
  <c r="AK292" i="1"/>
  <c r="AK276" i="1"/>
  <c r="AK254" i="1"/>
  <c r="AK237" i="1"/>
  <c r="AK224" i="1"/>
  <c r="AK220" i="1"/>
  <c r="AK194" i="1"/>
  <c r="AK190" i="1"/>
  <c r="AK186" i="1"/>
  <c r="AK187" i="1"/>
  <c r="AK182" i="1"/>
  <c r="AK177" i="1"/>
  <c r="AK173" i="1"/>
  <c r="AK174" i="1"/>
  <c r="AK178" i="1"/>
  <c r="AK183" i="1"/>
  <c r="AK151" i="1"/>
  <c r="AK147" i="1"/>
  <c r="AK142" i="1"/>
  <c r="AK170" i="1"/>
  <c r="AK146" i="1"/>
  <c r="AK154" i="1"/>
  <c r="AK150" i="1"/>
  <c r="AD134" i="1"/>
  <c r="AD138" i="1"/>
  <c r="AD136" i="1"/>
  <c r="AD140" i="1"/>
  <c r="AD144" i="1"/>
  <c r="AD142" i="1"/>
  <c r="AD148" i="1"/>
  <c r="AD156" i="1"/>
  <c r="AD152" i="1"/>
  <c r="AD154" i="1"/>
  <c r="AD163" i="1"/>
  <c r="AD155" i="1"/>
  <c r="AD160" i="1"/>
  <c r="AD161" i="1"/>
  <c r="AD165" i="1"/>
  <c r="AD168" i="1"/>
  <c r="AD170" i="1"/>
  <c r="AD174" i="1"/>
  <c r="AD171" i="1"/>
  <c r="AD175" i="1"/>
  <c r="AD164" i="1"/>
  <c r="AD169" i="1"/>
  <c r="AD172" i="1"/>
  <c r="AD176" i="1"/>
  <c r="AD180" i="1"/>
  <c r="AD179" i="1"/>
  <c r="AD184" i="1"/>
  <c r="AD187" i="1"/>
  <c r="AD191" i="1"/>
  <c r="AD182" i="1"/>
  <c r="AD188" i="1"/>
  <c r="AD192" i="1"/>
  <c r="AD185" i="1"/>
  <c r="AD189" i="1"/>
  <c r="AD193" i="1"/>
  <c r="AD197" i="1"/>
  <c r="AD199" i="1"/>
  <c r="AD205" i="1"/>
  <c r="AD209" i="1"/>
  <c r="AD213" i="1"/>
  <c r="AD201" i="1"/>
  <c r="AD196" i="1"/>
  <c r="AD200" i="1"/>
  <c r="AD203" i="1"/>
  <c r="AD207" i="1"/>
  <c r="AD211" i="1"/>
  <c r="AD219" i="1"/>
  <c r="AD223" i="1"/>
  <c r="AD227" i="1"/>
  <c r="AD231" i="1"/>
  <c r="AD235" i="1"/>
  <c r="AD215" i="1"/>
  <c r="AD218" i="1"/>
  <c r="AD222" i="1"/>
  <c r="AD226" i="1"/>
  <c r="AD230" i="1"/>
  <c r="AD234" i="1"/>
  <c r="AD238" i="1"/>
  <c r="AD243" i="1"/>
  <c r="AD247" i="1"/>
  <c r="AD251" i="1"/>
  <c r="AD255" i="1"/>
  <c r="AD259" i="1"/>
  <c r="AD239" i="1"/>
  <c r="AD240" i="1"/>
  <c r="AD244" i="1"/>
  <c r="AD248" i="1"/>
  <c r="AD252" i="1"/>
  <c r="AD256" i="1"/>
  <c r="AD241" i="1"/>
  <c r="AD245" i="1"/>
  <c r="AD263" i="1"/>
  <c r="AD267" i="1"/>
  <c r="AD271" i="1"/>
  <c r="AD275" i="1"/>
  <c r="AD279" i="1"/>
  <c r="AD283" i="1"/>
  <c r="AD287" i="1"/>
  <c r="AD291" i="1"/>
  <c r="AD295" i="1"/>
  <c r="AD260" i="1"/>
  <c r="AD264" i="1"/>
  <c r="AD268" i="1"/>
  <c r="AD269" i="1"/>
  <c r="AD273" i="1"/>
  <c r="AD277" i="1"/>
  <c r="AD281" i="1"/>
  <c r="AD285" i="1"/>
  <c r="AD289" i="1"/>
  <c r="AD293" i="1"/>
  <c r="AD301" i="1"/>
  <c r="AD297" i="1"/>
  <c r="AD299" i="1"/>
  <c r="AD307" i="1"/>
  <c r="AD310" i="1"/>
  <c r="AD314" i="1"/>
  <c r="AD318" i="1"/>
  <c r="AD322" i="1"/>
  <c r="AD326" i="1"/>
  <c r="AD300" i="1"/>
  <c r="AD305" i="1"/>
  <c r="AD308" i="1"/>
  <c r="AD311" i="1"/>
  <c r="AD315" i="1"/>
  <c r="AD319" i="1"/>
  <c r="AD323" i="1"/>
  <c r="AD327" i="1"/>
  <c r="AD312" i="1"/>
  <c r="AD316" i="1"/>
  <c r="AD320" i="1"/>
  <c r="AD324" i="1"/>
  <c r="AD328" i="1"/>
  <c r="AD332" i="1"/>
  <c r="AD336" i="1"/>
  <c r="AD340" i="1"/>
  <c r="AD342" i="1"/>
  <c r="AD347" i="1"/>
  <c r="AD331" i="1"/>
  <c r="AD335" i="1"/>
  <c r="AD339" i="1"/>
  <c r="AD343" i="1"/>
  <c r="AD344" i="1"/>
  <c r="AD348" i="1"/>
  <c r="AD345" i="1"/>
  <c r="AD349" i="1"/>
  <c r="AD353" i="1"/>
  <c r="AD352" i="1"/>
  <c r="AD296" i="1"/>
  <c r="AD306" i="1"/>
  <c r="AD317" i="1"/>
  <c r="AD282" i="1"/>
  <c r="AD288" i="1"/>
  <c r="AD272" i="1"/>
  <c r="AD261" i="1"/>
  <c r="AD254" i="1"/>
  <c r="AD246" i="1"/>
  <c r="AD220" i="1"/>
  <c r="AD229" i="1"/>
  <c r="AD221" i="1"/>
  <c r="AD216" i="1"/>
  <c r="AD208" i="1"/>
  <c r="AD181" i="1"/>
  <c r="AD167" i="1"/>
  <c r="AD159" i="1"/>
  <c r="AD351" i="1"/>
  <c r="AD346" i="1"/>
  <c r="AD330" i="1"/>
  <c r="AD302" i="1"/>
  <c r="AD321" i="1"/>
  <c r="AD298" i="1"/>
  <c r="AD278" i="1"/>
  <c r="AD257" i="1"/>
  <c r="AD204" i="1"/>
  <c r="AD350" i="1"/>
  <c r="AD334" i="1"/>
  <c r="AD303" i="1"/>
  <c r="AD325" i="1"/>
  <c r="AD309" i="1"/>
  <c r="AD304" i="1"/>
  <c r="AD274" i="1"/>
  <c r="AD292" i="1"/>
  <c r="AD276" i="1"/>
  <c r="AD266" i="1"/>
  <c r="AD262" i="1"/>
  <c r="AD253" i="1"/>
  <c r="AD237" i="1"/>
  <c r="AD258" i="1"/>
  <c r="AD250" i="1"/>
  <c r="AD242" i="1"/>
  <c r="AD214" i="1"/>
  <c r="AD233" i="1"/>
  <c r="AD225" i="1"/>
  <c r="AD206" i="1"/>
  <c r="AD198" i="1"/>
  <c r="AD202" i="1"/>
  <c r="AD195" i="1"/>
  <c r="AD341" i="1"/>
  <c r="AD337" i="1"/>
  <c r="AD333" i="1"/>
  <c r="AD329" i="1"/>
  <c r="AD355" i="1"/>
  <c r="AD354" i="1"/>
  <c r="AD338" i="1"/>
  <c r="AD313" i="1"/>
  <c r="AD294" i="1"/>
  <c r="AD290" i="1"/>
  <c r="AD286" i="1"/>
  <c r="AD270" i="1"/>
  <c r="AD284" i="1"/>
  <c r="AD280" i="1"/>
  <c r="AD265" i="1"/>
  <c r="AD249" i="1"/>
  <c r="AD236" i="1"/>
  <c r="AD232" i="1"/>
  <c r="AD228" i="1"/>
  <c r="AD224" i="1"/>
  <c r="AD217" i="1"/>
  <c r="AD212" i="1"/>
  <c r="AD210" i="1"/>
  <c r="AD194" i="1"/>
  <c r="AD173" i="1"/>
  <c r="AD147" i="1"/>
  <c r="AD145" i="1"/>
  <c r="AD183" i="1"/>
  <c r="AD177" i="1"/>
  <c r="AD143" i="1"/>
  <c r="AD149" i="1"/>
  <c r="AD186" i="1"/>
  <c r="AD166" i="1"/>
  <c r="AD151" i="1"/>
  <c r="AD146" i="1"/>
  <c r="AD153" i="1"/>
  <c r="AD141" i="1"/>
  <c r="AD178" i="1"/>
  <c r="AD190" i="1"/>
  <c r="AD158" i="1"/>
  <c r="AD157" i="1"/>
  <c r="AD162" i="1"/>
  <c r="AD150" i="1"/>
  <c r="AD139" i="1"/>
  <c r="AD135" i="1"/>
  <c r="AD137" i="1"/>
  <c r="AI136" i="1"/>
  <c r="AI140" i="1"/>
  <c r="AI144" i="1"/>
  <c r="AI137" i="1"/>
  <c r="AI141" i="1"/>
  <c r="AI134" i="1"/>
  <c r="AI138" i="1"/>
  <c r="AI142" i="1"/>
  <c r="AI135" i="1"/>
  <c r="AI139" i="1"/>
  <c r="AI148" i="1"/>
  <c r="AI152" i="1"/>
  <c r="AI156" i="1"/>
  <c r="AI149" i="1"/>
  <c r="AI153" i="1"/>
  <c r="AI143" i="1"/>
  <c r="AI146" i="1"/>
  <c r="AI150" i="1"/>
  <c r="AI147" i="1"/>
  <c r="AI151" i="1"/>
  <c r="AI161" i="1"/>
  <c r="AI165" i="1"/>
  <c r="AI169" i="1"/>
  <c r="AI154" i="1"/>
  <c r="AI157" i="1"/>
  <c r="AI162" i="1"/>
  <c r="AI155" i="1"/>
  <c r="AI160" i="1"/>
  <c r="AI164" i="1"/>
  <c r="AI163" i="1"/>
  <c r="AI172" i="1"/>
  <c r="AI176" i="1"/>
  <c r="AI180" i="1"/>
  <c r="AI184" i="1"/>
  <c r="AI168" i="1"/>
  <c r="AI173" i="1"/>
  <c r="AI166" i="1"/>
  <c r="AI170" i="1"/>
  <c r="AI174" i="1"/>
  <c r="AI171" i="1"/>
  <c r="AI175" i="1"/>
  <c r="AI179" i="1"/>
  <c r="AI177" i="1"/>
  <c r="AI181" i="1"/>
  <c r="AI185" i="1"/>
  <c r="AI189" i="1"/>
  <c r="AI193" i="1"/>
  <c r="AI197" i="1"/>
  <c r="AI201" i="1"/>
  <c r="AI186" i="1"/>
  <c r="AI190" i="1"/>
  <c r="AI178" i="1"/>
  <c r="AI182" i="1"/>
  <c r="AI187" i="1"/>
  <c r="AI191" i="1"/>
  <c r="AI188" i="1"/>
  <c r="AI192" i="1"/>
  <c r="AI196" i="1"/>
  <c r="AI200" i="1"/>
  <c r="AI204" i="1"/>
  <c r="AI208" i="1"/>
  <c r="AI212" i="1"/>
  <c r="AI194" i="1"/>
  <c r="AI198" i="1"/>
  <c r="AI205" i="1"/>
  <c r="AI209" i="1"/>
  <c r="AI213" i="1"/>
  <c r="AI202" i="1"/>
  <c r="AI206" i="1"/>
  <c r="AI210" i="1"/>
  <c r="AI195" i="1"/>
  <c r="AI199" i="1"/>
  <c r="AI203" i="1"/>
  <c r="AI207" i="1"/>
  <c r="AI211" i="1"/>
  <c r="AI215" i="1"/>
  <c r="AI219" i="1"/>
  <c r="AI216" i="1"/>
  <c r="AI222" i="1"/>
  <c r="AI226" i="1"/>
  <c r="AI230" i="1"/>
  <c r="AI234" i="1"/>
  <c r="AI238" i="1"/>
  <c r="AI223" i="1"/>
  <c r="AI227" i="1"/>
  <c r="AI231" i="1"/>
  <c r="AI235" i="1"/>
  <c r="AI218" i="1"/>
  <c r="AI224" i="1"/>
  <c r="AI228" i="1"/>
  <c r="AI232" i="1"/>
  <c r="AI221" i="1"/>
  <c r="AI225" i="1"/>
  <c r="AI229" i="1"/>
  <c r="AI233" i="1"/>
  <c r="AI241" i="1"/>
  <c r="AI245" i="1"/>
  <c r="AI249" i="1"/>
  <c r="AI253" i="1"/>
  <c r="AI257" i="1"/>
  <c r="AI261" i="1"/>
  <c r="AI265" i="1"/>
  <c r="AI237" i="1"/>
  <c r="AI242" i="1"/>
  <c r="AI246" i="1"/>
  <c r="AI250" i="1"/>
  <c r="AI254" i="1"/>
  <c r="AI258" i="1"/>
  <c r="AI239" i="1"/>
  <c r="AI243" i="1"/>
  <c r="AI247" i="1"/>
  <c r="AI251" i="1"/>
  <c r="AI255" i="1"/>
  <c r="AI259" i="1"/>
  <c r="AI236" i="1"/>
  <c r="AI240" i="1"/>
  <c r="AI244" i="1"/>
  <c r="AI248" i="1"/>
  <c r="AI252" i="1"/>
  <c r="AI256" i="1"/>
  <c r="AI260" i="1"/>
  <c r="AI264" i="1"/>
  <c r="AI270" i="1"/>
  <c r="AI274" i="1"/>
  <c r="AI278" i="1"/>
  <c r="AI282" i="1"/>
  <c r="AI286" i="1"/>
  <c r="AI290" i="1"/>
  <c r="AI294" i="1"/>
  <c r="AI262" i="1"/>
  <c r="AI266" i="1"/>
  <c r="AI271" i="1"/>
  <c r="AI275" i="1"/>
  <c r="AI279" i="1"/>
  <c r="AI283" i="1"/>
  <c r="AI287" i="1"/>
  <c r="AI291" i="1"/>
  <c r="AI295" i="1"/>
  <c r="AI268" i="1"/>
  <c r="AI272" i="1"/>
  <c r="AI276" i="1"/>
  <c r="AI280" i="1"/>
  <c r="AI284" i="1"/>
  <c r="AI288" i="1"/>
  <c r="AI292" i="1"/>
  <c r="AI263" i="1"/>
  <c r="AI267" i="1"/>
  <c r="AI269" i="1"/>
  <c r="AI273" i="1"/>
  <c r="AI277" i="1"/>
  <c r="AI281" i="1"/>
  <c r="AI285" i="1"/>
  <c r="AI289" i="1"/>
  <c r="AI293" i="1"/>
  <c r="AI297" i="1"/>
  <c r="AI301" i="1"/>
  <c r="AI305" i="1"/>
  <c r="AI312" i="1"/>
  <c r="AI316" i="1"/>
  <c r="AI320" i="1"/>
  <c r="AI324" i="1"/>
  <c r="AI328" i="1"/>
  <c r="AI332" i="1"/>
  <c r="AI336" i="1"/>
  <c r="AI340" i="1"/>
  <c r="AI299" i="1"/>
  <c r="AI302" i="1"/>
  <c r="AI307" i="1"/>
  <c r="AI309" i="1"/>
  <c r="AI313" i="1"/>
  <c r="AI317" i="1"/>
  <c r="AI321" i="1"/>
  <c r="AI325" i="1"/>
  <c r="AI300" i="1"/>
  <c r="AI308" i="1"/>
  <c r="AI310" i="1"/>
  <c r="AI314" i="1"/>
  <c r="AI318" i="1"/>
  <c r="AI322" i="1"/>
  <c r="AI326" i="1"/>
  <c r="AI298" i="1"/>
  <c r="AI311" i="1"/>
  <c r="AI315" i="1"/>
  <c r="AI319" i="1"/>
  <c r="AI323" i="1"/>
  <c r="AI327" i="1"/>
  <c r="AI331" i="1"/>
  <c r="AI335" i="1"/>
  <c r="AI339" i="1"/>
  <c r="AI345" i="1"/>
  <c r="AI349" i="1"/>
  <c r="AI353" i="1"/>
  <c r="AI354" i="1"/>
  <c r="AI355" i="1"/>
  <c r="AI329" i="1"/>
  <c r="AI333" i="1"/>
  <c r="AI337" i="1"/>
  <c r="AI341" i="1"/>
  <c r="AI342" i="1"/>
  <c r="AI346" i="1"/>
  <c r="AI343" i="1"/>
  <c r="AI347" i="1"/>
  <c r="AI351" i="1"/>
  <c r="AI330" i="1"/>
  <c r="AI334" i="1"/>
  <c r="AI338" i="1"/>
  <c r="AI344" i="1"/>
  <c r="AI348" i="1"/>
  <c r="AI352" i="1"/>
  <c r="AI350" i="1"/>
  <c r="AI296" i="1"/>
  <c r="AI303" i="1"/>
  <c r="AI304" i="1"/>
  <c r="AI220" i="1"/>
  <c r="AI217" i="1"/>
  <c r="AI306" i="1"/>
  <c r="AI214" i="1"/>
  <c r="AI167" i="1"/>
  <c r="AI159" i="1"/>
  <c r="AI183" i="1"/>
  <c r="AI158" i="1"/>
  <c r="AI145" i="1"/>
  <c r="AB136" i="1"/>
  <c r="AB140" i="1"/>
  <c r="AB134" i="1"/>
  <c r="AB138" i="1"/>
  <c r="AB142" i="1"/>
  <c r="AB148" i="1"/>
  <c r="AB152" i="1"/>
  <c r="AB144" i="1"/>
  <c r="AB149" i="1"/>
  <c r="AB153" i="1"/>
  <c r="AB146" i="1"/>
  <c r="AB150" i="1"/>
  <c r="AB154" i="1"/>
  <c r="AB161" i="1"/>
  <c r="AB156" i="1"/>
  <c r="AB158" i="1"/>
  <c r="AB162" i="1"/>
  <c r="AB165" i="1"/>
  <c r="AB166" i="1"/>
  <c r="AB169" i="1"/>
  <c r="AB172" i="1"/>
  <c r="AB176" i="1"/>
  <c r="AB173" i="1"/>
  <c r="AB177" i="1"/>
  <c r="AB182" i="1"/>
  <c r="AB185" i="1"/>
  <c r="AB189" i="1"/>
  <c r="AB193" i="1"/>
  <c r="AB180" i="1"/>
  <c r="AB186" i="1"/>
  <c r="AB190" i="1"/>
  <c r="AB181" i="1"/>
  <c r="AB184" i="1"/>
  <c r="AB203" i="1"/>
  <c r="AB207" i="1"/>
  <c r="AB211" i="1"/>
  <c r="AB215" i="1"/>
  <c r="AB212" i="1"/>
  <c r="AB216" i="1"/>
  <c r="AB194" i="1"/>
  <c r="AB198" i="1"/>
  <c r="AB205" i="1"/>
  <c r="AB209" i="1"/>
  <c r="AB213" i="1"/>
  <c r="AB197" i="1"/>
  <c r="AB201" i="1"/>
  <c r="AB222" i="1"/>
  <c r="AB226" i="1"/>
  <c r="AB230" i="1"/>
  <c r="AB234" i="1"/>
  <c r="AB238" i="1"/>
  <c r="AB219" i="1"/>
  <c r="AB223" i="1"/>
  <c r="AB227" i="1"/>
  <c r="AB231" i="1"/>
  <c r="AB235" i="1"/>
  <c r="AB224" i="1"/>
  <c r="AB228" i="1"/>
  <c r="AB232" i="1"/>
  <c r="AB236" i="1"/>
  <c r="AB239" i="1"/>
  <c r="AB240" i="1"/>
  <c r="AB244" i="1"/>
  <c r="AB248" i="1"/>
  <c r="AB252" i="1"/>
  <c r="AB256" i="1"/>
  <c r="AB260" i="1"/>
  <c r="AB264" i="1"/>
  <c r="AB241" i="1"/>
  <c r="AB245" i="1"/>
  <c r="AB249" i="1"/>
  <c r="AB253" i="1"/>
  <c r="AB257" i="1"/>
  <c r="AB242" i="1"/>
  <c r="AB246" i="1"/>
  <c r="AB250" i="1"/>
  <c r="AB254" i="1"/>
  <c r="AB258" i="1"/>
  <c r="AB269" i="1"/>
  <c r="AB273" i="1"/>
  <c r="AB277" i="1"/>
  <c r="AB281" i="1"/>
  <c r="AB285" i="1"/>
  <c r="AB289" i="1"/>
  <c r="AB293" i="1"/>
  <c r="AB297" i="1"/>
  <c r="AB270" i="1"/>
  <c r="AB274" i="1"/>
  <c r="AB278" i="1"/>
  <c r="AB282" i="1"/>
  <c r="AB286" i="1"/>
  <c r="AB290" i="1"/>
  <c r="AB294" i="1"/>
  <c r="AB262" i="1"/>
  <c r="AB266" i="1"/>
  <c r="AB271" i="1"/>
  <c r="AB275" i="1"/>
  <c r="AB279" i="1"/>
  <c r="AB283" i="1"/>
  <c r="AB287" i="1"/>
  <c r="AB291" i="1"/>
  <c r="AB261" i="1"/>
  <c r="AB265" i="1"/>
  <c r="AB295" i="1"/>
  <c r="AB305" i="1"/>
  <c r="AB312" i="1"/>
  <c r="AB316" i="1"/>
  <c r="AB320" i="1"/>
  <c r="AB324" i="1"/>
  <c r="AB298" i="1"/>
  <c r="AB301" i="1"/>
  <c r="AB303" i="1"/>
  <c r="AB306" i="1"/>
  <c r="AB309" i="1"/>
  <c r="AB313" i="1"/>
  <c r="AB317" i="1"/>
  <c r="AB321" i="1"/>
  <c r="AB325" i="1"/>
  <c r="AB344" i="1"/>
  <c r="AB349" i="1"/>
  <c r="AB354" i="1"/>
  <c r="AB345" i="1"/>
  <c r="AB333" i="1"/>
  <c r="AB341" i="1"/>
  <c r="AB346" i="1"/>
  <c r="AB350" i="1"/>
  <c r="AB328" i="1"/>
  <c r="AB332" i="1"/>
  <c r="AB336" i="1"/>
  <c r="AB340" i="1"/>
  <c r="AB353" i="1"/>
  <c r="AB334" i="1"/>
  <c r="AB348" i="1"/>
  <c r="AB343" i="1"/>
  <c r="AB342" i="1"/>
  <c r="AB331" i="1"/>
  <c r="AB323" i="1"/>
  <c r="AB302" i="1"/>
  <c r="AB276" i="1"/>
  <c r="AB251" i="1"/>
  <c r="AB243" i="1"/>
  <c r="AB225" i="1"/>
  <c r="AB221" i="1"/>
  <c r="AB199" i="1"/>
  <c r="AB195" i="1"/>
  <c r="AB188" i="1"/>
  <c r="AB175" i="1"/>
  <c r="AB163" i="1"/>
  <c r="AB159" i="1"/>
  <c r="AB160" i="1"/>
  <c r="AB355" i="1"/>
  <c r="AB351" i="1"/>
  <c r="AB347" i="1"/>
  <c r="AB338" i="1"/>
  <c r="AB329" i="1"/>
  <c r="AB352" i="1"/>
  <c r="AB296" i="1"/>
  <c r="AB327" i="1"/>
  <c r="AB311" i="1"/>
  <c r="AB308" i="1"/>
  <c r="AB307" i="1"/>
  <c r="AB299" i="1"/>
  <c r="AB292" i="1"/>
  <c r="AB288" i="1"/>
  <c r="AB272" i="1"/>
  <c r="AB267" i="1"/>
  <c r="AB247" i="1"/>
  <c r="AB268" i="1"/>
  <c r="AB220" i="1"/>
  <c r="AB204" i="1"/>
  <c r="AB202" i="1"/>
  <c r="AB304" i="1"/>
  <c r="AB339" i="1"/>
  <c r="AB315" i="1"/>
  <c r="AB300" i="1"/>
  <c r="AB284" i="1"/>
  <c r="AB259" i="1"/>
  <c r="AB233" i="1"/>
  <c r="AB210" i="1"/>
  <c r="AB208" i="1"/>
  <c r="AB330" i="1"/>
  <c r="AB337" i="1"/>
  <c r="AB326" i="1"/>
  <c r="AB322" i="1"/>
  <c r="AB318" i="1"/>
  <c r="AB314" i="1"/>
  <c r="AB310" i="1"/>
  <c r="AB335" i="1"/>
  <c r="AB319" i="1"/>
  <c r="AB280" i="1"/>
  <c r="AB263" i="1"/>
  <c r="AB255" i="1"/>
  <c r="AB237" i="1"/>
  <c r="AB214" i="1"/>
  <c r="AB229" i="1"/>
  <c r="AB218" i="1"/>
  <c r="AB217" i="1"/>
  <c r="AB206" i="1"/>
  <c r="AB191" i="1"/>
  <c r="AB187" i="1"/>
  <c r="AB196" i="1"/>
  <c r="AB174" i="1"/>
  <c r="AB170" i="1"/>
  <c r="AB171" i="1"/>
  <c r="AB151" i="1"/>
  <c r="AB139" i="1"/>
  <c r="AB168" i="1"/>
  <c r="AB157" i="1"/>
  <c r="AB135" i="1"/>
  <c r="AB178" i="1"/>
  <c r="AB192" i="1"/>
  <c r="AB164" i="1"/>
  <c r="AB143" i="1"/>
  <c r="AB141" i="1"/>
  <c r="AB137" i="1"/>
  <c r="AB183" i="1"/>
  <c r="AB200" i="1"/>
  <c r="AB167" i="1"/>
  <c r="AB179" i="1"/>
  <c r="AB155" i="1"/>
  <c r="AB145" i="1"/>
  <c r="AB147" i="1"/>
  <c r="AF136" i="1"/>
  <c r="AF140" i="1"/>
  <c r="AF134" i="1"/>
  <c r="AF138" i="1"/>
  <c r="AF144" i="1"/>
  <c r="AF148" i="1"/>
  <c r="AF152" i="1"/>
  <c r="AF149" i="1"/>
  <c r="AF142" i="1"/>
  <c r="AF146" i="1"/>
  <c r="AF150" i="1"/>
  <c r="AF153" i="1"/>
  <c r="AF156" i="1"/>
  <c r="AF158" i="1"/>
  <c r="AF161" i="1"/>
  <c r="AF162" i="1"/>
  <c r="AF154" i="1"/>
  <c r="AF157" i="1"/>
  <c r="AF169" i="1"/>
  <c r="AF172" i="1"/>
  <c r="AF176" i="1"/>
  <c r="AF165" i="1"/>
  <c r="AF167" i="1"/>
  <c r="AF173" i="1"/>
  <c r="AF180" i="1"/>
  <c r="AF182" i="1"/>
  <c r="AF185" i="1"/>
  <c r="AF189" i="1"/>
  <c r="AF193" i="1"/>
  <c r="AF181" i="1"/>
  <c r="AF184" i="1"/>
  <c r="AF186" i="1"/>
  <c r="AF190" i="1"/>
  <c r="AF177" i="1"/>
  <c r="AF194" i="1"/>
  <c r="AF198" i="1"/>
  <c r="AF202" i="1"/>
  <c r="AF203" i="1"/>
  <c r="AF207" i="1"/>
  <c r="AF211" i="1"/>
  <c r="AF215" i="1"/>
  <c r="AF197" i="1"/>
  <c r="AF212" i="1"/>
  <c r="AF216" i="1"/>
  <c r="AF201" i="1"/>
  <c r="AF205" i="1"/>
  <c r="AF209" i="1"/>
  <c r="AF213" i="1"/>
  <c r="AF219" i="1"/>
  <c r="AF222" i="1"/>
  <c r="AF226" i="1"/>
  <c r="AF230" i="1"/>
  <c r="AF234" i="1"/>
  <c r="AF238" i="1"/>
  <c r="AF223" i="1"/>
  <c r="AF227" i="1"/>
  <c r="AF231" i="1"/>
  <c r="AF235" i="1"/>
  <c r="AF217" i="1"/>
  <c r="AF220" i="1"/>
  <c r="AF224" i="1"/>
  <c r="AF228" i="1"/>
  <c r="AF232" i="1"/>
  <c r="AF240" i="1"/>
  <c r="AF244" i="1"/>
  <c r="AF248" i="1"/>
  <c r="AF252" i="1"/>
  <c r="AF256" i="1"/>
  <c r="AF260" i="1"/>
  <c r="AF264" i="1"/>
  <c r="AF241" i="1"/>
  <c r="AF245" i="1"/>
  <c r="AF249" i="1"/>
  <c r="AF253" i="1"/>
  <c r="AF257" i="1"/>
  <c r="AF236" i="1"/>
  <c r="AF242" i="1"/>
  <c r="AF246" i="1"/>
  <c r="AF250" i="1"/>
  <c r="AF254" i="1"/>
  <c r="AF258" i="1"/>
  <c r="AF239" i="1"/>
  <c r="AF262" i="1"/>
  <c r="AF266" i="1"/>
  <c r="AF269" i="1"/>
  <c r="AF273" i="1"/>
  <c r="AF277" i="1"/>
  <c r="AF281" i="1"/>
  <c r="AF285" i="1"/>
  <c r="AF289" i="1"/>
  <c r="AF293" i="1"/>
  <c r="AF297" i="1"/>
  <c r="AF261" i="1"/>
  <c r="AF265" i="1"/>
  <c r="AF270" i="1"/>
  <c r="AF274" i="1"/>
  <c r="AF278" i="1"/>
  <c r="AF282" i="1"/>
  <c r="AF286" i="1"/>
  <c r="AF290" i="1"/>
  <c r="AF294" i="1"/>
  <c r="AF271" i="1"/>
  <c r="AF275" i="1"/>
  <c r="AF279" i="1"/>
  <c r="AF283" i="1"/>
  <c r="AF287" i="1"/>
  <c r="AF291" i="1"/>
  <c r="AF295" i="1"/>
  <c r="AF298" i="1"/>
  <c r="AF301" i="1"/>
  <c r="AF303" i="1"/>
  <c r="AF306" i="1"/>
  <c r="AF312" i="1"/>
  <c r="AF316" i="1"/>
  <c r="AF320" i="1"/>
  <c r="AF324" i="1"/>
  <c r="AF309" i="1"/>
  <c r="AF313" i="1"/>
  <c r="AF317" i="1"/>
  <c r="AF321" i="1"/>
  <c r="AF325" i="1"/>
  <c r="AF299" i="1"/>
  <c r="AF302" i="1"/>
  <c r="AF305" i="1"/>
  <c r="AF307" i="1"/>
  <c r="AF344" i="1"/>
  <c r="AF328" i="1"/>
  <c r="AF332" i="1"/>
  <c r="AF336" i="1"/>
  <c r="AF340" i="1"/>
  <c r="AF345" i="1"/>
  <c r="AF349" i="1"/>
  <c r="AF346" i="1"/>
  <c r="AF350" i="1"/>
  <c r="AF354" i="1"/>
  <c r="AF342" i="1"/>
  <c r="AF353" i="1"/>
  <c r="AF355" i="1"/>
  <c r="AF351" i="1"/>
  <c r="AF347" i="1"/>
  <c r="AF330" i="1"/>
  <c r="AF352" i="1"/>
  <c r="AF329" i="1"/>
  <c r="AF327" i="1"/>
  <c r="AF311" i="1"/>
  <c r="AF292" i="1"/>
  <c r="AF288" i="1"/>
  <c r="AF272" i="1"/>
  <c r="AF263" i="1"/>
  <c r="AF247" i="1"/>
  <c r="AF237" i="1"/>
  <c r="AF268" i="1"/>
  <c r="AF214" i="1"/>
  <c r="AF218" i="1"/>
  <c r="AF204" i="1"/>
  <c r="AF192" i="1"/>
  <c r="AF164" i="1"/>
  <c r="AF334" i="1"/>
  <c r="AF343" i="1"/>
  <c r="AF333" i="1"/>
  <c r="AF339" i="1"/>
  <c r="AF315" i="1"/>
  <c r="AF284" i="1"/>
  <c r="AF259" i="1"/>
  <c r="AF233" i="1"/>
  <c r="AF210" i="1"/>
  <c r="AF199" i="1"/>
  <c r="AF195" i="1"/>
  <c r="AF208" i="1"/>
  <c r="AF338" i="1"/>
  <c r="AF337" i="1"/>
  <c r="AF326" i="1"/>
  <c r="AF322" i="1"/>
  <c r="AF318" i="1"/>
  <c r="AF314" i="1"/>
  <c r="AF310" i="1"/>
  <c r="AF296" i="1"/>
  <c r="AF335" i="1"/>
  <c r="AF319" i="1"/>
  <c r="AF308" i="1"/>
  <c r="AF280" i="1"/>
  <c r="AF267" i="1"/>
  <c r="AF255" i="1"/>
  <c r="AF229" i="1"/>
  <c r="AF206" i="1"/>
  <c r="AF191" i="1"/>
  <c r="AF187" i="1"/>
  <c r="AF348" i="1"/>
  <c r="AF341" i="1"/>
  <c r="AF304" i="1"/>
  <c r="AF331" i="1"/>
  <c r="AF323" i="1"/>
  <c r="AF300" i="1"/>
  <c r="AF276" i="1"/>
  <c r="AF251" i="1"/>
  <c r="AF243" i="1"/>
  <c r="AF225" i="1"/>
  <c r="AF221" i="1"/>
  <c r="AF183" i="1"/>
  <c r="AF188" i="1"/>
  <c r="AF168" i="1"/>
  <c r="AF175" i="1"/>
  <c r="AF163" i="1"/>
  <c r="AF160" i="1"/>
  <c r="AF166" i="1"/>
  <c r="AF155" i="1"/>
  <c r="AF135" i="1"/>
  <c r="AF196" i="1"/>
  <c r="AF170" i="1"/>
  <c r="AF141" i="1"/>
  <c r="AF137" i="1"/>
  <c r="AF200" i="1"/>
  <c r="AF179" i="1"/>
  <c r="AF159" i="1"/>
  <c r="AF145" i="1"/>
  <c r="AF147" i="1"/>
  <c r="AF178" i="1"/>
  <c r="AF174" i="1"/>
  <c r="AF171" i="1"/>
  <c r="AF143" i="1"/>
  <c r="AF151" i="1"/>
  <c r="AF139" i="1"/>
  <c r="AJ136" i="1"/>
  <c r="AJ140" i="1"/>
  <c r="AJ134" i="1"/>
  <c r="AJ138" i="1"/>
  <c r="AJ144" i="1"/>
  <c r="AJ142" i="1"/>
  <c r="AJ148" i="1"/>
  <c r="AJ152" i="1"/>
  <c r="AJ149" i="1"/>
  <c r="AJ146" i="1"/>
  <c r="AJ150" i="1"/>
  <c r="AJ156" i="1"/>
  <c r="AJ161" i="1"/>
  <c r="AJ153" i="1"/>
  <c r="AJ154" i="1"/>
  <c r="AJ157" i="1"/>
  <c r="AJ162" i="1"/>
  <c r="AJ165" i="1"/>
  <c r="AJ167" i="1"/>
  <c r="AJ172" i="1"/>
  <c r="AJ176" i="1"/>
  <c r="AJ173" i="1"/>
  <c r="AJ169" i="1"/>
  <c r="AJ177" i="1"/>
  <c r="AJ181" i="1"/>
  <c r="AJ184" i="1"/>
  <c r="AJ185" i="1"/>
  <c r="AJ189" i="1"/>
  <c r="AJ193" i="1"/>
  <c r="AJ180" i="1"/>
  <c r="AJ186" i="1"/>
  <c r="AJ190" i="1"/>
  <c r="AJ182" i="1"/>
  <c r="AJ203" i="1"/>
  <c r="AJ207" i="1"/>
  <c r="AJ211" i="1"/>
  <c r="AJ215" i="1"/>
  <c r="AJ201" i="1"/>
  <c r="AJ212" i="1"/>
  <c r="AJ216" i="1"/>
  <c r="AJ194" i="1"/>
  <c r="AJ198" i="1"/>
  <c r="AJ205" i="1"/>
  <c r="AJ209" i="1"/>
  <c r="AJ213" i="1"/>
  <c r="AJ197" i="1"/>
  <c r="AJ219" i="1"/>
  <c r="AJ222" i="1"/>
  <c r="AJ226" i="1"/>
  <c r="AJ230" i="1"/>
  <c r="AJ234" i="1"/>
  <c r="AJ238" i="1"/>
  <c r="AJ217" i="1"/>
  <c r="AJ223" i="1"/>
  <c r="AJ227" i="1"/>
  <c r="AJ231" i="1"/>
  <c r="AJ235" i="1"/>
  <c r="AJ220" i="1"/>
  <c r="AJ224" i="1"/>
  <c r="AJ228" i="1"/>
  <c r="AJ232" i="1"/>
  <c r="AJ236" i="1"/>
  <c r="AJ240" i="1"/>
  <c r="AJ244" i="1"/>
  <c r="AJ248" i="1"/>
  <c r="AJ252" i="1"/>
  <c r="AJ256" i="1"/>
  <c r="AJ260" i="1"/>
  <c r="AJ264" i="1"/>
  <c r="AJ241" i="1"/>
  <c r="AJ245" i="1"/>
  <c r="AJ249" i="1"/>
  <c r="AJ253" i="1"/>
  <c r="AJ257" i="1"/>
  <c r="AJ242" i="1"/>
  <c r="AJ246" i="1"/>
  <c r="AJ250" i="1"/>
  <c r="AJ254" i="1"/>
  <c r="AJ258" i="1"/>
  <c r="AJ239" i="1"/>
  <c r="AJ269" i="1"/>
  <c r="AJ273" i="1"/>
  <c r="AJ277" i="1"/>
  <c r="AJ281" i="1"/>
  <c r="AJ285" i="1"/>
  <c r="AJ289" i="1"/>
  <c r="AJ293" i="1"/>
  <c r="AJ297" i="1"/>
  <c r="AJ270" i="1"/>
  <c r="AJ274" i="1"/>
  <c r="AJ278" i="1"/>
  <c r="AJ282" i="1"/>
  <c r="AJ286" i="1"/>
  <c r="AJ290" i="1"/>
  <c r="AJ294" i="1"/>
  <c r="AJ262" i="1"/>
  <c r="AJ266" i="1"/>
  <c r="AJ271" i="1"/>
  <c r="AJ275" i="1"/>
  <c r="AJ279" i="1"/>
  <c r="AJ283" i="1"/>
  <c r="AJ287" i="1"/>
  <c r="AJ291" i="1"/>
  <c r="AJ261" i="1"/>
  <c r="AJ265" i="1"/>
  <c r="AJ298" i="1"/>
  <c r="AJ301" i="1"/>
  <c r="AJ312" i="1"/>
  <c r="AJ316" i="1"/>
  <c r="AJ320" i="1"/>
  <c r="AJ324" i="1"/>
  <c r="AJ295" i="1"/>
  <c r="AJ299" i="1"/>
  <c r="AJ302" i="1"/>
  <c r="AJ305" i="1"/>
  <c r="AJ307" i="1"/>
  <c r="AJ309" i="1"/>
  <c r="AJ313" i="1"/>
  <c r="AJ317" i="1"/>
  <c r="AJ321" i="1"/>
  <c r="AJ325" i="1"/>
  <c r="AJ344" i="1"/>
  <c r="AJ349" i="1"/>
  <c r="AJ345" i="1"/>
  <c r="AJ353" i="1"/>
  <c r="AJ354" i="1"/>
  <c r="AJ333" i="1"/>
  <c r="AJ337" i="1"/>
  <c r="AJ341" i="1"/>
  <c r="AJ342" i="1"/>
  <c r="AJ346" i="1"/>
  <c r="AJ350" i="1"/>
  <c r="AJ328" i="1"/>
  <c r="AJ332" i="1"/>
  <c r="AJ336" i="1"/>
  <c r="AJ340" i="1"/>
  <c r="AJ329" i="1"/>
  <c r="AJ304" i="1"/>
  <c r="AJ339" i="1"/>
  <c r="AJ315" i="1"/>
  <c r="AJ306" i="1"/>
  <c r="AJ300" i="1"/>
  <c r="AJ284" i="1"/>
  <c r="AJ259" i="1"/>
  <c r="AJ233" i="1"/>
  <c r="AJ210" i="1"/>
  <c r="AJ208" i="1"/>
  <c r="AJ183" i="1"/>
  <c r="AJ200" i="1"/>
  <c r="AJ168" i="1"/>
  <c r="AJ166" i="1"/>
  <c r="AJ179" i="1"/>
  <c r="AJ330" i="1"/>
  <c r="AJ326" i="1"/>
  <c r="AJ322" i="1"/>
  <c r="AJ318" i="1"/>
  <c r="AJ314" i="1"/>
  <c r="AJ310" i="1"/>
  <c r="AJ335" i="1"/>
  <c r="AJ319" i="1"/>
  <c r="AJ280" i="1"/>
  <c r="AJ263" i="1"/>
  <c r="AJ255" i="1"/>
  <c r="AJ237" i="1"/>
  <c r="AJ214" i="1"/>
  <c r="AJ229" i="1"/>
  <c r="AJ218" i="1"/>
  <c r="AJ206" i="1"/>
  <c r="AJ191" i="1"/>
  <c r="AJ187" i="1"/>
  <c r="AJ334" i="1"/>
  <c r="AJ348" i="1"/>
  <c r="AJ343" i="1"/>
  <c r="AJ331" i="1"/>
  <c r="AJ323" i="1"/>
  <c r="AJ303" i="1"/>
  <c r="AJ276" i="1"/>
  <c r="AJ251" i="1"/>
  <c r="AJ243" i="1"/>
  <c r="AJ225" i="1"/>
  <c r="AJ221" i="1"/>
  <c r="AJ202" i="1"/>
  <c r="AJ199" i="1"/>
  <c r="AJ195" i="1"/>
  <c r="AJ355" i="1"/>
  <c r="AJ351" i="1"/>
  <c r="AJ347" i="1"/>
  <c r="AJ338" i="1"/>
  <c r="AJ352" i="1"/>
  <c r="AJ296" i="1"/>
  <c r="AJ327" i="1"/>
  <c r="AJ311" i="1"/>
  <c r="AJ308" i="1"/>
  <c r="AJ292" i="1"/>
  <c r="AJ288" i="1"/>
  <c r="AJ272" i="1"/>
  <c r="AJ267" i="1"/>
  <c r="AJ247" i="1"/>
  <c r="AJ268" i="1"/>
  <c r="AJ204" i="1"/>
  <c r="AJ178" i="1"/>
  <c r="AJ192" i="1"/>
  <c r="AJ164" i="1"/>
  <c r="AJ196" i="1"/>
  <c r="AJ170" i="1"/>
  <c r="AJ143" i="1"/>
  <c r="AJ141" i="1"/>
  <c r="AJ137" i="1"/>
  <c r="AJ188" i="1"/>
  <c r="AJ160" i="1"/>
  <c r="AJ155" i="1"/>
  <c r="AJ145" i="1"/>
  <c r="AJ147" i="1"/>
  <c r="AJ174" i="1"/>
  <c r="AJ171" i="1"/>
  <c r="AJ151" i="1"/>
  <c r="AJ139" i="1"/>
  <c r="AJ175" i="1"/>
  <c r="AJ163" i="1"/>
  <c r="AJ159" i="1"/>
  <c r="AJ158" i="1"/>
  <c r="AJ135" i="1"/>
  <c r="AG51" i="1"/>
  <c r="AG134" i="1"/>
  <c r="AG138" i="1"/>
  <c r="AG135" i="1"/>
  <c r="AG136" i="1"/>
  <c r="AG140" i="1"/>
  <c r="AG137" i="1"/>
  <c r="AG144" i="1"/>
  <c r="AG148" i="1"/>
  <c r="AG152" i="1"/>
  <c r="AG141" i="1"/>
  <c r="AG145" i="1"/>
  <c r="AG149" i="1"/>
  <c r="AG155" i="1"/>
  <c r="AG153" i="1"/>
  <c r="AG160" i="1"/>
  <c r="AG156" i="1"/>
  <c r="AG159" i="1"/>
  <c r="AG161" i="1"/>
  <c r="AG164" i="1"/>
  <c r="AG166" i="1"/>
  <c r="AG169" i="1"/>
  <c r="AG171" i="1"/>
  <c r="AG175" i="1"/>
  <c r="AG172" i="1"/>
  <c r="AG176" i="1"/>
  <c r="AG165" i="1"/>
  <c r="AG168" i="1"/>
  <c r="AG180" i="1"/>
  <c r="AG183" i="1"/>
  <c r="AG188" i="1"/>
  <c r="AG192" i="1"/>
  <c r="AG179" i="1"/>
  <c r="AG185" i="1"/>
  <c r="AG189" i="1"/>
  <c r="AG193" i="1"/>
  <c r="AG181" i="1"/>
  <c r="AG184" i="1"/>
  <c r="AG203" i="1"/>
  <c r="AG207" i="1"/>
  <c r="AG211" i="1"/>
  <c r="AG215" i="1"/>
  <c r="AG197" i="1"/>
  <c r="AG204" i="1"/>
  <c r="AG208" i="1"/>
  <c r="AG212" i="1"/>
  <c r="AG196" i="1"/>
  <c r="AG200" i="1"/>
  <c r="AG201" i="1"/>
  <c r="AG205" i="1"/>
  <c r="AG218" i="1"/>
  <c r="AG219" i="1"/>
  <c r="AG222" i="1"/>
  <c r="AG226" i="1"/>
  <c r="AG230" i="1"/>
  <c r="AG234" i="1"/>
  <c r="AG216" i="1"/>
  <c r="AG223" i="1"/>
  <c r="AG227" i="1"/>
  <c r="AG231" i="1"/>
  <c r="AG239" i="1"/>
  <c r="AG235" i="1"/>
  <c r="AG238" i="1"/>
  <c r="AG240" i="1"/>
  <c r="AG244" i="1"/>
  <c r="AG248" i="1"/>
  <c r="AG252" i="1"/>
  <c r="AG256" i="1"/>
  <c r="AG241" i="1"/>
  <c r="AG245" i="1"/>
  <c r="AG249" i="1"/>
  <c r="AG253" i="1"/>
  <c r="AG257" i="1"/>
  <c r="AG268" i="1"/>
  <c r="AG269" i="1"/>
  <c r="AG273" i="1"/>
  <c r="AG277" i="1"/>
  <c r="AG281" i="1"/>
  <c r="AG285" i="1"/>
  <c r="AG289" i="1"/>
  <c r="AG293" i="1"/>
  <c r="AG297" i="1"/>
  <c r="AG261" i="1"/>
  <c r="AG265" i="1"/>
  <c r="AG270" i="1"/>
  <c r="AG274" i="1"/>
  <c r="AG278" i="1"/>
  <c r="AG282" i="1"/>
  <c r="AG286" i="1"/>
  <c r="AG290" i="1"/>
  <c r="AG294" i="1"/>
  <c r="AG260" i="1"/>
  <c r="AG264" i="1"/>
  <c r="AG300" i="1"/>
  <c r="AG305" i="1"/>
  <c r="AG308" i="1"/>
  <c r="AG311" i="1"/>
  <c r="AG315" i="1"/>
  <c r="AG319" i="1"/>
  <c r="AG323" i="1"/>
  <c r="AG327" i="1"/>
  <c r="AG298" i="1"/>
  <c r="AG301" i="1"/>
  <c r="AG304" i="1"/>
  <c r="AG306" i="1"/>
  <c r="AG312" i="1"/>
  <c r="AG316" i="1"/>
  <c r="AG320" i="1"/>
  <c r="AG324" i="1"/>
  <c r="AG343" i="1"/>
  <c r="AG353" i="1"/>
  <c r="AG344" i="1"/>
  <c r="AG348" i="1"/>
  <c r="AG352" i="1"/>
  <c r="AG328" i="1"/>
  <c r="AG332" i="1"/>
  <c r="AG336" i="1"/>
  <c r="AG340" i="1"/>
  <c r="AG345" i="1"/>
  <c r="AG349" i="1"/>
  <c r="AG331" i="1"/>
  <c r="AG335" i="1"/>
  <c r="AG339" i="1"/>
  <c r="AG338" i="1"/>
  <c r="AG347" i="1"/>
  <c r="AG325" i="1"/>
  <c r="AG321" i="1"/>
  <c r="AG317" i="1"/>
  <c r="AG313" i="1"/>
  <c r="AG309" i="1"/>
  <c r="AG322" i="1"/>
  <c r="AG279" i="1"/>
  <c r="AG267" i="1"/>
  <c r="AG266" i="1"/>
  <c r="AG262" i="1"/>
  <c r="AG292" i="1"/>
  <c r="AG276" i="1"/>
  <c r="AG254" i="1"/>
  <c r="AG214" i="1"/>
  <c r="AG224" i="1"/>
  <c r="AG220" i="1"/>
  <c r="AG202" i="1"/>
  <c r="AG198" i="1"/>
  <c r="AG194" i="1"/>
  <c r="AG190" i="1"/>
  <c r="AG186" i="1"/>
  <c r="AG178" i="1"/>
  <c r="AG187" i="1"/>
  <c r="AG177" i="1"/>
  <c r="AG173" i="1"/>
  <c r="AG174" i="1"/>
  <c r="AG341" i="1"/>
  <c r="AG337" i="1"/>
  <c r="AG333" i="1"/>
  <c r="AG329" i="1"/>
  <c r="AG351" i="1"/>
  <c r="AG307" i="1"/>
  <c r="AG326" i="1"/>
  <c r="AG310" i="1"/>
  <c r="AG275" i="1"/>
  <c r="AG288" i="1"/>
  <c r="AG272" i="1"/>
  <c r="AG250" i="1"/>
  <c r="AG242" i="1"/>
  <c r="AG259" i="1"/>
  <c r="AG251" i="1"/>
  <c r="AG243" i="1"/>
  <c r="AG217" i="1"/>
  <c r="AG233" i="1"/>
  <c r="AG229" i="1"/>
  <c r="AG225" i="1"/>
  <c r="AG221" i="1"/>
  <c r="AG210" i="1"/>
  <c r="AG354" i="1"/>
  <c r="AG350" i="1"/>
  <c r="AG346" i="1"/>
  <c r="AG330" i="1"/>
  <c r="AG355" i="1"/>
  <c r="AG296" i="1"/>
  <c r="AG314" i="1"/>
  <c r="AG295" i="1"/>
  <c r="AG291" i="1"/>
  <c r="AG287" i="1"/>
  <c r="AG271" i="1"/>
  <c r="AG263" i="1"/>
  <c r="AG284" i="1"/>
  <c r="AG246" i="1"/>
  <c r="AG237" i="1"/>
  <c r="AG236" i="1"/>
  <c r="AG232" i="1"/>
  <c r="AG213" i="1"/>
  <c r="AG206" i="1"/>
  <c r="AG342" i="1"/>
  <c r="AG334" i="1"/>
  <c r="AG299" i="1"/>
  <c r="AG303" i="1"/>
  <c r="AG318" i="1"/>
  <c r="AG302" i="1"/>
  <c r="AG283" i="1"/>
  <c r="AG280" i="1"/>
  <c r="AG258" i="1"/>
  <c r="AG255" i="1"/>
  <c r="AG247" i="1"/>
  <c r="AG228" i="1"/>
  <c r="AG209" i="1"/>
  <c r="AG199" i="1"/>
  <c r="AG195" i="1"/>
  <c r="AG167" i="1"/>
  <c r="AG170" i="1"/>
  <c r="AG158" i="1"/>
  <c r="AG191" i="1"/>
  <c r="AG163" i="1"/>
  <c r="AG157" i="1"/>
  <c r="AG143" i="1"/>
  <c r="AG150" i="1"/>
  <c r="AG139" i="1"/>
  <c r="AG182" i="1"/>
  <c r="AG151" i="1"/>
  <c r="AG147" i="1"/>
  <c r="AG142" i="1"/>
  <c r="AG162" i="1"/>
  <c r="AG154" i="1"/>
  <c r="AG146" i="1"/>
  <c r="AA136" i="1"/>
  <c r="AA140" i="1"/>
  <c r="AA144" i="1"/>
  <c r="AA137" i="1"/>
  <c r="AA141" i="1"/>
  <c r="AA134" i="1"/>
  <c r="AA138" i="1"/>
  <c r="AA142" i="1"/>
  <c r="AA135" i="1"/>
  <c r="AA139" i="1"/>
  <c r="AA148" i="1"/>
  <c r="AA152" i="1"/>
  <c r="AA156" i="1"/>
  <c r="AA149" i="1"/>
  <c r="AA153" i="1"/>
  <c r="AA143" i="1"/>
  <c r="AA146" i="1"/>
  <c r="AA150" i="1"/>
  <c r="AA147" i="1"/>
  <c r="AA151" i="1"/>
  <c r="AA155" i="1"/>
  <c r="AA161" i="1"/>
  <c r="AA165" i="1"/>
  <c r="AA169" i="1"/>
  <c r="AA158" i="1"/>
  <c r="AA162" i="1"/>
  <c r="AA159" i="1"/>
  <c r="AA163" i="1"/>
  <c r="AA154" i="1"/>
  <c r="AA157" i="1"/>
  <c r="AA160" i="1"/>
  <c r="AA164" i="1"/>
  <c r="AA172" i="1"/>
  <c r="AA176" i="1"/>
  <c r="AA180" i="1"/>
  <c r="AA184" i="1"/>
  <c r="AA173" i="1"/>
  <c r="AA167" i="1"/>
  <c r="AA170" i="1"/>
  <c r="AA174" i="1"/>
  <c r="AA168" i="1"/>
  <c r="AA171" i="1"/>
  <c r="AA175" i="1"/>
  <c r="AA179" i="1"/>
  <c r="AA177" i="1"/>
  <c r="AA182" i="1"/>
  <c r="AA185" i="1"/>
  <c r="AA189" i="1"/>
  <c r="AA193" i="1"/>
  <c r="AA197" i="1"/>
  <c r="AA201" i="1"/>
  <c r="AA183" i="1"/>
  <c r="AA186" i="1"/>
  <c r="AA190" i="1"/>
  <c r="AA178" i="1"/>
  <c r="AA181" i="1"/>
  <c r="AA187" i="1"/>
  <c r="AA191" i="1"/>
  <c r="AA188" i="1"/>
  <c r="AA192" i="1"/>
  <c r="AA196" i="1"/>
  <c r="AA200" i="1"/>
  <c r="AA202" i="1"/>
  <c r="AA204" i="1"/>
  <c r="AA208" i="1"/>
  <c r="AA212" i="1"/>
  <c r="AA194" i="1"/>
  <c r="AA198" i="1"/>
  <c r="AA205" i="1"/>
  <c r="AA209" i="1"/>
  <c r="AA213" i="1"/>
  <c r="AA206" i="1"/>
  <c r="AA210" i="1"/>
  <c r="AA195" i="1"/>
  <c r="AA199" i="1"/>
  <c r="AA203" i="1"/>
  <c r="AA207" i="1"/>
  <c r="AA211" i="1"/>
  <c r="AA215" i="1"/>
  <c r="AA219" i="1"/>
  <c r="AA216" i="1"/>
  <c r="AA218" i="1"/>
  <c r="AA222" i="1"/>
  <c r="AA226" i="1"/>
  <c r="AA230" i="1"/>
  <c r="AA234" i="1"/>
  <c r="AA238" i="1"/>
  <c r="AA223" i="1"/>
  <c r="AA227" i="1"/>
  <c r="AA231" i="1"/>
  <c r="AA235" i="1"/>
  <c r="AA239" i="1"/>
  <c r="AA224" i="1"/>
  <c r="AA228" i="1"/>
  <c r="AA232" i="1"/>
  <c r="AA214" i="1"/>
  <c r="AA217" i="1"/>
  <c r="AA220" i="1"/>
  <c r="AA221" i="1"/>
  <c r="AA225" i="1"/>
  <c r="AA229" i="1"/>
  <c r="AA233" i="1"/>
  <c r="AA241" i="1"/>
  <c r="AA245" i="1"/>
  <c r="AA249" i="1"/>
  <c r="AA253" i="1"/>
  <c r="AA257" i="1"/>
  <c r="AA261" i="1"/>
  <c r="AA265" i="1"/>
  <c r="AA237" i="1"/>
  <c r="AA242" i="1"/>
  <c r="AA246" i="1"/>
  <c r="AA250" i="1"/>
  <c r="AA254" i="1"/>
  <c r="AA258" i="1"/>
  <c r="AA243" i="1"/>
  <c r="AA247" i="1"/>
  <c r="AA251" i="1"/>
  <c r="AA255" i="1"/>
  <c r="AA259" i="1"/>
  <c r="AA236" i="1"/>
  <c r="AA240" i="1"/>
  <c r="AA244" i="1"/>
  <c r="AA248" i="1"/>
  <c r="AA252" i="1"/>
  <c r="AA256" i="1"/>
  <c r="AA260" i="1"/>
  <c r="AA264" i="1"/>
  <c r="AA268" i="1"/>
  <c r="AA270" i="1"/>
  <c r="AA274" i="1"/>
  <c r="AA278" i="1"/>
  <c r="AA282" i="1"/>
  <c r="AA286" i="1"/>
  <c r="AA290" i="1"/>
  <c r="AA294" i="1"/>
  <c r="AA262" i="1"/>
  <c r="AA266" i="1"/>
  <c r="AA271" i="1"/>
  <c r="AA275" i="1"/>
  <c r="AA279" i="1"/>
  <c r="AA283" i="1"/>
  <c r="AA287" i="1"/>
  <c r="AA291" i="1"/>
  <c r="AA295" i="1"/>
  <c r="AA272" i="1"/>
  <c r="AA276" i="1"/>
  <c r="AA280" i="1"/>
  <c r="AA284" i="1"/>
  <c r="AA288" i="1"/>
  <c r="AA292" i="1"/>
  <c r="AA263" i="1"/>
  <c r="AA267" i="1"/>
  <c r="AA269" i="1"/>
  <c r="AA273" i="1"/>
  <c r="AA277" i="1"/>
  <c r="AA281" i="1"/>
  <c r="AA285" i="1"/>
  <c r="AA289" i="1"/>
  <c r="AA293" i="1"/>
  <c r="AA297" i="1"/>
  <c r="AA301" i="1"/>
  <c r="AA305" i="1"/>
  <c r="AA300" i="1"/>
  <c r="AA308" i="1"/>
  <c r="AA312" i="1"/>
  <c r="AA316" i="1"/>
  <c r="AA320" i="1"/>
  <c r="AA324" i="1"/>
  <c r="AA328" i="1"/>
  <c r="AA332" i="1"/>
  <c r="AA336" i="1"/>
  <c r="AA340" i="1"/>
  <c r="AA298" i="1"/>
  <c r="AA303" i="1"/>
  <c r="AA306" i="1"/>
  <c r="AA309" i="1"/>
  <c r="AA313" i="1"/>
  <c r="AA317" i="1"/>
  <c r="AA321" i="1"/>
  <c r="AA325" i="1"/>
  <c r="AA296" i="1"/>
  <c r="AA304" i="1"/>
  <c r="AA310" i="1"/>
  <c r="AA314" i="1"/>
  <c r="AA318" i="1"/>
  <c r="AA322" i="1"/>
  <c r="AA326" i="1"/>
  <c r="AA299" i="1"/>
  <c r="AA302" i="1"/>
  <c r="AA307" i="1"/>
  <c r="AA311" i="1"/>
  <c r="AA315" i="1"/>
  <c r="AA319" i="1"/>
  <c r="AA323" i="1"/>
  <c r="AA327" i="1"/>
  <c r="AA331" i="1"/>
  <c r="AA335" i="1"/>
  <c r="AA339" i="1"/>
  <c r="AA343" i="1"/>
  <c r="AA345" i="1"/>
  <c r="AA349" i="1"/>
  <c r="AA353" i="1"/>
  <c r="AA354" i="1"/>
  <c r="AA329" i="1"/>
  <c r="AA333" i="1"/>
  <c r="AA337" i="1"/>
  <c r="AA341" i="1"/>
  <c r="AA346" i="1"/>
  <c r="AA347" i="1"/>
  <c r="AA351" i="1"/>
  <c r="AA330" i="1"/>
  <c r="AA334" i="1"/>
  <c r="AA338" i="1"/>
  <c r="AA342" i="1"/>
  <c r="AA344" i="1"/>
  <c r="AA348" i="1"/>
  <c r="AA352" i="1"/>
  <c r="AA355" i="1"/>
  <c r="AA350" i="1"/>
  <c r="AA166" i="1"/>
  <c r="AA145" i="1"/>
  <c r="L7" i="1"/>
  <c r="AA58" i="1"/>
  <c r="AA72" i="1"/>
  <c r="AA121" i="1"/>
  <c r="AA106" i="1"/>
  <c r="AA86" i="1"/>
  <c r="AA109" i="1"/>
  <c r="AA101" i="1"/>
  <c r="AA50" i="1"/>
  <c r="AA102" i="1"/>
  <c r="AA117" i="1"/>
  <c r="AA80" i="1"/>
  <c r="AA88" i="1"/>
  <c r="AA115" i="1"/>
  <c r="AA99" i="1"/>
  <c r="AA91" i="1"/>
  <c r="AA66" i="1"/>
  <c r="AA64" i="1"/>
  <c r="AA56" i="1"/>
  <c r="AA35" i="1"/>
  <c r="AA108" i="1"/>
  <c r="AA65" i="1"/>
  <c r="AA94" i="1"/>
  <c r="AA112" i="1"/>
  <c r="AA113" i="1"/>
  <c r="AA97" i="1"/>
  <c r="AA73" i="1"/>
  <c r="AA57" i="1"/>
  <c r="AA54" i="1"/>
  <c r="AA34" i="1"/>
  <c r="AA132" i="1"/>
  <c r="AA133" i="1"/>
  <c r="AA120" i="1"/>
  <c r="AA123" i="1"/>
  <c r="AA90" i="1"/>
  <c r="AA67" i="1"/>
  <c r="AA95" i="1"/>
  <c r="AA74" i="1"/>
  <c r="AA53" i="1"/>
  <c r="AA60" i="1"/>
  <c r="AA51" i="1"/>
  <c r="AA52" i="1"/>
  <c r="AA36" i="1"/>
  <c r="AI72" i="1"/>
  <c r="AI51" i="1"/>
  <c r="AI50" i="1"/>
  <c r="AI86" i="1"/>
  <c r="AI117" i="1"/>
  <c r="AG50" i="1"/>
  <c r="AE50" i="1"/>
  <c r="AI95" i="1"/>
  <c r="AI80" i="1"/>
  <c r="AI112" i="1"/>
  <c r="AI56" i="1"/>
  <c r="AI133" i="1"/>
  <c r="AI90" i="1"/>
  <c r="AI58" i="1"/>
  <c r="AI120" i="1"/>
  <c r="AI102" i="1"/>
  <c r="AI64" i="1"/>
  <c r="AI36" i="1"/>
  <c r="AI106" i="1"/>
  <c r="AI109" i="1"/>
  <c r="AI101" i="1"/>
  <c r="AI66" i="1"/>
  <c r="AI34" i="1"/>
  <c r="AI121" i="1"/>
  <c r="AI123" i="1"/>
  <c r="AI108" i="1"/>
  <c r="AI115" i="1"/>
  <c r="AI99" i="1"/>
  <c r="AI91" i="1"/>
  <c r="AI53" i="1"/>
  <c r="AI67" i="1"/>
  <c r="AI65" i="1"/>
  <c r="AI54" i="1"/>
  <c r="AI132" i="1"/>
  <c r="AI88" i="1"/>
  <c r="AI94" i="1"/>
  <c r="AI113" i="1"/>
  <c r="AI97" i="1"/>
  <c r="AI73" i="1"/>
  <c r="AI74" i="1"/>
  <c r="AI57" i="1"/>
  <c r="AI60" i="1"/>
  <c r="AI52" i="1"/>
  <c r="AI35" i="1"/>
  <c r="AE115" i="1"/>
  <c r="AE66" i="1"/>
  <c r="AE35" i="1"/>
  <c r="AE73" i="1"/>
  <c r="AE80" i="1"/>
  <c r="AE86" i="1"/>
  <c r="AE34" i="1"/>
  <c r="AE133" i="1"/>
  <c r="AE120" i="1"/>
  <c r="AE108" i="1"/>
  <c r="AE91" i="1"/>
  <c r="AE57" i="1"/>
  <c r="AE67" i="1"/>
  <c r="AE90" i="1"/>
  <c r="AE109" i="1"/>
  <c r="AE101" i="1"/>
  <c r="AE53" i="1"/>
  <c r="AE60" i="1"/>
  <c r="AE94" i="1"/>
  <c r="AE102" i="1"/>
  <c r="AE117" i="1"/>
  <c r="AE99" i="1"/>
  <c r="AE72" i="1"/>
  <c r="AE54" i="1"/>
  <c r="AE112" i="1"/>
  <c r="AE123" i="1"/>
  <c r="AE88" i="1"/>
  <c r="AE113" i="1"/>
  <c r="AE97" i="1"/>
  <c r="AE65" i="1"/>
  <c r="AE58" i="1"/>
  <c r="AE51" i="1"/>
  <c r="AE52" i="1"/>
  <c r="AE132" i="1"/>
  <c r="AE106" i="1"/>
  <c r="AE121" i="1"/>
  <c r="AE95" i="1"/>
  <c r="AE74" i="1"/>
  <c r="AE64" i="1"/>
  <c r="AE56" i="1"/>
  <c r="AE36" i="1"/>
  <c r="AG64" i="1"/>
  <c r="AG101" i="1"/>
  <c r="AG115" i="1"/>
  <c r="AG123" i="1"/>
  <c r="AG57" i="1"/>
  <c r="AG95" i="1"/>
  <c r="AG52" i="1"/>
  <c r="AG106" i="1"/>
  <c r="AG90" i="1"/>
  <c r="AG132" i="1"/>
  <c r="AG121" i="1"/>
  <c r="AG109" i="1"/>
  <c r="AG97" i="1"/>
  <c r="AG74" i="1"/>
  <c r="AG112" i="1"/>
  <c r="AG88" i="1"/>
  <c r="AG72" i="1"/>
  <c r="AG73" i="1"/>
  <c r="AG54" i="1"/>
  <c r="AG99" i="1"/>
  <c r="AG117" i="1"/>
  <c r="AG91" i="1"/>
  <c r="AG67" i="1"/>
  <c r="AG102" i="1"/>
  <c r="AG94" i="1"/>
  <c r="AG86" i="1"/>
  <c r="AG65" i="1"/>
  <c r="AG53" i="1"/>
  <c r="AG36" i="1"/>
  <c r="AG133" i="1"/>
  <c r="AG120" i="1"/>
  <c r="AG80" i="1"/>
  <c r="AG113" i="1"/>
  <c r="AG58" i="1"/>
  <c r="AG108" i="1"/>
  <c r="AG60" i="1"/>
  <c r="AG66" i="1"/>
  <c r="AG56" i="1"/>
  <c r="AG34" i="1"/>
  <c r="AG35" i="1"/>
  <c r="AC35" i="1"/>
  <c r="AC36" i="1"/>
  <c r="AC47" i="1"/>
  <c r="AC49" i="1"/>
  <c r="AC51" i="1"/>
  <c r="AC48" i="1"/>
  <c r="AC50" i="1"/>
  <c r="AC52" i="1"/>
  <c r="AC53" i="1"/>
  <c r="AC55" i="1"/>
  <c r="AC57" i="1"/>
  <c r="AC59" i="1"/>
  <c r="AC61" i="1"/>
  <c r="AC63" i="1"/>
  <c r="AC65" i="1"/>
  <c r="AC54" i="1"/>
  <c r="AC67" i="1"/>
  <c r="AC70" i="1"/>
  <c r="AC34" i="1"/>
  <c r="AC60" i="1"/>
  <c r="AC64" i="1"/>
  <c r="AC69" i="1"/>
  <c r="AC71" i="1"/>
  <c r="AC73" i="1"/>
  <c r="AC75" i="1"/>
  <c r="AC77" i="1"/>
  <c r="AC79" i="1"/>
  <c r="AC81" i="1"/>
  <c r="AC83" i="1"/>
  <c r="AC58" i="1"/>
  <c r="AC66" i="1"/>
  <c r="AC62" i="1"/>
  <c r="AC68" i="1"/>
  <c r="AC80" i="1"/>
  <c r="AC74" i="1"/>
  <c r="AC82" i="1"/>
  <c r="AC84" i="1"/>
  <c r="AC86" i="1"/>
  <c r="AC88" i="1"/>
  <c r="AC90" i="1"/>
  <c r="AC92" i="1"/>
  <c r="AC94" i="1"/>
  <c r="AC96" i="1"/>
  <c r="AC98" i="1"/>
  <c r="AC100" i="1"/>
  <c r="AC102" i="1"/>
  <c r="AC104" i="1"/>
  <c r="AC106" i="1"/>
  <c r="AC108" i="1"/>
  <c r="AC110" i="1"/>
  <c r="AC112" i="1"/>
  <c r="AC114" i="1"/>
  <c r="AC116" i="1"/>
  <c r="AC118" i="1"/>
  <c r="AC113" i="1"/>
  <c r="AC72" i="1"/>
  <c r="AC87" i="1"/>
  <c r="AC91" i="1"/>
  <c r="AC95" i="1"/>
  <c r="AC99" i="1"/>
  <c r="AC103" i="1"/>
  <c r="AC78" i="1"/>
  <c r="AC89" i="1"/>
  <c r="AC107" i="1"/>
  <c r="AC120" i="1"/>
  <c r="AC56" i="1"/>
  <c r="AC85" i="1"/>
  <c r="AC101" i="1"/>
  <c r="AC105" i="1"/>
  <c r="AC119" i="1"/>
  <c r="AC122" i="1"/>
  <c r="AC124" i="1"/>
  <c r="AC126" i="1"/>
  <c r="AC128" i="1"/>
  <c r="AC130" i="1"/>
  <c r="AC97" i="1"/>
  <c r="AC111" i="1"/>
  <c r="AC115" i="1"/>
  <c r="AC121" i="1"/>
  <c r="AC123" i="1"/>
  <c r="AC76" i="1"/>
  <c r="AC117" i="1"/>
  <c r="AC125" i="1"/>
  <c r="AC131" i="1"/>
  <c r="AC133" i="1"/>
  <c r="AC93" i="1"/>
  <c r="AC132" i="1"/>
  <c r="AC109" i="1"/>
  <c r="AC129" i="1"/>
  <c r="AC127" i="1"/>
  <c r="AD34" i="1"/>
  <c r="AD35" i="1"/>
  <c r="AD48" i="1"/>
  <c r="AD36" i="1"/>
  <c r="AD47" i="1"/>
  <c r="AD49" i="1"/>
  <c r="AD54" i="1"/>
  <c r="AD56" i="1"/>
  <c r="AD58" i="1"/>
  <c r="AD60" i="1"/>
  <c r="AD62" i="1"/>
  <c r="AD64" i="1"/>
  <c r="AD66" i="1"/>
  <c r="AD68" i="1"/>
  <c r="AD70" i="1"/>
  <c r="AD50" i="1"/>
  <c r="AD52" i="1"/>
  <c r="AD53" i="1"/>
  <c r="AD55" i="1"/>
  <c r="AD57" i="1"/>
  <c r="AD59" i="1"/>
  <c r="AD61" i="1"/>
  <c r="AD51" i="1"/>
  <c r="AD65" i="1"/>
  <c r="AD72" i="1"/>
  <c r="AD74" i="1"/>
  <c r="AD76" i="1"/>
  <c r="AD67" i="1"/>
  <c r="AD63" i="1"/>
  <c r="AD69" i="1"/>
  <c r="AD71" i="1"/>
  <c r="AD75" i="1"/>
  <c r="AD78" i="1"/>
  <c r="AD83" i="1"/>
  <c r="AD85" i="1"/>
  <c r="AD87" i="1"/>
  <c r="AD89" i="1"/>
  <c r="AD91" i="1"/>
  <c r="AD93" i="1"/>
  <c r="AD95" i="1"/>
  <c r="AD97" i="1"/>
  <c r="AD99" i="1"/>
  <c r="AD101" i="1"/>
  <c r="AD103" i="1"/>
  <c r="AD105" i="1"/>
  <c r="AD107" i="1"/>
  <c r="AD109" i="1"/>
  <c r="AD111" i="1"/>
  <c r="AD77" i="1"/>
  <c r="AD80" i="1"/>
  <c r="AD73" i="1"/>
  <c r="AD82" i="1"/>
  <c r="AD84" i="1"/>
  <c r="AD88" i="1"/>
  <c r="AD92" i="1"/>
  <c r="AD96" i="1"/>
  <c r="AD100" i="1"/>
  <c r="AD104" i="1"/>
  <c r="AD108" i="1"/>
  <c r="AD116" i="1"/>
  <c r="AD120" i="1"/>
  <c r="AD122" i="1"/>
  <c r="AD81" i="1"/>
  <c r="AD79" i="1"/>
  <c r="AD86" i="1"/>
  <c r="AD90" i="1"/>
  <c r="AD94" i="1"/>
  <c r="AD98" i="1"/>
  <c r="AD102" i="1"/>
  <c r="AD106" i="1"/>
  <c r="AD110" i="1"/>
  <c r="AD112" i="1"/>
  <c r="AD115" i="1"/>
  <c r="AD113" i="1"/>
  <c r="AD117" i="1"/>
  <c r="AD118" i="1"/>
  <c r="AD125" i="1"/>
  <c r="AD127" i="1"/>
  <c r="AD129" i="1"/>
  <c r="AD131" i="1"/>
  <c r="AD133" i="1"/>
  <c r="AD119" i="1"/>
  <c r="AD124" i="1"/>
  <c r="AD126" i="1"/>
  <c r="AD128" i="1"/>
  <c r="AD130" i="1"/>
  <c r="AD132" i="1"/>
  <c r="AD121" i="1"/>
  <c r="AD114" i="1"/>
  <c r="AD123" i="1"/>
  <c r="AJ34" i="1"/>
  <c r="AJ36" i="1"/>
  <c r="AJ47" i="1"/>
  <c r="AJ48" i="1"/>
  <c r="AJ51" i="1"/>
  <c r="AJ53" i="1"/>
  <c r="AJ55" i="1"/>
  <c r="AJ57" i="1"/>
  <c r="AJ59" i="1"/>
  <c r="AJ61" i="1"/>
  <c r="AJ63" i="1"/>
  <c r="AJ65" i="1"/>
  <c r="AJ67" i="1"/>
  <c r="AJ69" i="1"/>
  <c r="AJ35" i="1"/>
  <c r="AJ50" i="1"/>
  <c r="AJ49" i="1"/>
  <c r="AJ52" i="1"/>
  <c r="AJ54" i="1"/>
  <c r="AJ56" i="1"/>
  <c r="AJ58" i="1"/>
  <c r="AJ60" i="1"/>
  <c r="AJ64" i="1"/>
  <c r="AJ68" i="1"/>
  <c r="AJ71" i="1"/>
  <c r="AJ73" i="1"/>
  <c r="AJ75" i="1"/>
  <c r="AJ62" i="1"/>
  <c r="AJ70" i="1"/>
  <c r="AJ74" i="1"/>
  <c r="AJ78" i="1"/>
  <c r="AJ81" i="1"/>
  <c r="AJ84" i="1"/>
  <c r="AJ86" i="1"/>
  <c r="AJ88" i="1"/>
  <c r="AJ90" i="1"/>
  <c r="AJ92" i="1"/>
  <c r="AJ94" i="1"/>
  <c r="AJ96" i="1"/>
  <c r="AJ98" i="1"/>
  <c r="AJ100" i="1"/>
  <c r="AJ102" i="1"/>
  <c r="AJ104" i="1"/>
  <c r="AJ106" i="1"/>
  <c r="AJ108" i="1"/>
  <c r="AJ110" i="1"/>
  <c r="AJ80" i="1"/>
  <c r="AJ83" i="1"/>
  <c r="AJ76" i="1"/>
  <c r="AJ87" i="1"/>
  <c r="AJ91" i="1"/>
  <c r="AJ95" i="1"/>
  <c r="AJ99" i="1"/>
  <c r="AJ103" i="1"/>
  <c r="AJ107" i="1"/>
  <c r="AJ111" i="1"/>
  <c r="AJ114" i="1"/>
  <c r="AJ119" i="1"/>
  <c r="AJ121" i="1"/>
  <c r="AJ123" i="1"/>
  <c r="AJ79" i="1"/>
  <c r="AJ66" i="1"/>
  <c r="AJ72" i="1"/>
  <c r="AJ77" i="1"/>
  <c r="AJ82" i="1"/>
  <c r="AJ85" i="1"/>
  <c r="AJ89" i="1"/>
  <c r="AJ93" i="1"/>
  <c r="AJ97" i="1"/>
  <c r="AJ101" i="1"/>
  <c r="AJ105" i="1"/>
  <c r="AJ109" i="1"/>
  <c r="AJ115" i="1"/>
  <c r="AJ118" i="1"/>
  <c r="AJ124" i="1"/>
  <c r="AJ126" i="1"/>
  <c r="AJ128" i="1"/>
  <c r="AJ130" i="1"/>
  <c r="AJ132" i="1"/>
  <c r="AJ120" i="1"/>
  <c r="AJ113" i="1"/>
  <c r="AJ116" i="1"/>
  <c r="AJ122" i="1"/>
  <c r="AJ125" i="1"/>
  <c r="AJ127" i="1"/>
  <c r="AJ129" i="1"/>
  <c r="AJ131" i="1"/>
  <c r="AJ133" i="1"/>
  <c r="AJ112" i="1"/>
  <c r="AJ117" i="1"/>
  <c r="AB34" i="1"/>
  <c r="AB36" i="1"/>
  <c r="AB47" i="1"/>
  <c r="AB35" i="1"/>
  <c r="AB48" i="1"/>
  <c r="AB50" i="1"/>
  <c r="AB52" i="1"/>
  <c r="AB53" i="1"/>
  <c r="AB55" i="1"/>
  <c r="AB57" i="1"/>
  <c r="AB59" i="1"/>
  <c r="AB61" i="1"/>
  <c r="AB63" i="1"/>
  <c r="AB65" i="1"/>
  <c r="AB67" i="1"/>
  <c r="AB69" i="1"/>
  <c r="AB49" i="1"/>
  <c r="AB51" i="1"/>
  <c r="AB54" i="1"/>
  <c r="AB56" i="1"/>
  <c r="AB58" i="1"/>
  <c r="AB60" i="1"/>
  <c r="AB64" i="1"/>
  <c r="AB71" i="1"/>
  <c r="AB73" i="1"/>
  <c r="AB75" i="1"/>
  <c r="AB66" i="1"/>
  <c r="AB62" i="1"/>
  <c r="AB68" i="1"/>
  <c r="AB74" i="1"/>
  <c r="AB77" i="1"/>
  <c r="AB82" i="1"/>
  <c r="AB84" i="1"/>
  <c r="AB86" i="1"/>
  <c r="AB88" i="1"/>
  <c r="AB90" i="1"/>
  <c r="AB92" i="1"/>
  <c r="AB94" i="1"/>
  <c r="AB96" i="1"/>
  <c r="AB98" i="1"/>
  <c r="AB100" i="1"/>
  <c r="AB102" i="1"/>
  <c r="AB104" i="1"/>
  <c r="AB106" i="1"/>
  <c r="AB108" i="1"/>
  <c r="AB110" i="1"/>
  <c r="AB70" i="1"/>
  <c r="AB79" i="1"/>
  <c r="AB72" i="1"/>
  <c r="AB81" i="1"/>
  <c r="AB87" i="1"/>
  <c r="AB91" i="1"/>
  <c r="AB95" i="1"/>
  <c r="AB99" i="1"/>
  <c r="AB103" i="1"/>
  <c r="AB107" i="1"/>
  <c r="AB111" i="1"/>
  <c r="AB115" i="1"/>
  <c r="AB118" i="1"/>
  <c r="AB119" i="1"/>
  <c r="AB121" i="1"/>
  <c r="AB123" i="1"/>
  <c r="AB80" i="1"/>
  <c r="AB76" i="1"/>
  <c r="AB78" i="1"/>
  <c r="AB85" i="1"/>
  <c r="AB89" i="1"/>
  <c r="AB93" i="1"/>
  <c r="AB97" i="1"/>
  <c r="AB101" i="1"/>
  <c r="AB105" i="1"/>
  <c r="AB109" i="1"/>
  <c r="AB114" i="1"/>
  <c r="AB112" i="1"/>
  <c r="AB122" i="1"/>
  <c r="AB124" i="1"/>
  <c r="AB126" i="1"/>
  <c r="AB128" i="1"/>
  <c r="AB130" i="1"/>
  <c r="AB132" i="1"/>
  <c r="AB83" i="1"/>
  <c r="AB116" i="1"/>
  <c r="AB117" i="1"/>
  <c r="AB125" i="1"/>
  <c r="AB127" i="1"/>
  <c r="AB129" i="1"/>
  <c r="AB131" i="1"/>
  <c r="AB133" i="1"/>
  <c r="AB120" i="1"/>
  <c r="AB113" i="1"/>
  <c r="AK35" i="1"/>
  <c r="AK34" i="1"/>
  <c r="AK36" i="1"/>
  <c r="AK47" i="1"/>
  <c r="AK49" i="1"/>
  <c r="AK51" i="1"/>
  <c r="AK53" i="1"/>
  <c r="AK55" i="1"/>
  <c r="AK57" i="1"/>
  <c r="AK59" i="1"/>
  <c r="AK61" i="1"/>
  <c r="AK63" i="1"/>
  <c r="AK48" i="1"/>
  <c r="AK50" i="1"/>
  <c r="AK58" i="1"/>
  <c r="AK66" i="1"/>
  <c r="AK56" i="1"/>
  <c r="AK64" i="1"/>
  <c r="AK65" i="1"/>
  <c r="AK68" i="1"/>
  <c r="AK71" i="1"/>
  <c r="AK73" i="1"/>
  <c r="AK75" i="1"/>
  <c r="AK77" i="1"/>
  <c r="AK79" i="1"/>
  <c r="AK81" i="1"/>
  <c r="AK83" i="1"/>
  <c r="AK54" i="1"/>
  <c r="AK67" i="1"/>
  <c r="AK52" i="1"/>
  <c r="AK62" i="1"/>
  <c r="AK70" i="1"/>
  <c r="AK74" i="1"/>
  <c r="AK78" i="1"/>
  <c r="AK84" i="1"/>
  <c r="AK86" i="1"/>
  <c r="AK88" i="1"/>
  <c r="AK90" i="1"/>
  <c r="AK92" i="1"/>
  <c r="AK94" i="1"/>
  <c r="AK96" i="1"/>
  <c r="AK98" i="1"/>
  <c r="AK100" i="1"/>
  <c r="AK102" i="1"/>
  <c r="AK104" i="1"/>
  <c r="AK106" i="1"/>
  <c r="AK108" i="1"/>
  <c r="AK110" i="1"/>
  <c r="AK112" i="1"/>
  <c r="AK114" i="1"/>
  <c r="AK116" i="1"/>
  <c r="AK80" i="1"/>
  <c r="AK117" i="1"/>
  <c r="AK76" i="1"/>
  <c r="AK87" i="1"/>
  <c r="AK91" i="1"/>
  <c r="AK95" i="1"/>
  <c r="AK99" i="1"/>
  <c r="AK103" i="1"/>
  <c r="AK113" i="1"/>
  <c r="AK72" i="1"/>
  <c r="AK82" i="1"/>
  <c r="AK93" i="1"/>
  <c r="AK111" i="1"/>
  <c r="AK121" i="1"/>
  <c r="AK123" i="1"/>
  <c r="AK89" i="1"/>
  <c r="AK109" i="1"/>
  <c r="AK115" i="1"/>
  <c r="AK118" i="1"/>
  <c r="AK124" i="1"/>
  <c r="AK126" i="1"/>
  <c r="AK128" i="1"/>
  <c r="AK130" i="1"/>
  <c r="AK60" i="1"/>
  <c r="AK85" i="1"/>
  <c r="AK101" i="1"/>
  <c r="AK107" i="1"/>
  <c r="AK120" i="1"/>
  <c r="AK122" i="1"/>
  <c r="AK129" i="1"/>
  <c r="AK69" i="1"/>
  <c r="AK127" i="1"/>
  <c r="AK133" i="1"/>
  <c r="AK125" i="1"/>
  <c r="AK97" i="1"/>
  <c r="AK132" i="1"/>
  <c r="AK119" i="1"/>
  <c r="AK105" i="1"/>
  <c r="AK131" i="1"/>
  <c r="AF34" i="1"/>
  <c r="AF36" i="1"/>
  <c r="AF47" i="1"/>
  <c r="AF35" i="1"/>
  <c r="AF48" i="1"/>
  <c r="AF50" i="1"/>
  <c r="AF49" i="1"/>
  <c r="AF53" i="1"/>
  <c r="AF55" i="1"/>
  <c r="AF57" i="1"/>
  <c r="AF59" i="1"/>
  <c r="AF61" i="1"/>
  <c r="AF63" i="1"/>
  <c r="AF65" i="1"/>
  <c r="AF67" i="1"/>
  <c r="AF69" i="1"/>
  <c r="AF51" i="1"/>
  <c r="AF54" i="1"/>
  <c r="AF56" i="1"/>
  <c r="AF58" i="1"/>
  <c r="AF60" i="1"/>
  <c r="AF62" i="1"/>
  <c r="AF66" i="1"/>
  <c r="AF71" i="1"/>
  <c r="AF73" i="1"/>
  <c r="AF75" i="1"/>
  <c r="AF68" i="1"/>
  <c r="AF52" i="1"/>
  <c r="AF64" i="1"/>
  <c r="AF72" i="1"/>
  <c r="AF76" i="1"/>
  <c r="AF79" i="1"/>
  <c r="AF84" i="1"/>
  <c r="AF86" i="1"/>
  <c r="AF88" i="1"/>
  <c r="AF90" i="1"/>
  <c r="AF92" i="1"/>
  <c r="AF94" i="1"/>
  <c r="AF96" i="1"/>
  <c r="AF98" i="1"/>
  <c r="AF100" i="1"/>
  <c r="AF102" i="1"/>
  <c r="AF104" i="1"/>
  <c r="AF106" i="1"/>
  <c r="AF108" i="1"/>
  <c r="AF110" i="1"/>
  <c r="AF78" i="1"/>
  <c r="AF81" i="1"/>
  <c r="AF74" i="1"/>
  <c r="AF83" i="1"/>
  <c r="AF85" i="1"/>
  <c r="AF89" i="1"/>
  <c r="AF93" i="1"/>
  <c r="AF97" i="1"/>
  <c r="AF101" i="1"/>
  <c r="AF105" i="1"/>
  <c r="AF109" i="1"/>
  <c r="AF112" i="1"/>
  <c r="AF117" i="1"/>
  <c r="AF119" i="1"/>
  <c r="AF121" i="1"/>
  <c r="AF123" i="1"/>
  <c r="AF77" i="1"/>
  <c r="AF82" i="1"/>
  <c r="AF70" i="1"/>
  <c r="AF80" i="1"/>
  <c r="AF87" i="1"/>
  <c r="AF91" i="1"/>
  <c r="AF95" i="1"/>
  <c r="AF99" i="1"/>
  <c r="AF103" i="1"/>
  <c r="AF107" i="1"/>
  <c r="AF111" i="1"/>
  <c r="AF113" i="1"/>
  <c r="AF114" i="1"/>
  <c r="AF116" i="1"/>
  <c r="AF124" i="1"/>
  <c r="AF126" i="1"/>
  <c r="AF128" i="1"/>
  <c r="AF130" i="1"/>
  <c r="AF132" i="1"/>
  <c r="AF118" i="1"/>
  <c r="AF120" i="1"/>
  <c r="AF125" i="1"/>
  <c r="AF127" i="1"/>
  <c r="AF129" i="1"/>
  <c r="AF131" i="1"/>
  <c r="AF133" i="1"/>
  <c r="AF115" i="1"/>
  <c r="AF122" i="1"/>
  <c r="M7" i="1"/>
  <c r="A4" i="25"/>
  <c r="F4" i="25"/>
  <c r="C15" i="32" s="1"/>
  <c r="AM4" i="25"/>
  <c r="E4" i="25"/>
  <c r="A11" i="25"/>
  <c r="F11" i="25"/>
  <c r="E11" i="25"/>
  <c r="G11" i="25" s="1"/>
  <c r="AM20" i="25"/>
  <c r="A20" i="25"/>
  <c r="F20" i="25"/>
  <c r="E20" i="25"/>
  <c r="AM33" i="25"/>
  <c r="A33" i="25"/>
  <c r="K33" i="25"/>
  <c r="F33" i="25"/>
  <c r="E33" i="25"/>
  <c r="G33" i="25" s="1"/>
  <c r="AO33" i="25" s="1"/>
  <c r="A12" i="25"/>
  <c r="F12" i="25"/>
  <c r="E12" i="25"/>
  <c r="G12" i="25" s="1"/>
  <c r="AM12" i="25"/>
  <c r="A23" i="25"/>
  <c r="F23" i="25"/>
  <c r="E23" i="25"/>
  <c r="AM19" i="25"/>
  <c r="E19" i="25"/>
  <c r="A19" i="25"/>
  <c r="F19" i="25"/>
  <c r="AM6" i="25"/>
  <c r="A6" i="25"/>
  <c r="F6" i="25"/>
  <c r="E6" i="25"/>
  <c r="A14" i="25"/>
  <c r="F14" i="25"/>
  <c r="AM14" i="25"/>
  <c r="E14" i="25"/>
  <c r="A22" i="25"/>
  <c r="F22" i="25"/>
  <c r="E22" i="25"/>
  <c r="A5" i="25"/>
  <c r="F5" i="25"/>
  <c r="E5" i="25"/>
  <c r="G5" i="25" s="1"/>
  <c r="AM5" i="25"/>
  <c r="A13" i="25"/>
  <c r="K13" i="25"/>
  <c r="F13" i="25"/>
  <c r="E13" i="25"/>
  <c r="G13" i="25" s="1"/>
  <c r="AO13" i="25" s="1"/>
  <c r="AM13" i="25"/>
  <c r="A27" i="25"/>
  <c r="F27" i="25"/>
  <c r="E27" i="25"/>
  <c r="G27" i="25" s="1"/>
  <c r="AO27" i="25" s="1"/>
  <c r="AM27" i="25"/>
  <c r="F24" i="25"/>
  <c r="E24" i="25"/>
  <c r="A24" i="25"/>
  <c r="E21" i="25"/>
  <c r="A21" i="25"/>
  <c r="F21" i="25"/>
  <c r="A7" i="25"/>
  <c r="F7" i="25"/>
  <c r="E7" i="25"/>
  <c r="A16" i="25"/>
  <c r="F16" i="25"/>
  <c r="E16" i="25"/>
  <c r="G16" i="25" s="1"/>
  <c r="A28" i="25"/>
  <c r="F28" i="25"/>
  <c r="AM28" i="25"/>
  <c r="E28" i="25"/>
  <c r="G28" i="25" s="1"/>
  <c r="A8" i="25"/>
  <c r="F8" i="25"/>
  <c r="E8" i="25"/>
  <c r="G8" i="25" s="1"/>
  <c r="AM8" i="25"/>
  <c r="A15" i="25"/>
  <c r="F15" i="25"/>
  <c r="E15" i="25"/>
  <c r="AM15" i="25"/>
  <c r="A30" i="25"/>
  <c r="F30" i="25"/>
  <c r="E30" i="25"/>
  <c r="G30" i="25" s="1"/>
  <c r="F26" i="25"/>
  <c r="E26" i="25"/>
  <c r="AM26" i="25"/>
  <c r="A26" i="25"/>
  <c r="E25" i="25"/>
  <c r="AM25" i="25"/>
  <c r="A25" i="25"/>
  <c r="F25" i="25"/>
  <c r="B20" i="32"/>
  <c r="A9" i="25"/>
  <c r="F9" i="25"/>
  <c r="AM9" i="25"/>
  <c r="E9" i="25"/>
  <c r="G9" i="25" s="1"/>
  <c r="AM18" i="25"/>
  <c r="A18" i="25"/>
  <c r="K18" i="25"/>
  <c r="F18" i="25"/>
  <c r="E18" i="25"/>
  <c r="G18" i="25" s="1"/>
  <c r="AO18" i="25" s="1"/>
  <c r="A29" i="25"/>
  <c r="F29" i="25"/>
  <c r="E29" i="25"/>
  <c r="G29" i="25" s="1"/>
  <c r="A10" i="25"/>
  <c r="F10" i="25"/>
  <c r="E10" i="25"/>
  <c r="G10" i="25" s="1"/>
  <c r="AM10" i="25"/>
  <c r="A17" i="25"/>
  <c r="F17" i="25"/>
  <c r="E17" i="25"/>
  <c r="AM17" i="25"/>
  <c r="A32" i="25"/>
  <c r="F32" i="25"/>
  <c r="E32" i="25"/>
  <c r="G32" i="25" s="1"/>
  <c r="AM32" i="25"/>
  <c r="F31" i="25"/>
  <c r="E31" i="25"/>
  <c r="G31" i="25" s="1"/>
  <c r="AM31" i="25"/>
  <c r="A31" i="25"/>
  <c r="J50" i="1" l="1"/>
  <c r="H356" i="1"/>
  <c r="J19" i="1"/>
  <c r="H157" i="1"/>
  <c r="AN157" i="1" s="1"/>
  <c r="H224" i="1"/>
  <c r="AN224" i="1" s="1"/>
  <c r="H310" i="1"/>
  <c r="AN310" i="1" s="1"/>
  <c r="H225" i="1"/>
  <c r="AN225" i="1" s="1"/>
  <c r="H274" i="1"/>
  <c r="AN274" i="1" s="1"/>
  <c r="H278" i="1"/>
  <c r="AN278" i="1" s="1"/>
  <c r="H170" i="1"/>
  <c r="AN170" i="1" s="1"/>
  <c r="H231" i="1"/>
  <c r="AN231" i="1" s="1"/>
  <c r="H349" i="1"/>
  <c r="AN349" i="1" s="1"/>
  <c r="H347" i="1"/>
  <c r="AN347" i="1" s="1"/>
  <c r="H323" i="1"/>
  <c r="AN323" i="1" s="1"/>
  <c r="H301" i="1"/>
  <c r="AN301" i="1" s="1"/>
  <c r="H264" i="1"/>
  <c r="AN264" i="1" s="1"/>
  <c r="H256" i="1"/>
  <c r="AN256" i="1" s="1"/>
  <c r="H219" i="1"/>
  <c r="AN219" i="1" s="1"/>
  <c r="H188" i="1"/>
  <c r="AN188" i="1" s="1"/>
  <c r="H171" i="1"/>
  <c r="AN171" i="1" s="1"/>
  <c r="H159" i="1"/>
  <c r="AN159" i="1" s="1"/>
  <c r="H183" i="1"/>
  <c r="AN183" i="1" s="1"/>
  <c r="H261" i="1"/>
  <c r="AN261" i="1" s="1"/>
  <c r="H198" i="1"/>
  <c r="AN198" i="1" s="1"/>
  <c r="H292" i="1"/>
  <c r="AN292" i="1" s="1"/>
  <c r="H235" i="1"/>
  <c r="AN235" i="1" s="1"/>
  <c r="H298" i="1"/>
  <c r="AN298" i="1" s="1"/>
  <c r="H173" i="1"/>
  <c r="AN173" i="1" s="1"/>
  <c r="H306" i="1"/>
  <c r="AN306" i="1" s="1"/>
  <c r="H303" i="1"/>
  <c r="AN303" i="1" s="1"/>
  <c r="H336" i="1"/>
  <c r="AN336" i="1" s="1"/>
  <c r="H308" i="1"/>
  <c r="AN308" i="1" s="1"/>
  <c r="H281" i="1"/>
  <c r="AN281" i="1" s="1"/>
  <c r="H269" i="1"/>
  <c r="AN269" i="1" s="1"/>
  <c r="H238" i="1"/>
  <c r="AN238" i="1" s="1"/>
  <c r="H209" i="1"/>
  <c r="AN209" i="1" s="1"/>
  <c r="H184" i="1"/>
  <c r="AN184" i="1" s="1"/>
  <c r="H148" i="1"/>
  <c r="AN148" i="1" s="1"/>
  <c r="H158" i="1"/>
  <c r="AN158" i="1" s="1"/>
  <c r="H255" i="1"/>
  <c r="AN255" i="1" s="1"/>
  <c r="H337" i="1"/>
  <c r="AN337" i="1" s="1"/>
  <c r="H259" i="1"/>
  <c r="AN259" i="1" s="1"/>
  <c r="H346" i="1"/>
  <c r="AN346" i="1" s="1"/>
  <c r="H309" i="1"/>
  <c r="AN309" i="1" s="1"/>
  <c r="H216" i="1"/>
  <c r="AN216" i="1" s="1"/>
  <c r="H258" i="1"/>
  <c r="AN258" i="1" s="1"/>
  <c r="H343" i="1"/>
  <c r="AN343" i="1" s="1"/>
  <c r="H320" i="1"/>
  <c r="AN320" i="1" s="1"/>
  <c r="H314" i="1"/>
  <c r="AN314" i="1" s="1"/>
  <c r="H283" i="1"/>
  <c r="AN283" i="1" s="1"/>
  <c r="H240" i="1"/>
  <c r="AN240" i="1" s="1"/>
  <c r="H222" i="1"/>
  <c r="AN222" i="1" s="1"/>
  <c r="H200" i="1"/>
  <c r="AN200" i="1" s="1"/>
  <c r="H193" i="1"/>
  <c r="AN193" i="1" s="1"/>
  <c r="H172" i="1"/>
  <c r="AN172" i="1" s="1"/>
  <c r="H160" i="1"/>
  <c r="AN160" i="1" s="1"/>
  <c r="H177" i="1"/>
  <c r="AN177" i="1" s="1"/>
  <c r="H147" i="1"/>
  <c r="AN147" i="1" s="1"/>
  <c r="H166" i="1"/>
  <c r="AN166" i="1" s="1"/>
  <c r="H210" i="1"/>
  <c r="AN210" i="1" s="1"/>
  <c r="H228" i="1"/>
  <c r="AN228" i="1" s="1"/>
  <c r="H280" i="1"/>
  <c r="AN280" i="1" s="1"/>
  <c r="H245" i="1"/>
  <c r="AN245" i="1" s="1"/>
  <c r="H330" i="1"/>
  <c r="AN330" i="1" s="1"/>
  <c r="H341" i="1"/>
  <c r="AN341" i="1" s="1"/>
  <c r="H206" i="1"/>
  <c r="AN206" i="1" s="1"/>
  <c r="H233" i="1"/>
  <c r="AN233" i="1" s="1"/>
  <c r="H262" i="1"/>
  <c r="AN262" i="1" s="1"/>
  <c r="H250" i="1"/>
  <c r="AN250" i="1" s="1"/>
  <c r="H318" i="1"/>
  <c r="AN318" i="1" s="1"/>
  <c r="H186" i="1"/>
  <c r="AN186" i="1" s="1"/>
  <c r="H254" i="1"/>
  <c r="AN254" i="1" s="1"/>
  <c r="H304" i="1"/>
  <c r="AN304" i="1" s="1"/>
  <c r="H302" i="1"/>
  <c r="AN302" i="1" s="1"/>
  <c r="H325" i="1"/>
  <c r="AN325" i="1" s="1"/>
  <c r="H174" i="1"/>
  <c r="AN174" i="1" s="1"/>
  <c r="H195" i="1"/>
  <c r="AN195" i="1" s="1"/>
  <c r="H221" i="1"/>
  <c r="AN221" i="1" s="1"/>
  <c r="H272" i="1"/>
  <c r="AN272" i="1" s="1"/>
  <c r="H241" i="1"/>
  <c r="AN241" i="1" s="1"/>
  <c r="H294" i="1"/>
  <c r="AN294" i="1" s="1"/>
  <c r="H313" i="1"/>
  <c r="AN313" i="1" s="1"/>
  <c r="H345" i="1"/>
  <c r="AN345" i="1" s="1"/>
  <c r="H339" i="1"/>
  <c r="AN339" i="1" s="1"/>
  <c r="H342" i="1"/>
  <c r="AN342" i="1" s="1"/>
  <c r="H332" i="1"/>
  <c r="AN332" i="1" s="1"/>
  <c r="H316" i="1"/>
  <c r="AN316" i="1" s="1"/>
  <c r="H319" i="1"/>
  <c r="AN319" i="1" s="1"/>
  <c r="H305" i="1"/>
  <c r="AN305" i="1" s="1"/>
  <c r="H307" i="1"/>
  <c r="AN307" i="1" s="1"/>
  <c r="H293" i="1"/>
  <c r="AN293" i="1" s="1"/>
  <c r="H277" i="1"/>
  <c r="AN277" i="1" s="1"/>
  <c r="H295" i="1"/>
  <c r="AN295" i="1" s="1"/>
  <c r="H279" i="1"/>
  <c r="AN279" i="1" s="1"/>
  <c r="H267" i="1"/>
  <c r="AN267" i="1" s="1"/>
  <c r="H252" i="1"/>
  <c r="AN252" i="1" s="1"/>
  <c r="H251" i="1"/>
  <c r="AN251" i="1" s="1"/>
  <c r="H234" i="1"/>
  <c r="AN234" i="1" s="1"/>
  <c r="H218" i="1"/>
  <c r="AN218" i="1" s="1"/>
  <c r="H211" i="1"/>
  <c r="AN211" i="1" s="1"/>
  <c r="H196" i="1"/>
  <c r="AN196" i="1" s="1"/>
  <c r="H205" i="1"/>
  <c r="AN205" i="1" s="1"/>
  <c r="H189" i="1"/>
  <c r="AN189" i="1" s="1"/>
  <c r="H182" i="1"/>
  <c r="AN182" i="1" s="1"/>
  <c r="H179" i="1"/>
  <c r="AN179" i="1" s="1"/>
  <c r="H169" i="1"/>
  <c r="AN169" i="1" s="1"/>
  <c r="H168" i="1"/>
  <c r="AN168" i="1" s="1"/>
  <c r="H155" i="1"/>
  <c r="AN155" i="1" s="1"/>
  <c r="H144" i="1"/>
  <c r="AN144" i="1" s="1"/>
  <c r="H146" i="1"/>
  <c r="AN146" i="1" s="1"/>
  <c r="H145" i="1"/>
  <c r="AN145" i="1" s="1"/>
  <c r="H153" i="1"/>
  <c r="AN153" i="1" s="1"/>
  <c r="H194" i="1"/>
  <c r="AN194" i="1" s="1"/>
  <c r="H232" i="1"/>
  <c r="AN232" i="1" s="1"/>
  <c r="H284" i="1"/>
  <c r="AN284" i="1" s="1"/>
  <c r="H270" i="1"/>
  <c r="AN270" i="1" s="1"/>
  <c r="H329" i="1"/>
  <c r="AN329" i="1" s="1"/>
  <c r="H317" i="1"/>
  <c r="AN317" i="1" s="1"/>
  <c r="H178" i="1"/>
  <c r="AN178" i="1" s="1"/>
  <c r="H214" i="1"/>
  <c r="AN214" i="1" s="1"/>
  <c r="H266" i="1"/>
  <c r="AN266" i="1" s="1"/>
  <c r="H265" i="1"/>
  <c r="AN265" i="1" s="1"/>
  <c r="H351" i="1"/>
  <c r="AN351" i="1" s="1"/>
  <c r="H204" i="1"/>
  <c r="AN204" i="1" s="1"/>
  <c r="H237" i="1"/>
  <c r="AN237" i="1" s="1"/>
  <c r="H322" i="1"/>
  <c r="AN322" i="1" s="1"/>
  <c r="H338" i="1"/>
  <c r="AN338" i="1" s="1"/>
  <c r="H354" i="1"/>
  <c r="AN354" i="1" s="1"/>
  <c r="H162" i="1"/>
  <c r="AN162" i="1" s="1"/>
  <c r="H190" i="1"/>
  <c r="AN190" i="1" s="1"/>
  <c r="H229" i="1"/>
  <c r="AN229" i="1" s="1"/>
  <c r="H288" i="1"/>
  <c r="AN288" i="1" s="1"/>
  <c r="H257" i="1"/>
  <c r="AN257" i="1" s="1"/>
  <c r="H296" i="1"/>
  <c r="AN296" i="1" s="1"/>
  <c r="H350" i="1"/>
  <c r="AN350" i="1" s="1"/>
  <c r="H352" i="1"/>
  <c r="AN352" i="1" s="1"/>
  <c r="H335" i="1"/>
  <c r="AN335" i="1" s="1"/>
  <c r="H344" i="1"/>
  <c r="AN344" i="1" s="1"/>
  <c r="H328" i="1"/>
  <c r="AN328" i="1" s="1"/>
  <c r="H312" i="1"/>
  <c r="AN312" i="1" s="1"/>
  <c r="H315" i="1"/>
  <c r="AN315" i="1" s="1"/>
  <c r="H300" i="1"/>
  <c r="AN300" i="1" s="1"/>
  <c r="H299" i="1"/>
  <c r="AN299" i="1" s="1"/>
  <c r="H289" i="1"/>
  <c r="AN289" i="1" s="1"/>
  <c r="H273" i="1"/>
  <c r="AN273" i="1" s="1"/>
  <c r="H291" i="1"/>
  <c r="AN291" i="1" s="1"/>
  <c r="H275" i="1"/>
  <c r="AN275" i="1" s="1"/>
  <c r="H263" i="1"/>
  <c r="AN263" i="1" s="1"/>
  <c r="H248" i="1"/>
  <c r="AN248" i="1" s="1"/>
  <c r="H247" i="1"/>
  <c r="AN247" i="1" s="1"/>
  <c r="H230" i="1"/>
  <c r="AN230" i="1" s="1"/>
  <c r="H215" i="1"/>
  <c r="AN215" i="1" s="1"/>
  <c r="H207" i="1"/>
  <c r="AN207" i="1" s="1"/>
  <c r="H201" i="1"/>
  <c r="AN201" i="1" s="1"/>
  <c r="H199" i="1"/>
  <c r="AN199" i="1" s="1"/>
  <c r="H185" i="1"/>
  <c r="AN185" i="1" s="1"/>
  <c r="H191" i="1"/>
  <c r="AN191" i="1" s="1"/>
  <c r="H180" i="1"/>
  <c r="AN180" i="1" s="1"/>
  <c r="H164" i="1"/>
  <c r="AN164" i="1" s="1"/>
  <c r="H165" i="1"/>
  <c r="AN165" i="1" s="1"/>
  <c r="H152" i="1"/>
  <c r="AN152" i="1" s="1"/>
  <c r="H150" i="1"/>
  <c r="AN150" i="1" s="1"/>
  <c r="H151" i="1"/>
  <c r="AN151" i="1" s="1"/>
  <c r="H163" i="1"/>
  <c r="AN163" i="1" s="1"/>
  <c r="H154" i="1"/>
  <c r="AN154" i="1" s="1"/>
  <c r="H167" i="1"/>
  <c r="AN167" i="1" s="1"/>
  <c r="H212" i="1"/>
  <c r="AN212" i="1" s="1"/>
  <c r="H236" i="1"/>
  <c r="AN236" i="1" s="1"/>
  <c r="H246" i="1"/>
  <c r="AN246" i="1" s="1"/>
  <c r="H286" i="1"/>
  <c r="AN286" i="1" s="1"/>
  <c r="H333" i="1"/>
  <c r="AN333" i="1" s="1"/>
  <c r="H202" i="1"/>
  <c r="AN202" i="1" s="1"/>
  <c r="H217" i="1"/>
  <c r="AN217" i="1" s="1"/>
  <c r="H223" i="1"/>
  <c r="AN223" i="1" s="1"/>
  <c r="H276" i="1"/>
  <c r="AN276" i="1" s="1"/>
  <c r="H249" i="1"/>
  <c r="AN249" i="1" s="1"/>
  <c r="H321" i="1"/>
  <c r="AN321" i="1" s="1"/>
  <c r="H227" i="1"/>
  <c r="AN227" i="1" s="1"/>
  <c r="H253" i="1"/>
  <c r="AN253" i="1" s="1"/>
  <c r="H290" i="1"/>
  <c r="AN290" i="1" s="1"/>
  <c r="H355" i="1"/>
  <c r="AN355" i="1" s="1"/>
  <c r="H149" i="1"/>
  <c r="AN149" i="1" s="1"/>
  <c r="H181" i="1"/>
  <c r="AN181" i="1" s="1"/>
  <c r="H208" i="1"/>
  <c r="AN208" i="1" s="1"/>
  <c r="H220" i="1"/>
  <c r="AN220" i="1" s="1"/>
  <c r="H242" i="1"/>
  <c r="AN242" i="1" s="1"/>
  <c r="H282" i="1"/>
  <c r="AN282" i="1" s="1"/>
  <c r="H334" i="1"/>
  <c r="AN334" i="1" s="1"/>
  <c r="H353" i="1"/>
  <c r="AN353" i="1" s="1"/>
  <c r="H348" i="1"/>
  <c r="AN348" i="1" s="1"/>
  <c r="H331" i="1"/>
  <c r="AN331" i="1" s="1"/>
  <c r="H340" i="1"/>
  <c r="AN340" i="1" s="1"/>
  <c r="H324" i="1"/>
  <c r="AN324" i="1" s="1"/>
  <c r="H327" i="1"/>
  <c r="AN327" i="1" s="1"/>
  <c r="H311" i="1"/>
  <c r="AN311" i="1" s="1"/>
  <c r="H326" i="1"/>
  <c r="AN326" i="1" s="1"/>
  <c r="H297" i="1"/>
  <c r="AN297" i="1" s="1"/>
  <c r="H285" i="1"/>
  <c r="AN285" i="1" s="1"/>
  <c r="H268" i="1"/>
  <c r="AN268" i="1" s="1"/>
  <c r="H287" i="1"/>
  <c r="AN287" i="1" s="1"/>
  <c r="H271" i="1"/>
  <c r="AN271" i="1" s="1"/>
  <c r="H260" i="1"/>
  <c r="AN260" i="1" s="1"/>
  <c r="H244" i="1"/>
  <c r="AN244" i="1" s="1"/>
  <c r="H243" i="1"/>
  <c r="AN243" i="1" s="1"/>
  <c r="H226" i="1"/>
  <c r="AN226" i="1" s="1"/>
  <c r="H239" i="1"/>
  <c r="AN239" i="1" s="1"/>
  <c r="H203" i="1"/>
  <c r="AN203" i="1" s="1"/>
  <c r="H213" i="1"/>
  <c r="AN213" i="1" s="1"/>
  <c r="H197" i="1"/>
  <c r="AN197" i="1" s="1"/>
  <c r="H192" i="1"/>
  <c r="AN192" i="1" s="1"/>
  <c r="H187" i="1"/>
  <c r="AN187" i="1" s="1"/>
  <c r="H176" i="1"/>
  <c r="AN176" i="1" s="1"/>
  <c r="H175" i="1"/>
  <c r="AN175" i="1" s="1"/>
  <c r="H161" i="1"/>
  <c r="AN161" i="1" s="1"/>
  <c r="H156" i="1"/>
  <c r="AN156" i="1" s="1"/>
  <c r="A12" i="1"/>
  <c r="G26" i="25"/>
  <c r="AO26" i="25" s="1"/>
  <c r="G25" i="25"/>
  <c r="AO25" i="25" s="1"/>
  <c r="G24" i="25"/>
  <c r="G23" i="25"/>
  <c r="G4" i="25"/>
  <c r="AO4" i="25" s="1"/>
  <c r="G22" i="25"/>
  <c r="G21" i="25"/>
  <c r="G20" i="25"/>
  <c r="AO20" i="25" s="1"/>
  <c r="G19" i="25"/>
  <c r="AO19" i="25" s="1"/>
  <c r="R7" i="249"/>
  <c r="G17" i="25"/>
  <c r="C32" i="32" s="1"/>
  <c r="G15" i="25"/>
  <c r="AO15" i="25" s="1"/>
  <c r="G14" i="25"/>
  <c r="G7" i="25"/>
  <c r="G6" i="25"/>
  <c r="AO31" i="25"/>
  <c r="AO10" i="25"/>
  <c r="AO8" i="25"/>
  <c r="AO5" i="25"/>
  <c r="B31" i="25"/>
  <c r="CT31" i="25" s="1"/>
  <c r="CU31" i="25" s="1"/>
  <c r="CS31" i="25"/>
  <c r="CS8" i="25"/>
  <c r="B8" i="25"/>
  <c r="CT8" i="25" s="1"/>
  <c r="CU8" i="25" s="1"/>
  <c r="CS13" i="25"/>
  <c r="B13" i="25"/>
  <c r="CT13" i="25" s="1"/>
  <c r="CU13" i="25" s="1"/>
  <c r="CS19" i="25"/>
  <c r="B19" i="25"/>
  <c r="AO12" i="25"/>
  <c r="C25" i="32"/>
  <c r="B20" i="25"/>
  <c r="CS20" i="25"/>
  <c r="CS32" i="25"/>
  <c r="B32" i="25"/>
  <c r="CT32" i="25" s="1"/>
  <c r="CU32" i="25" s="1"/>
  <c r="AO9" i="25"/>
  <c r="C23" i="32"/>
  <c r="B9" i="25"/>
  <c r="CT9" i="25" s="1"/>
  <c r="CU9" i="25" s="1"/>
  <c r="CS9" i="25"/>
  <c r="AO28" i="25"/>
  <c r="C52" i="32"/>
  <c r="CS28" i="25"/>
  <c r="B28" i="25"/>
  <c r="CT28" i="25" s="1"/>
  <c r="CU28" i="25" s="1"/>
  <c r="B16" i="25"/>
  <c r="CT16" i="25" s="1"/>
  <c r="CU16" i="25" s="1"/>
  <c r="CS16" i="25"/>
  <c r="B7" i="25"/>
  <c r="CS7" i="25"/>
  <c r="CS21" i="25"/>
  <c r="B21" i="25"/>
  <c r="CS5" i="25"/>
  <c r="B5" i="25"/>
  <c r="CT5" i="25" s="1"/>
  <c r="CU5" i="25" s="1"/>
  <c r="B22" i="25"/>
  <c r="CS22" i="25"/>
  <c r="B11" i="25"/>
  <c r="CT11" i="25" s="1"/>
  <c r="CU11" i="25" s="1"/>
  <c r="CS11" i="25"/>
  <c r="AO32" i="25"/>
  <c r="C57" i="32"/>
  <c r="CS17" i="25"/>
  <c r="B17" i="25"/>
  <c r="CP18" i="25"/>
  <c r="CL18" i="25"/>
  <c r="CH18" i="25"/>
  <c r="CD18" i="25"/>
  <c r="BZ18" i="25"/>
  <c r="BV18" i="25"/>
  <c r="CO18" i="25"/>
  <c r="CK18" i="25"/>
  <c r="CG18" i="25"/>
  <c r="CC18" i="25"/>
  <c r="BY18" i="25"/>
  <c r="CR18" i="25"/>
  <c r="CN18" i="25"/>
  <c r="CJ18" i="25"/>
  <c r="CF18" i="25"/>
  <c r="CB18" i="25"/>
  <c r="BX18" i="25"/>
  <c r="CQ18" i="25"/>
  <c r="CM18" i="25"/>
  <c r="CI18" i="25"/>
  <c r="CE18" i="25"/>
  <c r="CA18" i="25"/>
  <c r="BW18" i="25"/>
  <c r="B26" i="25"/>
  <c r="CS26" i="25"/>
  <c r="CS30" i="25"/>
  <c r="B30" i="25"/>
  <c r="CT30" i="25" s="1"/>
  <c r="CU30" i="25" s="1"/>
  <c r="B14" i="25"/>
  <c r="CS14" i="25"/>
  <c r="CS6" i="25"/>
  <c r="B6" i="25"/>
  <c r="CS23" i="25"/>
  <c r="B23" i="25"/>
  <c r="CP33" i="25"/>
  <c r="CL33" i="25"/>
  <c r="CH33" i="25"/>
  <c r="CD33" i="25"/>
  <c r="BZ33" i="25"/>
  <c r="BV33" i="25"/>
  <c r="CO33" i="25"/>
  <c r="CK33" i="25"/>
  <c r="CG33" i="25"/>
  <c r="CC33" i="25"/>
  <c r="BY33" i="25"/>
  <c r="CR33" i="25"/>
  <c r="CN33" i="25"/>
  <c r="CJ33" i="25"/>
  <c r="CF33" i="25"/>
  <c r="CB33" i="25"/>
  <c r="BX33" i="25"/>
  <c r="CQ33" i="25"/>
  <c r="CM33" i="25"/>
  <c r="CI33" i="25"/>
  <c r="CE33" i="25"/>
  <c r="CA33" i="25"/>
  <c r="BW33" i="25"/>
  <c r="B4" i="25"/>
  <c r="CS4" i="25"/>
  <c r="E1" i="49"/>
  <c r="CS10" i="25"/>
  <c r="B10" i="25"/>
  <c r="CT10" i="25" s="1"/>
  <c r="CU10" i="25" s="1"/>
  <c r="B29" i="25"/>
  <c r="CT29" i="25" s="1"/>
  <c r="CU29" i="25" s="1"/>
  <c r="CS29" i="25"/>
  <c r="B18" i="25"/>
  <c r="CT18" i="25" s="1"/>
  <c r="CU18" i="25" s="1"/>
  <c r="CS18" i="25"/>
  <c r="B25" i="25"/>
  <c r="CS25" i="25"/>
  <c r="CS15" i="25"/>
  <c r="B15" i="25"/>
  <c r="CS24" i="25"/>
  <c r="B24" i="25"/>
  <c r="CS27" i="25"/>
  <c r="B27" i="25"/>
  <c r="CT27" i="25" s="1"/>
  <c r="CU27" i="25" s="1"/>
  <c r="CO13" i="25"/>
  <c r="CK13" i="25"/>
  <c r="CG13" i="25"/>
  <c r="CC13" i="25"/>
  <c r="BY13" i="25"/>
  <c r="CR13" i="25"/>
  <c r="CN13" i="25"/>
  <c r="CJ13" i="25"/>
  <c r="CF13" i="25"/>
  <c r="CB13" i="25"/>
  <c r="BX13" i="25"/>
  <c r="CQ13" i="25"/>
  <c r="CM13" i="25"/>
  <c r="CI13" i="25"/>
  <c r="CE13" i="25"/>
  <c r="CA13" i="25"/>
  <c r="BW13" i="25"/>
  <c r="CP13" i="25"/>
  <c r="CL13" i="25"/>
  <c r="CH13" i="25"/>
  <c r="CD13" i="25"/>
  <c r="BZ13" i="25"/>
  <c r="BV13" i="25"/>
  <c r="CS12" i="25"/>
  <c r="B12" i="25"/>
  <c r="CT12" i="25" s="1"/>
  <c r="CU12" i="25" s="1"/>
  <c r="B33" i="25"/>
  <c r="CT33" i="25" s="1"/>
  <c r="CU33" i="25" s="1"/>
  <c r="CS33" i="25"/>
  <c r="B22" i="32"/>
  <c r="N5" i="1" l="1"/>
  <c r="J324" i="1"/>
  <c r="J220" i="1"/>
  <c r="J321" i="1"/>
  <c r="J246" i="1"/>
  <c r="J18" i="1"/>
  <c r="J89" i="1"/>
  <c r="J31" i="1"/>
  <c r="J58" i="1"/>
  <c r="J165" i="1"/>
  <c r="J215" i="1"/>
  <c r="J289" i="1"/>
  <c r="J352" i="1"/>
  <c r="J354" i="1"/>
  <c r="J204" i="1"/>
  <c r="J270" i="1"/>
  <c r="J153" i="1"/>
  <c r="J139" i="1"/>
  <c r="J56" i="1"/>
  <c r="J76" i="1"/>
  <c r="J16" i="1"/>
  <c r="J59" i="1"/>
  <c r="J168" i="1"/>
  <c r="J218" i="1"/>
  <c r="J293" i="1"/>
  <c r="J345" i="1"/>
  <c r="J325" i="1"/>
  <c r="J233" i="1"/>
  <c r="J166" i="1"/>
  <c r="J133" i="1"/>
  <c r="J100" i="1"/>
  <c r="J200" i="1"/>
  <c r="J216" i="1"/>
  <c r="J27" i="1"/>
  <c r="J88" i="1"/>
  <c r="J298" i="1"/>
  <c r="J176" i="1"/>
  <c r="J243" i="1"/>
  <c r="J326" i="1"/>
  <c r="J334" i="1"/>
  <c r="J290" i="1"/>
  <c r="J202" i="1"/>
  <c r="J163" i="1"/>
  <c r="J97" i="1"/>
  <c r="J25" i="1"/>
  <c r="J60" i="1"/>
  <c r="J134" i="1"/>
  <c r="J199" i="1"/>
  <c r="J275" i="1"/>
  <c r="J328" i="1"/>
  <c r="J229" i="1"/>
  <c r="J351" i="1"/>
  <c r="J284" i="1"/>
  <c r="J109" i="1"/>
  <c r="J107" i="1"/>
  <c r="J112" i="1"/>
  <c r="J118" i="1"/>
  <c r="J169" i="1"/>
  <c r="J234" i="1"/>
  <c r="J307" i="1"/>
  <c r="J313" i="1"/>
  <c r="J302" i="1"/>
  <c r="J206" i="1"/>
  <c r="J147" i="1"/>
  <c r="J67" i="1"/>
  <c r="J34" i="1"/>
  <c r="J222" i="1"/>
  <c r="J309" i="1"/>
  <c r="J105" i="1"/>
  <c r="J70" i="1"/>
  <c r="J269" i="1"/>
  <c r="J303" i="1"/>
  <c r="J235" i="1"/>
  <c r="J183" i="1"/>
  <c r="J49" i="1"/>
  <c r="J14" i="1"/>
  <c r="J323" i="1"/>
  <c r="J170" i="1"/>
  <c r="J310" i="1"/>
  <c r="J69" i="1"/>
  <c r="J98" i="1"/>
  <c r="J26" i="1"/>
  <c r="J37" i="1"/>
  <c r="J13" i="1"/>
  <c r="J75" i="1"/>
  <c r="J113" i="1"/>
  <c r="J156" i="1"/>
  <c r="J187" i="1"/>
  <c r="J203" i="1"/>
  <c r="J244" i="1"/>
  <c r="J268" i="1"/>
  <c r="J311" i="1"/>
  <c r="J331" i="1"/>
  <c r="J282" i="1"/>
  <c r="J181" i="1"/>
  <c r="J253" i="1"/>
  <c r="J276" i="1"/>
  <c r="J333" i="1"/>
  <c r="J212" i="1"/>
  <c r="J151" i="1"/>
  <c r="J102" i="1"/>
  <c r="J74" i="1"/>
  <c r="J46" i="1"/>
  <c r="J29" i="1"/>
  <c r="J108" i="1"/>
  <c r="J126" i="1"/>
  <c r="J17" i="1"/>
  <c r="J142" i="1"/>
  <c r="J180" i="1"/>
  <c r="J201" i="1"/>
  <c r="J247" i="1"/>
  <c r="J291" i="1"/>
  <c r="J300" i="1"/>
  <c r="J344" i="1"/>
  <c r="J296" i="1"/>
  <c r="J190" i="1"/>
  <c r="J322" i="1"/>
  <c r="J265" i="1"/>
  <c r="J317" i="1"/>
  <c r="J232" i="1"/>
  <c r="J145" i="1"/>
  <c r="J117" i="1"/>
  <c r="J90" i="1"/>
  <c r="J32" i="1"/>
  <c r="J106" i="1"/>
  <c r="J63" i="1"/>
  <c r="J28" i="1"/>
  <c r="J144" i="1"/>
  <c r="J179" i="1"/>
  <c r="J196" i="1"/>
  <c r="J251" i="1"/>
  <c r="J295" i="1"/>
  <c r="J305" i="1"/>
  <c r="J342" i="1"/>
  <c r="J294" i="1"/>
  <c r="J195" i="1"/>
  <c r="J304" i="1"/>
  <c r="J250" i="1"/>
  <c r="J341" i="1"/>
  <c r="J228" i="1"/>
  <c r="J143" i="1"/>
  <c r="J35" i="1"/>
  <c r="J114" i="1"/>
  <c r="J103" i="1"/>
  <c r="J9" i="1"/>
  <c r="J172" i="1"/>
  <c r="J240" i="1"/>
  <c r="J343" i="1"/>
  <c r="J346" i="1"/>
  <c r="J158" i="1"/>
  <c r="J119" i="1"/>
  <c r="J47" i="1"/>
  <c r="J110" i="1"/>
  <c r="J184" i="1"/>
  <c r="J281" i="1"/>
  <c r="J306" i="1"/>
  <c r="J292" i="1"/>
  <c r="J159" i="1"/>
  <c r="J10" i="1"/>
  <c r="J136" i="1"/>
  <c r="J256" i="1"/>
  <c r="J347" i="1"/>
  <c r="J278" i="1"/>
  <c r="J224" i="1"/>
  <c r="J51" i="1"/>
  <c r="J61" i="1"/>
  <c r="J20" i="1"/>
  <c r="J131" i="1"/>
  <c r="J91" i="1"/>
  <c r="J55" i="1"/>
  <c r="J62" i="1"/>
  <c r="J175" i="1"/>
  <c r="J197" i="1"/>
  <c r="J226" i="1"/>
  <c r="J271" i="1"/>
  <c r="J297" i="1"/>
  <c r="J353" i="1"/>
  <c r="J355" i="1"/>
  <c r="J217" i="1"/>
  <c r="J154" i="1"/>
  <c r="J65" i="1"/>
  <c r="J12" i="1"/>
  <c r="J116" i="1"/>
  <c r="J115" i="1"/>
  <c r="J185" i="1"/>
  <c r="J263" i="1"/>
  <c r="J312" i="1"/>
  <c r="J288" i="1"/>
  <c r="J214" i="1"/>
  <c r="J111" i="1"/>
  <c r="J127" i="1"/>
  <c r="J189" i="1"/>
  <c r="J267" i="1"/>
  <c r="J316" i="1"/>
  <c r="J272" i="1"/>
  <c r="J186" i="1"/>
  <c r="J245" i="1"/>
  <c r="J135" i="1"/>
  <c r="J84" i="1"/>
  <c r="J132" i="1"/>
  <c r="J314" i="1"/>
  <c r="J337" i="1"/>
  <c r="J87" i="1"/>
  <c r="J129" i="1"/>
  <c r="J238" i="1"/>
  <c r="J336" i="1"/>
  <c r="J261" i="1"/>
  <c r="J104" i="1"/>
  <c r="J81" i="1"/>
  <c r="J188" i="1"/>
  <c r="J301" i="1"/>
  <c r="J231" i="1"/>
  <c r="J225" i="1"/>
  <c r="J141" i="1"/>
  <c r="J125" i="1"/>
  <c r="J83" i="1"/>
  <c r="J53" i="1"/>
  <c r="J22" i="1"/>
  <c r="J85" i="1"/>
  <c r="J140" i="1"/>
  <c r="J213" i="1"/>
  <c r="J287" i="1"/>
  <c r="J340" i="1"/>
  <c r="J208" i="1"/>
  <c r="J249" i="1"/>
  <c r="J236" i="1"/>
  <c r="J72" i="1"/>
  <c r="J48" i="1"/>
  <c r="J121" i="1"/>
  <c r="J80" i="1"/>
  <c r="J164" i="1"/>
  <c r="J230" i="1"/>
  <c r="J299" i="1"/>
  <c r="J350" i="1"/>
  <c r="J338" i="1"/>
  <c r="J178" i="1"/>
  <c r="J137" i="1"/>
  <c r="J73" i="1"/>
  <c r="J24" i="1"/>
  <c r="J15" i="1"/>
  <c r="J138" i="1"/>
  <c r="J205" i="1"/>
  <c r="J279" i="1"/>
  <c r="J332" i="1"/>
  <c r="J221" i="1"/>
  <c r="J318" i="1"/>
  <c r="J280" i="1"/>
  <c r="J101" i="1"/>
  <c r="J82" i="1"/>
  <c r="J160" i="1"/>
  <c r="J320" i="1"/>
  <c r="J255" i="1"/>
  <c r="J79" i="1"/>
  <c r="J148" i="1"/>
  <c r="J219" i="1"/>
  <c r="J23" i="1"/>
  <c r="J86" i="1"/>
  <c r="J71" i="1"/>
  <c r="J161" i="1"/>
  <c r="J192" i="1"/>
  <c r="J239" i="1"/>
  <c r="J260" i="1"/>
  <c r="J285" i="1"/>
  <c r="J327" i="1"/>
  <c r="J348" i="1"/>
  <c r="J242" i="1"/>
  <c r="J149" i="1"/>
  <c r="J227" i="1"/>
  <c r="J223" i="1"/>
  <c r="J286" i="1"/>
  <c r="J167" i="1"/>
  <c r="J150" i="1"/>
  <c r="J64" i="1"/>
  <c r="J52" i="1"/>
  <c r="J11" i="1"/>
  <c r="J36" i="1"/>
  <c r="J123" i="1"/>
  <c r="J93" i="1"/>
  <c r="J152" i="1"/>
  <c r="J191" i="1"/>
  <c r="J207" i="1"/>
  <c r="J248" i="1"/>
  <c r="J273" i="1"/>
  <c r="J315" i="1"/>
  <c r="J335" i="1"/>
  <c r="J257" i="1"/>
  <c r="J162" i="1"/>
  <c r="J237" i="1"/>
  <c r="J266" i="1"/>
  <c r="J329" i="1"/>
  <c r="J194" i="1"/>
  <c r="J146" i="1"/>
  <c r="J99" i="1"/>
  <c r="J128" i="1"/>
  <c r="J54" i="1"/>
  <c r="J33" i="1"/>
  <c r="J130" i="1"/>
  <c r="J66" i="1"/>
  <c r="J120" i="1"/>
  <c r="J155" i="1"/>
  <c r="J182" i="1"/>
  <c r="J211" i="1"/>
  <c r="J252" i="1"/>
  <c r="J277" i="1"/>
  <c r="J319" i="1"/>
  <c r="J339" i="1"/>
  <c r="J241" i="1"/>
  <c r="J174" i="1"/>
  <c r="J254" i="1"/>
  <c r="J262" i="1"/>
  <c r="J330" i="1"/>
  <c r="J210" i="1"/>
  <c r="J177" i="1"/>
  <c r="J57" i="1"/>
  <c r="J30" i="1"/>
  <c r="J68" i="1"/>
  <c r="J94" i="1"/>
  <c r="J193" i="1"/>
  <c r="J283" i="1"/>
  <c r="J258" i="1"/>
  <c r="J259" i="1"/>
  <c r="J95" i="1"/>
  <c r="J122" i="1"/>
  <c r="J21" i="1"/>
  <c r="J78" i="1"/>
  <c r="J209" i="1"/>
  <c r="J308" i="1"/>
  <c r="J173" i="1"/>
  <c r="J198" i="1"/>
  <c r="J96" i="1"/>
  <c r="J124" i="1"/>
  <c r="J171" i="1"/>
  <c r="J264" i="1"/>
  <c r="J349" i="1"/>
  <c r="J274" i="1"/>
  <c r="J157" i="1"/>
  <c r="J92" i="1"/>
  <c r="J77" i="1"/>
  <c r="AM7" i="1"/>
  <c r="AM14" i="1"/>
  <c r="J40" i="1"/>
  <c r="AO40" i="1"/>
  <c r="I40" i="1" s="1"/>
  <c r="AM40" i="1"/>
  <c r="AP40" i="1"/>
  <c r="J41" i="1"/>
  <c r="AO41" i="1"/>
  <c r="I41" i="1" s="1"/>
  <c r="AM41" i="1"/>
  <c r="AP41" i="1"/>
  <c r="J38" i="1"/>
  <c r="AO38" i="1"/>
  <c r="I38" i="1" s="1"/>
  <c r="AM38" i="1"/>
  <c r="AP38" i="1"/>
  <c r="J42" i="1"/>
  <c r="AO42" i="1"/>
  <c r="I42" i="1" s="1"/>
  <c r="AM42" i="1"/>
  <c r="AP42" i="1"/>
  <c r="AO37" i="1"/>
  <c r="I37" i="1" s="1"/>
  <c r="AP37" i="1"/>
  <c r="AM37" i="1"/>
  <c r="J44" i="1"/>
  <c r="AM44" i="1"/>
  <c r="AO44" i="1"/>
  <c r="I44" i="1" s="1"/>
  <c r="AP44" i="1"/>
  <c r="J39" i="1"/>
  <c r="AM39" i="1"/>
  <c r="AO39" i="1"/>
  <c r="I39" i="1" s="1"/>
  <c r="AP39" i="1"/>
  <c r="J45" i="1"/>
  <c r="AM45" i="1"/>
  <c r="AO45" i="1"/>
  <c r="I45" i="1" s="1"/>
  <c r="AP45" i="1"/>
  <c r="J43" i="1"/>
  <c r="AM43" i="1"/>
  <c r="AO43" i="1"/>
  <c r="I43" i="1" s="1"/>
  <c r="AP43" i="1"/>
  <c r="AL5" i="1"/>
  <c r="K23" i="25" s="1"/>
  <c r="AM10" i="1"/>
  <c r="J8" i="1"/>
  <c r="O72" i="95"/>
  <c r="R72" i="95" s="1"/>
  <c r="AM19" i="1"/>
  <c r="AM30" i="1"/>
  <c r="AM31" i="1"/>
  <c r="AM11" i="1"/>
  <c r="AM24" i="1"/>
  <c r="AM27" i="1"/>
  <c r="AM13" i="1"/>
  <c r="AM16" i="1"/>
  <c r="AM21" i="1"/>
  <c r="AM17" i="1"/>
  <c r="AM29" i="1"/>
  <c r="AM20" i="1"/>
  <c r="AM12" i="1"/>
  <c r="AM32" i="1"/>
  <c r="AM15" i="1"/>
  <c r="AM23" i="1"/>
  <c r="AM22" i="1"/>
  <c r="AM33" i="1"/>
  <c r="AM28" i="1"/>
  <c r="AM26" i="1"/>
  <c r="AM25" i="1"/>
  <c r="AM18" i="1"/>
  <c r="AM9" i="1"/>
  <c r="R5" i="1"/>
  <c r="V5" i="1"/>
  <c r="AN140" i="1" s="1"/>
  <c r="Z5" i="1"/>
  <c r="AD5" i="1"/>
  <c r="AH5" i="1"/>
  <c r="O5" i="1"/>
  <c r="S5" i="1"/>
  <c r="W5" i="1"/>
  <c r="AA5" i="1"/>
  <c r="K4" i="25" s="1"/>
  <c r="AE5" i="1"/>
  <c r="AI5" i="1"/>
  <c r="AM8" i="1"/>
  <c r="P5" i="1"/>
  <c r="T5" i="1"/>
  <c r="AN138" i="1" s="1"/>
  <c r="X5" i="1"/>
  <c r="AN141" i="1" s="1"/>
  <c r="AB5" i="1"/>
  <c r="AF5" i="1"/>
  <c r="AJ5" i="1"/>
  <c r="Y5" i="1"/>
  <c r="AK5" i="1"/>
  <c r="K22" i="25" s="1"/>
  <c r="AC5" i="1"/>
  <c r="AN109" i="1" s="1"/>
  <c r="U5" i="1"/>
  <c r="AN136" i="1" s="1"/>
  <c r="Q5" i="1"/>
  <c r="AG5" i="1"/>
  <c r="O73" i="95"/>
  <c r="R73" i="95" s="1"/>
  <c r="O74" i="95"/>
  <c r="R74" i="95" s="1"/>
  <c r="A13" i="1"/>
  <c r="AO51" i="1"/>
  <c r="I51" i="1" s="1"/>
  <c r="AP51" i="1"/>
  <c r="AM51" i="1"/>
  <c r="AO17" i="1"/>
  <c r="I17" i="1" s="1"/>
  <c r="AP17" i="1"/>
  <c r="AP144" i="1"/>
  <c r="AM144" i="1"/>
  <c r="AO144" i="1"/>
  <c r="I144" i="1" s="1"/>
  <c r="AP179" i="1"/>
  <c r="AO179" i="1"/>
  <c r="I179" i="1" s="1"/>
  <c r="AM179" i="1"/>
  <c r="AP196" i="1"/>
  <c r="AO196" i="1"/>
  <c r="I196" i="1" s="1"/>
  <c r="AM196" i="1"/>
  <c r="AP251" i="1"/>
  <c r="AM251" i="1"/>
  <c r="AO251" i="1"/>
  <c r="I251" i="1" s="1"/>
  <c r="AP295" i="1"/>
  <c r="AM295" i="1"/>
  <c r="AO295" i="1"/>
  <c r="I295" i="1" s="1"/>
  <c r="AM305" i="1"/>
  <c r="AO305" i="1"/>
  <c r="I305" i="1" s="1"/>
  <c r="AP305" i="1"/>
  <c r="AO342" i="1"/>
  <c r="I342" i="1" s="1"/>
  <c r="AP342" i="1"/>
  <c r="AM342" i="1"/>
  <c r="AO294" i="1"/>
  <c r="I294" i="1" s="1"/>
  <c r="AP294" i="1"/>
  <c r="AM294" i="1"/>
  <c r="AP195" i="1"/>
  <c r="AO195" i="1"/>
  <c r="I195" i="1" s="1"/>
  <c r="AM195" i="1"/>
  <c r="AM304" i="1"/>
  <c r="AO304" i="1"/>
  <c r="I304" i="1" s="1"/>
  <c r="AP304" i="1"/>
  <c r="AO250" i="1"/>
  <c r="I250" i="1" s="1"/>
  <c r="AP250" i="1"/>
  <c r="AM250" i="1"/>
  <c r="AM341" i="1"/>
  <c r="AO341" i="1"/>
  <c r="I341" i="1" s="1"/>
  <c r="AP341" i="1"/>
  <c r="AM228" i="1"/>
  <c r="AO228" i="1"/>
  <c r="I228" i="1" s="1"/>
  <c r="AP228" i="1"/>
  <c r="AP143" i="1"/>
  <c r="AO143" i="1"/>
  <c r="I143" i="1" s="1"/>
  <c r="AM143" i="1"/>
  <c r="AO33" i="1"/>
  <c r="I33" i="1" s="1"/>
  <c r="AP33" i="1"/>
  <c r="AO76" i="1"/>
  <c r="I76" i="1" s="1"/>
  <c r="AM76" i="1"/>
  <c r="AP76" i="1"/>
  <c r="AO84" i="1"/>
  <c r="I84" i="1" s="1"/>
  <c r="AP84" i="1"/>
  <c r="AM84" i="1"/>
  <c r="AO61" i="1"/>
  <c r="I61" i="1" s="1"/>
  <c r="AM61" i="1"/>
  <c r="AP61" i="1"/>
  <c r="AO47" i="1"/>
  <c r="I47" i="1" s="1"/>
  <c r="AP47" i="1"/>
  <c r="AM47" i="1"/>
  <c r="AO65" i="1"/>
  <c r="I65" i="1" s="1"/>
  <c r="AM65" i="1"/>
  <c r="AP65" i="1"/>
  <c r="AO56" i="1"/>
  <c r="I56" i="1" s="1"/>
  <c r="AM56" i="1"/>
  <c r="AP56" i="1"/>
  <c r="AP188" i="1"/>
  <c r="AM188" i="1"/>
  <c r="AO188" i="1"/>
  <c r="I188" i="1" s="1"/>
  <c r="AM256" i="1"/>
  <c r="AO256" i="1"/>
  <c r="I256" i="1" s="1"/>
  <c r="AP256" i="1"/>
  <c r="AP323" i="1"/>
  <c r="AM323" i="1"/>
  <c r="AO323" i="1"/>
  <c r="I323" i="1" s="1"/>
  <c r="AO258" i="1"/>
  <c r="I258" i="1" s="1"/>
  <c r="AP258" i="1"/>
  <c r="AM258" i="1"/>
  <c r="AP235" i="1"/>
  <c r="AM235" i="1"/>
  <c r="AO235" i="1"/>
  <c r="I235" i="1" s="1"/>
  <c r="AO310" i="1"/>
  <c r="I310" i="1" s="1"/>
  <c r="AP310" i="1"/>
  <c r="AM310" i="1"/>
  <c r="AP141" i="1"/>
  <c r="AM141" i="1"/>
  <c r="AO141" i="1"/>
  <c r="I141" i="1" s="1"/>
  <c r="AO82" i="1"/>
  <c r="I82" i="1" s="1"/>
  <c r="AP82" i="1"/>
  <c r="AM82" i="1"/>
  <c r="AO24" i="1"/>
  <c r="I24" i="1" s="1"/>
  <c r="AP24" i="1"/>
  <c r="AP193" i="1"/>
  <c r="AM193" i="1"/>
  <c r="AO193" i="1"/>
  <c r="I193" i="1" s="1"/>
  <c r="AM269" i="1"/>
  <c r="AO269" i="1"/>
  <c r="I269" i="1" s="1"/>
  <c r="AP269" i="1"/>
  <c r="AM320" i="1"/>
  <c r="AO320" i="1"/>
  <c r="I320" i="1" s="1"/>
  <c r="AP320" i="1"/>
  <c r="AP231" i="1"/>
  <c r="AM231" i="1"/>
  <c r="AO231" i="1"/>
  <c r="I231" i="1" s="1"/>
  <c r="AO346" i="1"/>
  <c r="I346" i="1" s="1"/>
  <c r="AP346" i="1"/>
  <c r="AM346" i="1"/>
  <c r="AM261" i="1"/>
  <c r="AO261" i="1"/>
  <c r="I261" i="1" s="1"/>
  <c r="AP261" i="1"/>
  <c r="AO12" i="1"/>
  <c r="I12" i="1" s="1"/>
  <c r="AP12" i="1"/>
  <c r="AP105" i="1"/>
  <c r="AM105" i="1"/>
  <c r="AO105" i="1"/>
  <c r="I105" i="1" s="1"/>
  <c r="AP95" i="1"/>
  <c r="AO95" i="1"/>
  <c r="I95" i="1" s="1"/>
  <c r="AM95" i="1"/>
  <c r="AP161" i="1"/>
  <c r="AM161" i="1"/>
  <c r="AO161" i="1"/>
  <c r="I161" i="1" s="1"/>
  <c r="AP192" i="1"/>
  <c r="AM192" i="1"/>
  <c r="AO192" i="1"/>
  <c r="I192" i="1" s="1"/>
  <c r="AP239" i="1"/>
  <c r="AM239" i="1"/>
  <c r="AO239" i="1"/>
  <c r="I239" i="1" s="1"/>
  <c r="AM260" i="1"/>
  <c r="AO260" i="1"/>
  <c r="I260" i="1" s="1"/>
  <c r="AP260" i="1"/>
  <c r="AM285" i="1"/>
  <c r="AO285" i="1"/>
  <c r="I285" i="1" s="1"/>
  <c r="AP285" i="1"/>
  <c r="AP327" i="1"/>
  <c r="AM327" i="1"/>
  <c r="AO327" i="1"/>
  <c r="I327" i="1" s="1"/>
  <c r="AM348" i="1"/>
  <c r="AO348" i="1"/>
  <c r="I348" i="1" s="1"/>
  <c r="AP348" i="1"/>
  <c r="AO242" i="1"/>
  <c r="I242" i="1" s="1"/>
  <c r="AP242" i="1"/>
  <c r="AM242" i="1"/>
  <c r="AP149" i="1"/>
  <c r="AM149" i="1"/>
  <c r="AO149" i="1"/>
  <c r="I149" i="1" s="1"/>
  <c r="AM321" i="1"/>
  <c r="AO321" i="1"/>
  <c r="I321" i="1" s="1"/>
  <c r="AP321" i="1"/>
  <c r="AM217" i="1"/>
  <c r="AO217" i="1"/>
  <c r="I217" i="1" s="1"/>
  <c r="AP217" i="1"/>
  <c r="AO246" i="1"/>
  <c r="I246" i="1" s="1"/>
  <c r="AP246" i="1"/>
  <c r="AM246" i="1"/>
  <c r="AP154" i="1"/>
  <c r="AM154" i="1"/>
  <c r="AO154" i="1"/>
  <c r="I154" i="1" s="1"/>
  <c r="J7" i="1"/>
  <c r="AO7" i="1"/>
  <c r="I7" i="1" s="1"/>
  <c r="AP7" i="1"/>
  <c r="AP92" i="1"/>
  <c r="AM92" i="1"/>
  <c r="AO92" i="1"/>
  <c r="I92" i="1" s="1"/>
  <c r="AO78" i="1"/>
  <c r="I78" i="1" s="1"/>
  <c r="AM78" i="1"/>
  <c r="AP78" i="1"/>
  <c r="AO49" i="1"/>
  <c r="I49" i="1" s="1"/>
  <c r="AM49" i="1"/>
  <c r="AP49" i="1"/>
  <c r="AO29" i="1"/>
  <c r="I29" i="1" s="1"/>
  <c r="AP29" i="1"/>
  <c r="AO11" i="1"/>
  <c r="I11" i="1" s="1"/>
  <c r="AP11" i="1"/>
  <c r="AO14" i="1"/>
  <c r="I14" i="1" s="1"/>
  <c r="AP14" i="1"/>
  <c r="AP191" i="1"/>
  <c r="AO191" i="1"/>
  <c r="I191" i="1" s="1"/>
  <c r="AM191" i="1"/>
  <c r="AP263" i="1"/>
  <c r="AM263" i="1"/>
  <c r="AO263" i="1"/>
  <c r="I263" i="1" s="1"/>
  <c r="AP335" i="1"/>
  <c r="AM335" i="1"/>
  <c r="AO335" i="1"/>
  <c r="I335" i="1" s="1"/>
  <c r="AM317" i="1"/>
  <c r="AO317" i="1"/>
  <c r="I317" i="1" s="1"/>
  <c r="AP317" i="1"/>
  <c r="AP146" i="1"/>
  <c r="AM146" i="1"/>
  <c r="AO146" i="1"/>
  <c r="I146" i="1" s="1"/>
  <c r="AP125" i="1"/>
  <c r="AM125" i="1"/>
  <c r="AO125" i="1"/>
  <c r="I125" i="1" s="1"/>
  <c r="AO35" i="1"/>
  <c r="I35" i="1" s="1"/>
  <c r="AP35" i="1"/>
  <c r="AM35" i="1"/>
  <c r="AP117" i="1"/>
  <c r="AM117" i="1"/>
  <c r="AO117" i="1"/>
  <c r="I117" i="1" s="1"/>
  <c r="AO15" i="1"/>
  <c r="I15" i="1" s="1"/>
  <c r="AP15" i="1"/>
  <c r="AP164" i="1"/>
  <c r="AO164" i="1"/>
  <c r="I164" i="1" s="1"/>
  <c r="AM164" i="1"/>
  <c r="AP275" i="1"/>
  <c r="AM275" i="1"/>
  <c r="AO275" i="1"/>
  <c r="I275" i="1" s="1"/>
  <c r="AM257" i="1"/>
  <c r="AO257" i="1"/>
  <c r="I257" i="1" s="1"/>
  <c r="AP257" i="1"/>
  <c r="AM265" i="1"/>
  <c r="AO265" i="1"/>
  <c r="I265" i="1" s="1"/>
  <c r="AP265" i="1"/>
  <c r="AP139" i="1"/>
  <c r="AO139" i="1"/>
  <c r="I139" i="1" s="1"/>
  <c r="AM139" i="1"/>
  <c r="AP94" i="1"/>
  <c r="AO94" i="1"/>
  <c r="I94" i="1" s="1"/>
  <c r="AM94" i="1"/>
  <c r="AP121" i="1"/>
  <c r="AM121" i="1"/>
  <c r="AO121" i="1"/>
  <c r="I121" i="1" s="1"/>
  <c r="AO32" i="1"/>
  <c r="I32" i="1" s="1"/>
  <c r="AP32" i="1"/>
  <c r="AM248" i="1"/>
  <c r="AO248" i="1"/>
  <c r="I248" i="1" s="1"/>
  <c r="AP248" i="1"/>
  <c r="AM352" i="1"/>
  <c r="AO352" i="1"/>
  <c r="I352" i="1" s="1"/>
  <c r="AP352" i="1"/>
  <c r="AO338" i="1"/>
  <c r="I338" i="1" s="1"/>
  <c r="AP338" i="1"/>
  <c r="AM338" i="1"/>
  <c r="AM329" i="1"/>
  <c r="AO329" i="1"/>
  <c r="I329" i="1" s="1"/>
  <c r="AP329" i="1"/>
  <c r="AO55" i="1"/>
  <c r="I55" i="1" s="1"/>
  <c r="AP55" i="1"/>
  <c r="AM55" i="1"/>
  <c r="AO72" i="1"/>
  <c r="I72" i="1" s="1"/>
  <c r="AM72" i="1"/>
  <c r="AP72" i="1"/>
  <c r="AO36" i="1"/>
  <c r="I36" i="1" s="1"/>
  <c r="AP36" i="1"/>
  <c r="AM36" i="1"/>
  <c r="AO28" i="1"/>
  <c r="AP28" i="1"/>
  <c r="AO90" i="1"/>
  <c r="I90" i="1" s="1"/>
  <c r="AM90" i="1"/>
  <c r="AP90" i="1"/>
  <c r="AP155" i="1"/>
  <c r="AO155" i="1"/>
  <c r="I155" i="1" s="1"/>
  <c r="AM155" i="1"/>
  <c r="AP182" i="1"/>
  <c r="AO182" i="1"/>
  <c r="I182" i="1" s="1"/>
  <c r="AM182" i="1"/>
  <c r="AP211" i="1"/>
  <c r="AM211" i="1"/>
  <c r="AO211" i="1"/>
  <c r="I211" i="1" s="1"/>
  <c r="AM252" i="1"/>
  <c r="AO252" i="1"/>
  <c r="I252" i="1" s="1"/>
  <c r="AP252" i="1"/>
  <c r="AM277" i="1"/>
  <c r="AO277" i="1"/>
  <c r="I277" i="1" s="1"/>
  <c r="AP277" i="1"/>
  <c r="AP319" i="1"/>
  <c r="AM319" i="1"/>
  <c r="AO319" i="1"/>
  <c r="I319" i="1" s="1"/>
  <c r="AP339" i="1"/>
  <c r="AM339" i="1"/>
  <c r="AO339" i="1"/>
  <c r="I339" i="1" s="1"/>
  <c r="AM241" i="1"/>
  <c r="AO241" i="1"/>
  <c r="I241" i="1" s="1"/>
  <c r="AP241" i="1"/>
  <c r="AP174" i="1"/>
  <c r="AM174" i="1"/>
  <c r="AO174" i="1"/>
  <c r="I174" i="1" s="1"/>
  <c r="AO254" i="1"/>
  <c r="I254" i="1" s="1"/>
  <c r="AP254" i="1"/>
  <c r="AM254" i="1"/>
  <c r="AO262" i="1"/>
  <c r="I262" i="1" s="1"/>
  <c r="AP262" i="1"/>
  <c r="AM262" i="1"/>
  <c r="AO330" i="1"/>
  <c r="I330" i="1" s="1"/>
  <c r="AP330" i="1"/>
  <c r="AM330" i="1"/>
  <c r="AO210" i="1"/>
  <c r="I210" i="1" s="1"/>
  <c r="AP210" i="1"/>
  <c r="AM210" i="1"/>
  <c r="AP177" i="1"/>
  <c r="AM177" i="1"/>
  <c r="AO177" i="1"/>
  <c r="I177" i="1" s="1"/>
  <c r="AO20" i="1"/>
  <c r="I20" i="1" s="1"/>
  <c r="AP20" i="1"/>
  <c r="AP116" i="1"/>
  <c r="AO116" i="1"/>
  <c r="I116" i="1" s="1"/>
  <c r="AM116" i="1"/>
  <c r="AO70" i="1"/>
  <c r="I70" i="1" s="1"/>
  <c r="AM70" i="1"/>
  <c r="AP70" i="1"/>
  <c r="AO26" i="1"/>
  <c r="I26" i="1" s="1"/>
  <c r="AP26" i="1"/>
  <c r="AP132" i="1"/>
  <c r="AO132" i="1"/>
  <c r="I132" i="1" s="1"/>
  <c r="AM132" i="1"/>
  <c r="AP120" i="1"/>
  <c r="AO120" i="1"/>
  <c r="I120" i="1" s="1"/>
  <c r="AM120" i="1"/>
  <c r="AP136" i="1"/>
  <c r="AO136" i="1"/>
  <c r="I136" i="1" s="1"/>
  <c r="AM136" i="1"/>
  <c r="AM200" i="1"/>
  <c r="AO200" i="1"/>
  <c r="I200" i="1" s="1"/>
  <c r="AP200" i="1"/>
  <c r="AP283" i="1"/>
  <c r="AM283" i="1"/>
  <c r="AO283" i="1"/>
  <c r="I283" i="1" s="1"/>
  <c r="AM336" i="1"/>
  <c r="AO336" i="1"/>
  <c r="I336" i="1" s="1"/>
  <c r="AP336" i="1"/>
  <c r="AM216" i="1"/>
  <c r="AO216" i="1"/>
  <c r="I216" i="1" s="1"/>
  <c r="AP216" i="1"/>
  <c r="AO274" i="1"/>
  <c r="I274" i="1" s="1"/>
  <c r="AP274" i="1"/>
  <c r="AM274" i="1"/>
  <c r="AP255" i="1"/>
  <c r="AM255" i="1"/>
  <c r="AO255" i="1"/>
  <c r="I255" i="1" s="1"/>
  <c r="AO9" i="1"/>
  <c r="I9" i="1" s="1"/>
  <c r="AP9" i="1"/>
  <c r="AO27" i="1"/>
  <c r="I27" i="1" s="1"/>
  <c r="AP27" i="1"/>
  <c r="AO68" i="1"/>
  <c r="I68" i="1" s="1"/>
  <c r="AP68" i="1"/>
  <c r="AM68" i="1"/>
  <c r="AP148" i="1"/>
  <c r="AO148" i="1"/>
  <c r="I148" i="1" s="1"/>
  <c r="AM148" i="1"/>
  <c r="AM209" i="1"/>
  <c r="AO209" i="1"/>
  <c r="I209" i="1" s="1"/>
  <c r="AP209" i="1"/>
  <c r="AM264" i="1"/>
  <c r="AO264" i="1"/>
  <c r="I264" i="1" s="1"/>
  <c r="AP264" i="1"/>
  <c r="AP347" i="1"/>
  <c r="AM347" i="1"/>
  <c r="AO347" i="1"/>
  <c r="I347" i="1" s="1"/>
  <c r="AP173" i="1"/>
  <c r="AM173" i="1"/>
  <c r="AO173" i="1"/>
  <c r="I173" i="1" s="1"/>
  <c r="AM292" i="1"/>
  <c r="AO292" i="1"/>
  <c r="I292" i="1" s="1"/>
  <c r="AP292" i="1"/>
  <c r="AM224" i="1"/>
  <c r="AO224" i="1"/>
  <c r="I224" i="1" s="1"/>
  <c r="AP224" i="1"/>
  <c r="AO16" i="1"/>
  <c r="I16" i="1" s="1"/>
  <c r="AP16" i="1"/>
  <c r="AP103" i="1"/>
  <c r="AO103" i="1"/>
  <c r="I103" i="1" s="1"/>
  <c r="AM103" i="1"/>
  <c r="AP175" i="1"/>
  <c r="AO175" i="1"/>
  <c r="I175" i="1" s="1"/>
  <c r="AM175" i="1"/>
  <c r="AP197" i="1"/>
  <c r="AM197" i="1"/>
  <c r="AO197" i="1"/>
  <c r="I197" i="1" s="1"/>
  <c r="AO226" i="1"/>
  <c r="I226" i="1" s="1"/>
  <c r="AP226" i="1"/>
  <c r="AM226" i="1"/>
  <c r="AP271" i="1"/>
  <c r="AM271" i="1"/>
  <c r="AO271" i="1"/>
  <c r="I271" i="1" s="1"/>
  <c r="AM297" i="1"/>
  <c r="AO297" i="1"/>
  <c r="I297" i="1" s="1"/>
  <c r="AP297" i="1"/>
  <c r="AM324" i="1"/>
  <c r="AO324" i="1"/>
  <c r="I324" i="1" s="1"/>
  <c r="AP324" i="1"/>
  <c r="AM353" i="1"/>
  <c r="AO353" i="1"/>
  <c r="I353" i="1" s="1"/>
  <c r="AP353" i="1"/>
  <c r="AM220" i="1"/>
  <c r="AO220" i="1"/>
  <c r="I220" i="1" s="1"/>
  <c r="AP220" i="1"/>
  <c r="AO290" i="1"/>
  <c r="I290" i="1" s="1"/>
  <c r="AP290" i="1"/>
  <c r="AM290" i="1"/>
  <c r="AM249" i="1"/>
  <c r="AO249" i="1"/>
  <c r="I249" i="1" s="1"/>
  <c r="AP249" i="1"/>
  <c r="AO202" i="1"/>
  <c r="I202" i="1" s="1"/>
  <c r="AP202" i="1"/>
  <c r="AM202" i="1"/>
  <c r="AM236" i="1"/>
  <c r="AO236" i="1"/>
  <c r="I236" i="1" s="1"/>
  <c r="AP236" i="1"/>
  <c r="AP163" i="1"/>
  <c r="AO163" i="1"/>
  <c r="I163" i="1" s="1"/>
  <c r="AM163" i="1"/>
  <c r="AO69" i="1"/>
  <c r="I69" i="1" s="1"/>
  <c r="AM69" i="1"/>
  <c r="AP69" i="1"/>
  <c r="AO46" i="1"/>
  <c r="I46" i="1" s="1"/>
  <c r="AM46" i="1"/>
  <c r="AP46" i="1"/>
  <c r="AP119" i="1"/>
  <c r="AO119" i="1"/>
  <c r="I119" i="1" s="1"/>
  <c r="AM119" i="1"/>
  <c r="AP130" i="1"/>
  <c r="AM130" i="1"/>
  <c r="AO130" i="1"/>
  <c r="I130" i="1" s="1"/>
  <c r="AO64" i="1"/>
  <c r="I64" i="1" s="1"/>
  <c r="AP64" i="1"/>
  <c r="AM64" i="1"/>
  <c r="AO60" i="1"/>
  <c r="I60" i="1" s="1"/>
  <c r="AM60" i="1"/>
  <c r="AP60" i="1"/>
  <c r="AP115" i="1"/>
  <c r="AO115" i="1"/>
  <c r="I115" i="1" s="1"/>
  <c r="AM115" i="1"/>
  <c r="AP199" i="1"/>
  <c r="AM199" i="1"/>
  <c r="AO199" i="1"/>
  <c r="I199" i="1" s="1"/>
  <c r="AM273" i="1"/>
  <c r="AO273" i="1"/>
  <c r="I273" i="1" s="1"/>
  <c r="AP273" i="1"/>
  <c r="AM296" i="1"/>
  <c r="AO296" i="1"/>
  <c r="I296" i="1" s="1"/>
  <c r="AP296" i="1"/>
  <c r="AM284" i="1"/>
  <c r="AO284" i="1"/>
  <c r="I284" i="1" s="1"/>
  <c r="AP284" i="1"/>
  <c r="AO18" i="1"/>
  <c r="I18" i="1" s="1"/>
  <c r="AP18" i="1"/>
  <c r="AP104" i="1"/>
  <c r="AM104" i="1"/>
  <c r="AO104" i="1"/>
  <c r="I104" i="1" s="1"/>
  <c r="AP108" i="1"/>
  <c r="AM108" i="1"/>
  <c r="AO108" i="1"/>
  <c r="I108" i="1" s="1"/>
  <c r="AP106" i="1"/>
  <c r="AM106" i="1"/>
  <c r="AO106" i="1"/>
  <c r="I106" i="1" s="1"/>
  <c r="AP97" i="1"/>
  <c r="AM97" i="1"/>
  <c r="AO97" i="1"/>
  <c r="I97" i="1" s="1"/>
  <c r="AP185" i="1"/>
  <c r="AM185" i="1"/>
  <c r="AO185" i="1"/>
  <c r="I185" i="1" s="1"/>
  <c r="AP299" i="1"/>
  <c r="AM299" i="1"/>
  <c r="AO299" i="1"/>
  <c r="I299" i="1" s="1"/>
  <c r="AO354" i="1"/>
  <c r="I354" i="1" s="1"/>
  <c r="AP354" i="1"/>
  <c r="AM354" i="1"/>
  <c r="AP178" i="1"/>
  <c r="AM178" i="1"/>
  <c r="AO178" i="1"/>
  <c r="I178" i="1" s="1"/>
  <c r="AO13" i="1"/>
  <c r="I13" i="1" s="1"/>
  <c r="AP13" i="1"/>
  <c r="AO91" i="1"/>
  <c r="I91" i="1" s="1"/>
  <c r="AP91" i="1"/>
  <c r="AM91" i="1"/>
  <c r="AP152" i="1"/>
  <c r="AO152" i="1"/>
  <c r="I152" i="1" s="1"/>
  <c r="AM152" i="1"/>
  <c r="AP291" i="1"/>
  <c r="AM291" i="1"/>
  <c r="AO291" i="1"/>
  <c r="I291" i="1" s="1"/>
  <c r="AO350" i="1"/>
  <c r="I350" i="1" s="1"/>
  <c r="AP350" i="1"/>
  <c r="AM350" i="1"/>
  <c r="AM237" i="1"/>
  <c r="AO237" i="1"/>
  <c r="I237" i="1" s="1"/>
  <c r="AP237" i="1"/>
  <c r="AM232" i="1"/>
  <c r="AO232" i="1"/>
  <c r="I232" i="1" s="1"/>
  <c r="AP232" i="1"/>
  <c r="AO75" i="1"/>
  <c r="I75" i="1" s="1"/>
  <c r="AP75" i="1"/>
  <c r="AM75" i="1"/>
  <c r="AP129" i="1"/>
  <c r="AM129" i="1"/>
  <c r="AO129" i="1"/>
  <c r="I129" i="1" s="1"/>
  <c r="AO52" i="1"/>
  <c r="I52" i="1" s="1"/>
  <c r="AP52" i="1"/>
  <c r="AM52" i="1"/>
  <c r="AO218" i="1"/>
  <c r="I218" i="1" s="1"/>
  <c r="AP218" i="1"/>
  <c r="AM218" i="1"/>
  <c r="AM293" i="1"/>
  <c r="AO293" i="1"/>
  <c r="I293" i="1" s="1"/>
  <c r="AP293" i="1"/>
  <c r="AM345" i="1"/>
  <c r="AO345" i="1"/>
  <c r="I345" i="1" s="1"/>
  <c r="AP345" i="1"/>
  <c r="AM325" i="1"/>
  <c r="AO325" i="1"/>
  <c r="I325" i="1" s="1"/>
  <c r="AP325" i="1"/>
  <c r="AM233" i="1"/>
  <c r="AO233" i="1"/>
  <c r="I233" i="1" s="1"/>
  <c r="AP233" i="1"/>
  <c r="AP166" i="1"/>
  <c r="AO166" i="1"/>
  <c r="I166" i="1" s="1"/>
  <c r="AM166" i="1"/>
  <c r="AP128" i="1"/>
  <c r="AM128" i="1"/>
  <c r="AO128" i="1"/>
  <c r="I128" i="1" s="1"/>
  <c r="AP98" i="1"/>
  <c r="AO98" i="1"/>
  <c r="I98" i="1" s="1"/>
  <c r="AM98" i="1"/>
  <c r="AO23" i="1"/>
  <c r="I23" i="1" s="1"/>
  <c r="AP23" i="1"/>
  <c r="AP219" i="1"/>
  <c r="AM219" i="1"/>
  <c r="AO219" i="1"/>
  <c r="I219" i="1" s="1"/>
  <c r="AP343" i="1"/>
  <c r="AM343" i="1"/>
  <c r="AO343" i="1"/>
  <c r="I343" i="1" s="1"/>
  <c r="AP259" i="1"/>
  <c r="AM259" i="1"/>
  <c r="AO259" i="1"/>
  <c r="I259" i="1" s="1"/>
  <c r="AO10" i="1"/>
  <c r="I10" i="1" s="1"/>
  <c r="AP10" i="1"/>
  <c r="AO31" i="1"/>
  <c r="I31" i="1" s="1"/>
  <c r="AP31" i="1"/>
  <c r="AO222" i="1"/>
  <c r="I222" i="1" s="1"/>
  <c r="AP222" i="1"/>
  <c r="AM222" i="1"/>
  <c r="AM349" i="1"/>
  <c r="AO349" i="1"/>
  <c r="I349" i="1" s="1"/>
  <c r="AP349" i="1"/>
  <c r="AM225" i="1"/>
  <c r="AO225" i="1"/>
  <c r="I225" i="1" s="1"/>
  <c r="AP225" i="1"/>
  <c r="AP124" i="1"/>
  <c r="AM124" i="1"/>
  <c r="AO124" i="1"/>
  <c r="I124" i="1" s="1"/>
  <c r="AO67" i="1"/>
  <c r="I67" i="1" s="1"/>
  <c r="AP67" i="1"/>
  <c r="AM67" i="1"/>
  <c r="AP176" i="1"/>
  <c r="AM176" i="1"/>
  <c r="AO176" i="1"/>
  <c r="I176" i="1" s="1"/>
  <c r="AP243" i="1"/>
  <c r="AM243" i="1"/>
  <c r="AO243" i="1"/>
  <c r="I243" i="1" s="1"/>
  <c r="AO326" i="1"/>
  <c r="I326" i="1" s="1"/>
  <c r="AP326" i="1"/>
  <c r="AM326" i="1"/>
  <c r="AO334" i="1"/>
  <c r="I334" i="1" s="1"/>
  <c r="AP334" i="1"/>
  <c r="AM334" i="1"/>
  <c r="AM253" i="1"/>
  <c r="AO253" i="1"/>
  <c r="I253" i="1" s="1"/>
  <c r="AP253" i="1"/>
  <c r="AM276" i="1"/>
  <c r="AO276" i="1"/>
  <c r="I276" i="1" s="1"/>
  <c r="AP276" i="1"/>
  <c r="AM333" i="1"/>
  <c r="AO333" i="1"/>
  <c r="I333" i="1" s="1"/>
  <c r="AP333" i="1"/>
  <c r="AP151" i="1"/>
  <c r="AO151" i="1"/>
  <c r="I151" i="1" s="1"/>
  <c r="AM151" i="1"/>
  <c r="AO8" i="1"/>
  <c r="I8" i="1" s="1"/>
  <c r="AP8" i="1"/>
  <c r="AO83" i="1"/>
  <c r="I83" i="1" s="1"/>
  <c r="AP83" i="1"/>
  <c r="AM83" i="1"/>
  <c r="AP122" i="1"/>
  <c r="AM122" i="1"/>
  <c r="AO122" i="1"/>
  <c r="I122" i="1" s="1"/>
  <c r="AP100" i="1"/>
  <c r="AM100" i="1"/>
  <c r="AO100" i="1"/>
  <c r="I100" i="1" s="1"/>
  <c r="AO57" i="1"/>
  <c r="I57" i="1" s="1"/>
  <c r="AM57" i="1"/>
  <c r="AP57" i="1"/>
  <c r="AP101" i="1"/>
  <c r="AM101" i="1"/>
  <c r="AO101" i="1"/>
  <c r="I101" i="1" s="1"/>
  <c r="AP142" i="1"/>
  <c r="AM142" i="1"/>
  <c r="AO142" i="1"/>
  <c r="I142" i="1" s="1"/>
  <c r="AP215" i="1"/>
  <c r="AM215" i="1"/>
  <c r="AO215" i="1"/>
  <c r="I215" i="1" s="1"/>
  <c r="AM300" i="1"/>
  <c r="AO300" i="1"/>
  <c r="I300" i="1" s="1"/>
  <c r="AP300" i="1"/>
  <c r="AM229" i="1"/>
  <c r="AO229" i="1"/>
  <c r="I229" i="1" s="1"/>
  <c r="AP229" i="1"/>
  <c r="AP194" i="1"/>
  <c r="AM194" i="1"/>
  <c r="AO194" i="1"/>
  <c r="I194" i="1" s="1"/>
  <c r="AO63" i="1"/>
  <c r="I63" i="1" s="1"/>
  <c r="AP63" i="1"/>
  <c r="AM63" i="1"/>
  <c r="AO21" i="1"/>
  <c r="I21" i="1" s="1"/>
  <c r="AP21" i="1"/>
  <c r="AO74" i="1"/>
  <c r="I74" i="1" s="1"/>
  <c r="AM74" i="1"/>
  <c r="AP74" i="1"/>
  <c r="AM201" i="1"/>
  <c r="AO201" i="1"/>
  <c r="I201" i="1" s="1"/>
  <c r="AP201" i="1"/>
  <c r="AP315" i="1"/>
  <c r="AM315" i="1"/>
  <c r="AO315" i="1"/>
  <c r="I315" i="1" s="1"/>
  <c r="AO322" i="1"/>
  <c r="I322" i="1" s="1"/>
  <c r="AP322" i="1"/>
  <c r="AM322" i="1"/>
  <c r="AO270" i="1"/>
  <c r="I270" i="1" s="1"/>
  <c r="AP270" i="1"/>
  <c r="AM270" i="1"/>
  <c r="AO89" i="1"/>
  <c r="I89" i="1" s="1"/>
  <c r="AM89" i="1"/>
  <c r="AP89" i="1"/>
  <c r="AO25" i="1"/>
  <c r="I25" i="1" s="1"/>
  <c r="AP25" i="1"/>
  <c r="AP123" i="1"/>
  <c r="AO123" i="1"/>
  <c r="I123" i="1" s="1"/>
  <c r="AM123" i="1"/>
  <c r="AP180" i="1"/>
  <c r="AO180" i="1"/>
  <c r="I180" i="1" s="1"/>
  <c r="AM180" i="1"/>
  <c r="AM289" i="1"/>
  <c r="AO289" i="1"/>
  <c r="I289" i="1" s="1"/>
  <c r="AP289" i="1"/>
  <c r="AM288" i="1"/>
  <c r="AO288" i="1"/>
  <c r="I288" i="1" s="1"/>
  <c r="AP288" i="1"/>
  <c r="AP351" i="1"/>
  <c r="AM351" i="1"/>
  <c r="AO351" i="1"/>
  <c r="I351" i="1" s="1"/>
  <c r="AP145" i="1"/>
  <c r="AM145" i="1"/>
  <c r="AO145" i="1"/>
  <c r="I145" i="1" s="1"/>
  <c r="AP127" i="1"/>
  <c r="AO127" i="1"/>
  <c r="I127" i="1" s="1"/>
  <c r="AM127" i="1"/>
  <c r="AO22" i="1"/>
  <c r="I22" i="1" s="1"/>
  <c r="AP22" i="1"/>
  <c r="AO54" i="1"/>
  <c r="I54" i="1" s="1"/>
  <c r="AM54" i="1"/>
  <c r="AP54" i="1"/>
  <c r="AO50" i="1"/>
  <c r="I50" i="1" s="1"/>
  <c r="AP50" i="1"/>
  <c r="AM50" i="1"/>
  <c r="AP168" i="1"/>
  <c r="AO168" i="1"/>
  <c r="I168" i="1" s="1"/>
  <c r="AM168" i="1"/>
  <c r="AP189" i="1"/>
  <c r="AM189" i="1"/>
  <c r="AO189" i="1"/>
  <c r="I189" i="1" s="1"/>
  <c r="AP267" i="1"/>
  <c r="AM267" i="1"/>
  <c r="AO267" i="1"/>
  <c r="I267" i="1" s="1"/>
  <c r="AM316" i="1"/>
  <c r="AO316" i="1"/>
  <c r="I316" i="1" s="1"/>
  <c r="AP316" i="1"/>
  <c r="AM272" i="1"/>
  <c r="AO272" i="1"/>
  <c r="I272" i="1" s="1"/>
  <c r="AP272" i="1"/>
  <c r="AP186" i="1"/>
  <c r="AM186" i="1"/>
  <c r="AO186" i="1"/>
  <c r="I186" i="1" s="1"/>
  <c r="AM245" i="1"/>
  <c r="AO245" i="1"/>
  <c r="I245" i="1" s="1"/>
  <c r="AP245" i="1"/>
  <c r="AP135" i="1"/>
  <c r="AO135" i="1"/>
  <c r="I135" i="1" s="1"/>
  <c r="AM135" i="1"/>
  <c r="AO30" i="1"/>
  <c r="I30" i="1" s="1"/>
  <c r="AP30" i="1"/>
  <c r="AP110" i="1"/>
  <c r="AM110" i="1"/>
  <c r="AO110" i="1"/>
  <c r="I110" i="1" s="1"/>
  <c r="AO66" i="1"/>
  <c r="I66" i="1" s="1"/>
  <c r="AP66" i="1"/>
  <c r="AM66" i="1"/>
  <c r="AP160" i="1"/>
  <c r="AM160" i="1"/>
  <c r="AO160" i="1"/>
  <c r="I160" i="1" s="1"/>
  <c r="AM281" i="1"/>
  <c r="AO281" i="1"/>
  <c r="I281" i="1" s="1"/>
  <c r="AP281" i="1"/>
  <c r="AP170" i="1"/>
  <c r="AM170" i="1"/>
  <c r="AO170" i="1"/>
  <c r="I170" i="1" s="1"/>
  <c r="AP183" i="1"/>
  <c r="AO183" i="1"/>
  <c r="I183" i="1" s="1"/>
  <c r="AM183" i="1"/>
  <c r="AP118" i="1"/>
  <c r="AO118" i="1"/>
  <c r="I118" i="1" s="1"/>
  <c r="AM118" i="1"/>
  <c r="AP171" i="1"/>
  <c r="AO171" i="1"/>
  <c r="I171" i="1" s="1"/>
  <c r="AM171" i="1"/>
  <c r="AM301" i="1"/>
  <c r="AO301" i="1"/>
  <c r="I301" i="1" s="1"/>
  <c r="AP301" i="1"/>
  <c r="AM309" i="1"/>
  <c r="AO309" i="1"/>
  <c r="I309" i="1" s="1"/>
  <c r="AP309" i="1"/>
  <c r="AP158" i="1"/>
  <c r="AM158" i="1"/>
  <c r="AO158" i="1"/>
  <c r="I158" i="1" s="1"/>
  <c r="AO77" i="1"/>
  <c r="I77" i="1" s="1"/>
  <c r="AM77" i="1"/>
  <c r="AP77" i="1"/>
  <c r="AP140" i="1"/>
  <c r="AM140" i="1"/>
  <c r="AO140" i="1"/>
  <c r="I140" i="1" s="1"/>
  <c r="AM213" i="1"/>
  <c r="AO213" i="1"/>
  <c r="I213" i="1" s="1"/>
  <c r="AP213" i="1"/>
  <c r="AP287" i="1"/>
  <c r="AM287" i="1"/>
  <c r="AO287" i="1"/>
  <c r="I287" i="1" s="1"/>
  <c r="AM340" i="1"/>
  <c r="AO340" i="1"/>
  <c r="I340" i="1" s="1"/>
  <c r="AP340" i="1"/>
  <c r="AM208" i="1"/>
  <c r="AO208" i="1"/>
  <c r="I208" i="1" s="1"/>
  <c r="AP208" i="1"/>
  <c r="AM212" i="1"/>
  <c r="AO212" i="1"/>
  <c r="I212" i="1" s="1"/>
  <c r="AP212" i="1"/>
  <c r="AO80" i="1"/>
  <c r="I80" i="1" s="1"/>
  <c r="AP80" i="1"/>
  <c r="AM80" i="1"/>
  <c r="AP138" i="1"/>
  <c r="AM138" i="1"/>
  <c r="AO138" i="1"/>
  <c r="I138" i="1" s="1"/>
  <c r="AP169" i="1"/>
  <c r="AM169" i="1"/>
  <c r="AO169" i="1"/>
  <c r="I169" i="1" s="1"/>
  <c r="AM205" i="1"/>
  <c r="AO205" i="1"/>
  <c r="I205" i="1" s="1"/>
  <c r="AP205" i="1"/>
  <c r="AO234" i="1"/>
  <c r="I234" i="1" s="1"/>
  <c r="AP234" i="1"/>
  <c r="AM234" i="1"/>
  <c r="AP279" i="1"/>
  <c r="AM279" i="1"/>
  <c r="AO279" i="1"/>
  <c r="I279" i="1" s="1"/>
  <c r="AP307" i="1"/>
  <c r="AM307" i="1"/>
  <c r="AO307" i="1"/>
  <c r="I307" i="1" s="1"/>
  <c r="AM332" i="1"/>
  <c r="AO332" i="1"/>
  <c r="I332" i="1" s="1"/>
  <c r="AP332" i="1"/>
  <c r="AM313" i="1"/>
  <c r="AO313" i="1"/>
  <c r="I313" i="1" s="1"/>
  <c r="AP313" i="1"/>
  <c r="AM221" i="1"/>
  <c r="AO221" i="1"/>
  <c r="I221" i="1" s="1"/>
  <c r="AP221" i="1"/>
  <c r="AO302" i="1"/>
  <c r="I302" i="1" s="1"/>
  <c r="AP302" i="1"/>
  <c r="AM302" i="1"/>
  <c r="AO318" i="1"/>
  <c r="I318" i="1" s="1"/>
  <c r="AP318" i="1"/>
  <c r="AM318" i="1"/>
  <c r="AO206" i="1"/>
  <c r="I206" i="1" s="1"/>
  <c r="AP206" i="1"/>
  <c r="AM206" i="1"/>
  <c r="AM280" i="1"/>
  <c r="AO280" i="1"/>
  <c r="I280" i="1" s="1"/>
  <c r="AP280" i="1"/>
  <c r="AP147" i="1"/>
  <c r="AO147" i="1"/>
  <c r="I147" i="1" s="1"/>
  <c r="AM147" i="1"/>
  <c r="AO19" i="1"/>
  <c r="I19" i="1" s="1"/>
  <c r="AP19" i="1"/>
  <c r="AP133" i="1"/>
  <c r="AM133" i="1"/>
  <c r="AO133" i="1"/>
  <c r="I133" i="1" s="1"/>
  <c r="AO81" i="1"/>
  <c r="I81" i="1" s="1"/>
  <c r="AM81" i="1"/>
  <c r="AP81" i="1"/>
  <c r="AP111" i="1"/>
  <c r="AO111" i="1"/>
  <c r="I111" i="1" s="1"/>
  <c r="AM111" i="1"/>
  <c r="AP93" i="1"/>
  <c r="AM93" i="1"/>
  <c r="AO93" i="1"/>
  <c r="I93" i="1" s="1"/>
  <c r="AO73" i="1"/>
  <c r="I73" i="1" s="1"/>
  <c r="AM73" i="1"/>
  <c r="AP73" i="1"/>
  <c r="AP172" i="1"/>
  <c r="AM172" i="1"/>
  <c r="AO172" i="1"/>
  <c r="I172" i="1" s="1"/>
  <c r="AO238" i="1"/>
  <c r="I238" i="1" s="1"/>
  <c r="AP238" i="1"/>
  <c r="AM238" i="1"/>
  <c r="AO314" i="1"/>
  <c r="I314" i="1" s="1"/>
  <c r="AP314" i="1"/>
  <c r="AM314" i="1"/>
  <c r="AP303" i="1"/>
  <c r="AM303" i="1"/>
  <c r="AO303" i="1"/>
  <c r="I303" i="1" s="1"/>
  <c r="AO298" i="1"/>
  <c r="I298" i="1" s="1"/>
  <c r="AP298" i="1"/>
  <c r="AM298" i="1"/>
  <c r="AO198" i="1"/>
  <c r="I198" i="1" s="1"/>
  <c r="AP198" i="1"/>
  <c r="AM198" i="1"/>
  <c r="AP157" i="1"/>
  <c r="AM157" i="1"/>
  <c r="AO157" i="1"/>
  <c r="I157" i="1" s="1"/>
  <c r="AP126" i="1"/>
  <c r="AM126" i="1"/>
  <c r="AO126" i="1"/>
  <c r="I126" i="1" s="1"/>
  <c r="AO48" i="1"/>
  <c r="I48" i="1" s="1"/>
  <c r="AP48" i="1"/>
  <c r="AM48" i="1"/>
  <c r="AO85" i="1"/>
  <c r="I85" i="1" s="1"/>
  <c r="AM85" i="1"/>
  <c r="AP85" i="1"/>
  <c r="AP184" i="1"/>
  <c r="AO184" i="1"/>
  <c r="I184" i="1" s="1"/>
  <c r="AM184" i="1"/>
  <c r="AM240" i="1"/>
  <c r="AO240" i="1"/>
  <c r="I240" i="1" s="1"/>
  <c r="AP240" i="1"/>
  <c r="AM308" i="1"/>
  <c r="AO308" i="1"/>
  <c r="I308" i="1" s="1"/>
  <c r="AP308" i="1"/>
  <c r="AO306" i="1"/>
  <c r="I306" i="1" s="1"/>
  <c r="AP306" i="1"/>
  <c r="AM306" i="1"/>
  <c r="AO278" i="1"/>
  <c r="I278" i="1" s="1"/>
  <c r="AP278" i="1"/>
  <c r="AM278" i="1"/>
  <c r="AM337" i="1"/>
  <c r="AO337" i="1"/>
  <c r="I337" i="1" s="1"/>
  <c r="AP337" i="1"/>
  <c r="AP159" i="1"/>
  <c r="AO159" i="1"/>
  <c r="I159" i="1" s="1"/>
  <c r="AM159" i="1"/>
  <c r="AP107" i="1"/>
  <c r="AO107" i="1"/>
  <c r="I107" i="1" s="1"/>
  <c r="AM107" i="1"/>
  <c r="AO86" i="1"/>
  <c r="I86" i="1" s="1"/>
  <c r="AM86" i="1"/>
  <c r="AP86" i="1"/>
  <c r="AP102" i="1"/>
  <c r="AO102" i="1"/>
  <c r="I102" i="1" s="1"/>
  <c r="AM102" i="1"/>
  <c r="AP156" i="1"/>
  <c r="AM156" i="1"/>
  <c r="AO156" i="1"/>
  <c r="I156" i="1" s="1"/>
  <c r="AP187" i="1"/>
  <c r="AO187" i="1"/>
  <c r="I187" i="1" s="1"/>
  <c r="AM187" i="1"/>
  <c r="AP203" i="1"/>
  <c r="AM203" i="1"/>
  <c r="AO203" i="1"/>
  <c r="I203" i="1" s="1"/>
  <c r="AM244" i="1"/>
  <c r="AO244" i="1"/>
  <c r="I244" i="1" s="1"/>
  <c r="AP244" i="1"/>
  <c r="AM268" i="1"/>
  <c r="AO268" i="1"/>
  <c r="I268" i="1" s="1"/>
  <c r="AP268" i="1"/>
  <c r="AP311" i="1"/>
  <c r="AM311" i="1"/>
  <c r="AO311" i="1"/>
  <c r="I311" i="1" s="1"/>
  <c r="AP331" i="1"/>
  <c r="AM331" i="1"/>
  <c r="AO331" i="1"/>
  <c r="I331" i="1" s="1"/>
  <c r="AO282" i="1"/>
  <c r="I282" i="1" s="1"/>
  <c r="AP282" i="1"/>
  <c r="AM282" i="1"/>
  <c r="AP181" i="1"/>
  <c r="AM181" i="1"/>
  <c r="AO181" i="1"/>
  <c r="I181" i="1" s="1"/>
  <c r="AP227" i="1"/>
  <c r="AM227" i="1"/>
  <c r="AO227" i="1"/>
  <c r="I227" i="1" s="1"/>
  <c r="AP223" i="1"/>
  <c r="AM223" i="1"/>
  <c r="AO223" i="1"/>
  <c r="I223" i="1" s="1"/>
  <c r="AO286" i="1"/>
  <c r="I286" i="1" s="1"/>
  <c r="AP286" i="1"/>
  <c r="AM286" i="1"/>
  <c r="AP167" i="1"/>
  <c r="AO167" i="1"/>
  <c r="I167" i="1" s="1"/>
  <c r="AM167" i="1"/>
  <c r="AP150" i="1"/>
  <c r="AO150" i="1"/>
  <c r="I150" i="1" s="1"/>
  <c r="AM150" i="1"/>
  <c r="AP96" i="1"/>
  <c r="AM96" i="1"/>
  <c r="AO96" i="1"/>
  <c r="I96" i="1" s="1"/>
  <c r="AP114" i="1"/>
  <c r="AM114" i="1"/>
  <c r="AO114" i="1"/>
  <c r="I114" i="1" s="1"/>
  <c r="AO87" i="1"/>
  <c r="I87" i="1" s="1"/>
  <c r="AP87" i="1"/>
  <c r="AM87" i="1"/>
  <c r="AO71" i="1"/>
  <c r="I71" i="1" s="1"/>
  <c r="AP71" i="1"/>
  <c r="AM71" i="1"/>
  <c r="AP99" i="1"/>
  <c r="AO99" i="1"/>
  <c r="I99" i="1" s="1"/>
  <c r="AM99" i="1"/>
  <c r="AO58" i="1"/>
  <c r="I58" i="1" s="1"/>
  <c r="AM58" i="1"/>
  <c r="AP58" i="1"/>
  <c r="AP165" i="1"/>
  <c r="AM165" i="1"/>
  <c r="AO165" i="1"/>
  <c r="I165" i="1" s="1"/>
  <c r="AO230" i="1"/>
  <c r="I230" i="1" s="1"/>
  <c r="AP230" i="1"/>
  <c r="AM230" i="1"/>
  <c r="AM328" i="1"/>
  <c r="AO328" i="1"/>
  <c r="I328" i="1" s="1"/>
  <c r="AP328" i="1"/>
  <c r="AO266" i="1"/>
  <c r="I266" i="1" s="1"/>
  <c r="AP266" i="1"/>
  <c r="AM266" i="1"/>
  <c r="AP137" i="1"/>
  <c r="AM137" i="1"/>
  <c r="AO137" i="1"/>
  <c r="I137" i="1" s="1"/>
  <c r="AO62" i="1"/>
  <c r="I62" i="1" s="1"/>
  <c r="AM62" i="1"/>
  <c r="AP62" i="1"/>
  <c r="AO79" i="1"/>
  <c r="I79" i="1" s="1"/>
  <c r="AP79" i="1"/>
  <c r="AM79" i="1"/>
  <c r="AP109" i="1"/>
  <c r="AM109" i="1"/>
  <c r="AO109" i="1"/>
  <c r="I109" i="1" s="1"/>
  <c r="AP112" i="1"/>
  <c r="AM112" i="1"/>
  <c r="AO112" i="1"/>
  <c r="I112" i="1" s="1"/>
  <c r="AP134" i="1"/>
  <c r="AO134" i="1"/>
  <c r="I134" i="1" s="1"/>
  <c r="AM134" i="1"/>
  <c r="AP247" i="1"/>
  <c r="AM247" i="1"/>
  <c r="AO247" i="1"/>
  <c r="I247" i="1" s="1"/>
  <c r="AM344" i="1"/>
  <c r="AO344" i="1"/>
  <c r="I344" i="1" s="1"/>
  <c r="AP344" i="1"/>
  <c r="AM204" i="1"/>
  <c r="AO204" i="1"/>
  <c r="I204" i="1" s="1"/>
  <c r="AP204" i="1"/>
  <c r="AP153" i="1"/>
  <c r="AM153" i="1"/>
  <c r="AO153" i="1"/>
  <c r="I153" i="1" s="1"/>
  <c r="AO88" i="1"/>
  <c r="I88" i="1" s="1"/>
  <c r="AM88" i="1"/>
  <c r="AP88" i="1"/>
  <c r="AO34" i="1"/>
  <c r="I34" i="1" s="1"/>
  <c r="AP34" i="1"/>
  <c r="AM34" i="1"/>
  <c r="AP113" i="1"/>
  <c r="AM113" i="1"/>
  <c r="AO113" i="1"/>
  <c r="I113" i="1" s="1"/>
  <c r="AP207" i="1"/>
  <c r="AM207" i="1"/>
  <c r="AO207" i="1"/>
  <c r="I207" i="1" s="1"/>
  <c r="AM312" i="1"/>
  <c r="AO312" i="1"/>
  <c r="I312" i="1" s="1"/>
  <c r="AP312" i="1"/>
  <c r="AP162" i="1"/>
  <c r="AM162" i="1"/>
  <c r="AO162" i="1"/>
  <c r="I162" i="1" s="1"/>
  <c r="AO214" i="1"/>
  <c r="I214" i="1" s="1"/>
  <c r="AP214" i="1"/>
  <c r="AM214" i="1"/>
  <c r="AP131" i="1"/>
  <c r="AO131" i="1"/>
  <c r="I131" i="1" s="1"/>
  <c r="AM131" i="1"/>
  <c r="AO59" i="1"/>
  <c r="I59" i="1" s="1"/>
  <c r="AP59" i="1"/>
  <c r="AM59" i="1"/>
  <c r="AP190" i="1"/>
  <c r="AM190" i="1"/>
  <c r="AO190" i="1"/>
  <c r="I190" i="1" s="1"/>
  <c r="AO53" i="1"/>
  <c r="I53" i="1" s="1"/>
  <c r="AM53" i="1"/>
  <c r="AP53" i="1"/>
  <c r="O62" i="95"/>
  <c r="R62" i="95" s="1"/>
  <c r="O66" i="95"/>
  <c r="R66" i="95" s="1"/>
  <c r="O70" i="95"/>
  <c r="R70" i="95" s="1"/>
  <c r="O78" i="95"/>
  <c r="R78" i="95" s="1"/>
  <c r="O82" i="95"/>
  <c r="R82" i="95" s="1"/>
  <c r="O86" i="95"/>
  <c r="R86" i="95" s="1"/>
  <c r="O63" i="95"/>
  <c r="R63" i="95" s="1"/>
  <c r="O67" i="95"/>
  <c r="R67" i="95" s="1"/>
  <c r="O71" i="95"/>
  <c r="R71" i="95" s="1"/>
  <c r="O75" i="95"/>
  <c r="R75" i="95" s="1"/>
  <c r="O79" i="95"/>
  <c r="R79" i="95" s="1"/>
  <c r="O83" i="95"/>
  <c r="R83" i="95" s="1"/>
  <c r="O87" i="95"/>
  <c r="R87" i="95" s="1"/>
  <c r="O64" i="95"/>
  <c r="R64" i="95" s="1"/>
  <c r="O68" i="95"/>
  <c r="R68" i="95" s="1"/>
  <c r="O76" i="95"/>
  <c r="R76" i="95" s="1"/>
  <c r="O80" i="95"/>
  <c r="R80" i="95" s="1"/>
  <c r="O84" i="95"/>
  <c r="R84" i="95" s="1"/>
  <c r="O65" i="95"/>
  <c r="R65" i="95" s="1"/>
  <c r="O69" i="95"/>
  <c r="R69" i="95" s="1"/>
  <c r="O77" i="95"/>
  <c r="R77" i="95" s="1"/>
  <c r="O81" i="95"/>
  <c r="R81" i="95" s="1"/>
  <c r="O85" i="95"/>
  <c r="R85" i="95" s="1"/>
  <c r="O61" i="95"/>
  <c r="R61" i="95" s="1"/>
  <c r="CT26" i="25"/>
  <c r="CU26" i="25" s="1"/>
  <c r="CT24" i="25"/>
  <c r="CU24" i="25" s="1"/>
  <c r="CT23" i="25"/>
  <c r="CU23" i="25" s="1"/>
  <c r="CT25" i="25"/>
  <c r="CU25" i="25" s="1"/>
  <c r="CT4" i="25"/>
  <c r="CU4" i="25" s="1"/>
  <c r="CT22" i="25"/>
  <c r="CU22" i="25" s="1"/>
  <c r="CT20" i="25"/>
  <c r="CU20" i="25" s="1"/>
  <c r="CT21" i="25"/>
  <c r="CU21" i="25" s="1"/>
  <c r="CT19" i="25"/>
  <c r="CU19" i="25" s="1"/>
  <c r="C36" i="32"/>
  <c r="CT14" i="25"/>
  <c r="CU14" i="25" s="1"/>
  <c r="CT17" i="25"/>
  <c r="CU17" i="25" s="1"/>
  <c r="AO17" i="25"/>
  <c r="CT15" i="25"/>
  <c r="CU15" i="25" s="1"/>
  <c r="C21" i="32"/>
  <c r="AO6" i="25"/>
  <c r="CT6" i="25"/>
  <c r="CU6" i="25" s="1"/>
  <c r="C28" i="32"/>
  <c r="AO14" i="25"/>
  <c r="CT7" i="25"/>
  <c r="CU7" i="25" s="1"/>
  <c r="AP355" i="1"/>
  <c r="AO355" i="1"/>
  <c r="I355" i="1" s="1"/>
  <c r="AM355" i="1"/>
  <c r="B24" i="32"/>
  <c r="B26" i="32" s="1"/>
  <c r="C35" i="162"/>
  <c r="AC35" i="162" s="1"/>
  <c r="C33" i="162"/>
  <c r="AC33" i="162" s="1"/>
  <c r="C31" i="162"/>
  <c r="C32" i="162"/>
  <c r="C28" i="162"/>
  <c r="C27" i="162"/>
  <c r="C26" i="162"/>
  <c r="C25" i="162"/>
  <c r="C24" i="162"/>
  <c r="C23" i="162"/>
  <c r="C22" i="162"/>
  <c r="C21" i="162"/>
  <c r="C20" i="162"/>
  <c r="C19" i="162"/>
  <c r="C18" i="162"/>
  <c r="C17" i="162"/>
  <c r="C16" i="162"/>
  <c r="C15" i="162"/>
  <c r="C14" i="162"/>
  <c r="C36" i="162"/>
  <c r="AC36" i="162" s="1"/>
  <c r="C34" i="162"/>
  <c r="AC34" i="162" s="1"/>
  <c r="C29" i="162"/>
  <c r="C30" i="162"/>
  <c r="L5" i="1"/>
  <c r="AN7" i="1" s="1"/>
  <c r="M5" i="1"/>
  <c r="K8" i="25" s="1"/>
  <c r="AN90" i="1" l="1"/>
  <c r="AN143" i="1"/>
  <c r="AN21" i="1"/>
  <c r="AN142" i="1"/>
  <c r="AN139" i="1"/>
  <c r="AN137" i="1"/>
  <c r="AN135" i="1"/>
  <c r="AN68" i="1"/>
  <c r="AN130" i="1"/>
  <c r="AN125" i="1"/>
  <c r="AN113" i="1"/>
  <c r="AN106" i="1"/>
  <c r="AN98" i="1"/>
  <c r="AN84" i="1"/>
  <c r="AN82" i="1"/>
  <c r="AN72" i="1"/>
  <c r="AN71" i="1"/>
  <c r="AN50" i="1"/>
  <c r="AN49" i="1"/>
  <c r="AN44" i="1"/>
  <c r="AN39" i="1"/>
  <c r="AN36" i="1"/>
  <c r="AN20" i="1"/>
  <c r="AN16" i="1"/>
  <c r="AN12" i="1"/>
  <c r="AN134" i="1"/>
  <c r="AN19" i="1"/>
  <c r="AN57" i="1"/>
  <c r="AN52" i="1"/>
  <c r="AN101" i="1"/>
  <c r="AN88" i="1"/>
  <c r="AN31" i="1"/>
  <c r="AN119" i="1"/>
  <c r="AN45" i="1"/>
  <c r="AN75" i="1"/>
  <c r="AN118" i="1"/>
  <c r="AN133" i="1"/>
  <c r="AN96" i="1"/>
  <c r="AN33" i="1"/>
  <c r="AN86" i="1"/>
  <c r="AN73" i="1"/>
  <c r="AN87" i="1"/>
  <c r="AN89" i="1"/>
  <c r="AN35" i="1"/>
  <c r="AN17" i="1"/>
  <c r="AN13" i="1"/>
  <c r="AN80" i="1"/>
  <c r="AN56" i="1"/>
  <c r="AN78" i="1"/>
  <c r="AN93" i="1"/>
  <c r="AN23" i="1"/>
  <c r="AN60" i="1"/>
  <c r="AN59" i="1"/>
  <c r="AN8" i="1"/>
  <c r="AN28" i="1"/>
  <c r="AN46" i="1"/>
  <c r="AN14" i="1"/>
  <c r="AN104" i="1"/>
  <c r="AN18" i="1"/>
  <c r="AN95" i="1"/>
  <c r="AN38" i="1"/>
  <c r="AN70" i="1"/>
  <c r="AN85" i="1"/>
  <c r="AN111" i="1"/>
  <c r="AN51" i="1"/>
  <c r="AN32" i="1"/>
  <c r="AN74" i="1"/>
  <c r="AN67" i="1"/>
  <c r="AN129" i="1"/>
  <c r="AN62" i="1"/>
  <c r="AN77" i="1"/>
  <c r="AN94" i="1"/>
  <c r="AN120" i="1"/>
  <c r="AN54" i="1"/>
  <c r="AN123" i="1"/>
  <c r="AN15" i="1"/>
  <c r="AN53" i="1"/>
  <c r="AN131" i="1"/>
  <c r="AN10" i="1"/>
  <c r="AN9" i="1"/>
  <c r="AN126" i="1"/>
  <c r="AN121" i="1"/>
  <c r="AN22" i="1"/>
  <c r="AN127" i="1"/>
  <c r="AN115" i="1"/>
  <c r="AN69" i="1"/>
  <c r="AN92" i="1"/>
  <c r="AN66" i="1"/>
  <c r="AN128" i="1"/>
  <c r="AN64" i="1"/>
  <c r="AN42" i="1"/>
  <c r="AN105" i="1"/>
  <c r="AN112" i="1"/>
  <c r="AN25" i="1"/>
  <c r="AN41" i="1"/>
  <c r="AN132" i="1"/>
  <c r="AN76" i="1"/>
  <c r="AN65" i="1"/>
  <c r="AN110" i="1"/>
  <c r="AN103" i="1"/>
  <c r="AN63" i="1"/>
  <c r="AN108" i="1"/>
  <c r="AN102" i="1"/>
  <c r="AN37" i="1"/>
  <c r="AN79" i="1"/>
  <c r="AN24" i="1"/>
  <c r="AN48" i="1"/>
  <c r="AN83" i="1"/>
  <c r="AN27" i="1"/>
  <c r="AN116" i="1"/>
  <c r="AN91" i="1"/>
  <c r="AN43" i="1"/>
  <c r="AN124" i="1"/>
  <c r="AN122" i="1"/>
  <c r="AN30" i="1"/>
  <c r="AN99" i="1"/>
  <c r="AN11" i="1"/>
  <c r="AN26" i="1"/>
  <c r="AN107" i="1"/>
  <c r="AN97" i="1"/>
  <c r="AN81" i="1"/>
  <c r="AN58" i="1"/>
  <c r="AN55" i="1"/>
  <c r="AN61" i="1"/>
  <c r="AN47" i="1"/>
  <c r="AN114" i="1"/>
  <c r="AN117" i="1"/>
  <c r="AN29" i="1"/>
  <c r="AN34" i="1"/>
  <c r="AN100" i="1"/>
  <c r="AN40" i="1"/>
  <c r="K32" i="25"/>
  <c r="CA32" i="25" s="1"/>
  <c r="K27" i="25"/>
  <c r="CK27" i="25" s="1"/>
  <c r="A14" i="1"/>
  <c r="CG8" i="25"/>
  <c r="CN8" i="25"/>
  <c r="BX8" i="25"/>
  <c r="CE8" i="25"/>
  <c r="CL8" i="25"/>
  <c r="BV8" i="25"/>
  <c r="CO8" i="25"/>
  <c r="BY8" i="25"/>
  <c r="CF8" i="25"/>
  <c r="CM8" i="25"/>
  <c r="BW8" i="25"/>
  <c r="CD8" i="25"/>
  <c r="CC8" i="25"/>
  <c r="CJ8" i="25"/>
  <c r="CQ8" i="25"/>
  <c r="CA8" i="25"/>
  <c r="CH8" i="25"/>
  <c r="CK8" i="25"/>
  <c r="CR8" i="25"/>
  <c r="CB8" i="25"/>
  <c r="CI8" i="25"/>
  <c r="CP8" i="25"/>
  <c r="BZ8" i="25"/>
  <c r="K26" i="25"/>
  <c r="CN26" i="25" s="1"/>
  <c r="K21" i="25"/>
  <c r="CG21" i="25" s="1"/>
  <c r="K3" i="70"/>
  <c r="K6" i="25"/>
  <c r="K6" i="70"/>
  <c r="K12" i="25"/>
  <c r="C46" i="162"/>
  <c r="AC19" i="162"/>
  <c r="B27" i="32"/>
  <c r="K20" i="70"/>
  <c r="K10" i="25"/>
  <c r="K23" i="70"/>
  <c r="K19" i="25"/>
  <c r="AC29" i="162"/>
  <c r="C56" i="162"/>
  <c r="C50" i="162"/>
  <c r="AC23" i="162"/>
  <c r="K7" i="70"/>
  <c r="K16" i="25"/>
  <c r="K24" i="70"/>
  <c r="K20" i="25"/>
  <c r="K9" i="70"/>
  <c r="K5" i="70"/>
  <c r="K11" i="25"/>
  <c r="K10" i="70"/>
  <c r="K24" i="25"/>
  <c r="CR22" i="25"/>
  <c r="CN22" i="25"/>
  <c r="CJ22" i="25"/>
  <c r="CF22" i="25"/>
  <c r="CB22" i="25"/>
  <c r="BX22" i="25"/>
  <c r="CQ22" i="25"/>
  <c r="CM22" i="25"/>
  <c r="CI22" i="25"/>
  <c r="CE22" i="25"/>
  <c r="CA22" i="25"/>
  <c r="BW22" i="25"/>
  <c r="CP22" i="25"/>
  <c r="CL22" i="25"/>
  <c r="CH22" i="25"/>
  <c r="CD22" i="25"/>
  <c r="BZ22" i="25"/>
  <c r="BV22" i="25"/>
  <c r="CO22" i="25"/>
  <c r="CK22" i="25"/>
  <c r="CG22" i="25"/>
  <c r="CC22" i="25"/>
  <c r="BY22" i="25"/>
  <c r="C43" i="162"/>
  <c r="AC16" i="162"/>
  <c r="C47" i="162"/>
  <c r="AC20" i="162"/>
  <c r="C51" i="162"/>
  <c r="AC24" i="162"/>
  <c r="C55" i="162"/>
  <c r="AC28" i="162"/>
  <c r="K17" i="70"/>
  <c r="BT6" i="25"/>
  <c r="L28" i="25"/>
  <c r="L14" i="25"/>
  <c r="L9" i="25"/>
  <c r="L4" i="25"/>
  <c r="L19" i="25"/>
  <c r="BT14" i="25"/>
  <c r="BT12" i="25"/>
  <c r="BT9" i="25"/>
  <c r="BT4" i="25"/>
  <c r="L25" i="70"/>
  <c r="L7" i="70"/>
  <c r="BP6" i="70"/>
  <c r="L3" i="70"/>
  <c r="L6" i="70"/>
  <c r="BP5" i="70"/>
  <c r="BP4" i="70"/>
  <c r="BP7" i="70"/>
  <c r="BP3" i="70"/>
  <c r="C3" i="1"/>
  <c r="C4" i="1"/>
  <c r="E2" i="1"/>
  <c r="E3" i="1"/>
  <c r="C2" i="1"/>
  <c r="L14" i="70"/>
  <c r="L20" i="70"/>
  <c r="L24" i="70"/>
  <c r="L12" i="70"/>
  <c r="L4" i="70"/>
  <c r="L17" i="70"/>
  <c r="L21" i="70"/>
  <c r="L5" i="70"/>
  <c r="L13" i="70"/>
  <c r="L8" i="70"/>
  <c r="L18" i="70"/>
  <c r="L22" i="70"/>
  <c r="L10" i="70"/>
  <c r="L9" i="70"/>
  <c r="L19" i="70"/>
  <c r="L23" i="70"/>
  <c r="L11" i="70"/>
  <c r="C42" i="162"/>
  <c r="AC15" i="162"/>
  <c r="C54" i="162"/>
  <c r="AC27" i="162"/>
  <c r="K4" i="70"/>
  <c r="K7" i="25"/>
  <c r="K11" i="70"/>
  <c r="K29" i="25"/>
  <c r="K18" i="70"/>
  <c r="K5" i="25"/>
  <c r="K12" i="70"/>
  <c r="K30" i="25"/>
  <c r="K13" i="70"/>
  <c r="K31" i="25"/>
  <c r="K14" i="70"/>
  <c r="K25" i="25"/>
  <c r="AC17" i="162"/>
  <c r="C44" i="162"/>
  <c r="AC21" i="162"/>
  <c r="C48" i="162"/>
  <c r="AC25" i="162"/>
  <c r="C52" i="162"/>
  <c r="AC32" i="162"/>
  <c r="N32" i="162"/>
  <c r="K25" i="70"/>
  <c r="K28" i="25"/>
  <c r="K8" i="70"/>
  <c r="K17" i="25"/>
  <c r="K22" i="70"/>
  <c r="K15" i="25"/>
  <c r="K21" i="70"/>
  <c r="K14" i="25"/>
  <c r="K19" i="70"/>
  <c r="K9" i="25"/>
  <c r="C57" i="162"/>
  <c r="AC30" i="162"/>
  <c r="C41" i="162"/>
  <c r="AC14" i="162"/>
  <c r="I10" i="162"/>
  <c r="C45" i="162"/>
  <c r="AC18" i="162"/>
  <c r="C49" i="162"/>
  <c r="AC22" i="162"/>
  <c r="C53" i="162"/>
  <c r="AC26" i="162"/>
  <c r="C58" i="162"/>
  <c r="AC31" i="162"/>
  <c r="K27" i="70"/>
  <c r="K37" i="25"/>
  <c r="CI27" i="25" l="1"/>
  <c r="BZ32" i="25"/>
  <c r="CM32" i="25"/>
  <c r="CI32" i="25"/>
  <c r="CO32" i="25"/>
  <c r="CL32" i="25"/>
  <c r="CB32" i="25"/>
  <c r="CJ32" i="25"/>
  <c r="CE32" i="25"/>
  <c r="BW32" i="25"/>
  <c r="CN32" i="25"/>
  <c r="CD32" i="25"/>
  <c r="CQ32" i="25"/>
  <c r="BV32" i="25"/>
  <c r="CG32" i="25"/>
  <c r="CR32" i="25"/>
  <c r="BY32" i="25"/>
  <c r="CC32" i="25"/>
  <c r="CH32" i="25"/>
  <c r="BX32" i="25"/>
  <c r="CP32" i="25"/>
  <c r="CK32" i="25"/>
  <c r="CF32" i="25"/>
  <c r="CA27" i="25"/>
  <c r="CQ27" i="25"/>
  <c r="BZ27" i="25"/>
  <c r="BW27" i="25"/>
  <c r="CL27" i="25"/>
  <c r="CF27" i="25"/>
  <c r="CE27" i="25"/>
  <c r="BY27" i="25"/>
  <c r="CJ27" i="25"/>
  <c r="CN27" i="25"/>
  <c r="CB27" i="25"/>
  <c r="CD27" i="25"/>
  <c r="CO27" i="25"/>
  <c r="BV27" i="25"/>
  <c r="CG27" i="25"/>
  <c r="CR27" i="25"/>
  <c r="CM27" i="25"/>
  <c r="CH27" i="25"/>
  <c r="CC27" i="25"/>
  <c r="BX27" i="25"/>
  <c r="CP27" i="25"/>
  <c r="A15" i="1"/>
  <c r="A16" i="1" s="1"/>
  <c r="A17" i="1" s="1"/>
  <c r="BZ21" i="25"/>
  <c r="CI21" i="25"/>
  <c r="CR21" i="25"/>
  <c r="CH21" i="25"/>
  <c r="CQ21" i="25"/>
  <c r="CC21" i="25"/>
  <c r="CP21" i="25"/>
  <c r="CB21" i="25"/>
  <c r="CK21" i="25"/>
  <c r="CA21" i="25"/>
  <c r="CJ21" i="25"/>
  <c r="K36" i="25"/>
  <c r="CA26" i="25"/>
  <c r="BY26" i="25"/>
  <c r="CQ26" i="25"/>
  <c r="CO26" i="25"/>
  <c r="CJ26" i="25"/>
  <c r="CH26" i="25"/>
  <c r="CG26" i="25"/>
  <c r="BZ26" i="25"/>
  <c r="CP26" i="25"/>
  <c r="CI26" i="25"/>
  <c r="CB26" i="25"/>
  <c r="CR26" i="25"/>
  <c r="CK26" i="25"/>
  <c r="CD26" i="25"/>
  <c r="BW26" i="25"/>
  <c r="CM26" i="25"/>
  <c r="CF26" i="25"/>
  <c r="CC26" i="25"/>
  <c r="BV26" i="25"/>
  <c r="CL26" i="25"/>
  <c r="CE26" i="25"/>
  <c r="BX26" i="25"/>
  <c r="CD21" i="25"/>
  <c r="BW21" i="25"/>
  <c r="CM21" i="25"/>
  <c r="CF21" i="25"/>
  <c r="BY21" i="25"/>
  <c r="CO21" i="25"/>
  <c r="BV21" i="25"/>
  <c r="CL21" i="25"/>
  <c r="CE21" i="25"/>
  <c r="BX21" i="25"/>
  <c r="CN21" i="25"/>
  <c r="BT19" i="25"/>
  <c r="CJ19" i="70"/>
  <c r="CF19" i="70"/>
  <c r="CB19" i="70"/>
  <c r="BX19" i="70"/>
  <c r="BT19" i="70"/>
  <c r="CI19" i="70"/>
  <c r="CE19" i="70"/>
  <c r="CA19" i="70"/>
  <c r="BW19" i="70"/>
  <c r="BS19" i="70"/>
  <c r="CL19" i="70"/>
  <c r="CH19" i="70"/>
  <c r="CD19" i="70"/>
  <c r="BZ19" i="70"/>
  <c r="BV19" i="70"/>
  <c r="BR19" i="70"/>
  <c r="CK19" i="70"/>
  <c r="CG19" i="70"/>
  <c r="CC19" i="70"/>
  <c r="BY19" i="70"/>
  <c r="BU19" i="70"/>
  <c r="CR14" i="25"/>
  <c r="CN14" i="25"/>
  <c r="CJ14" i="25"/>
  <c r="CF14" i="25"/>
  <c r="CB14" i="25"/>
  <c r="BX14" i="25"/>
  <c r="CQ14" i="25"/>
  <c r="CM14" i="25"/>
  <c r="CI14" i="25"/>
  <c r="CE14" i="25"/>
  <c r="CA14" i="25"/>
  <c r="BW14" i="25"/>
  <c r="CP14" i="25"/>
  <c r="CL14" i="25"/>
  <c r="CH14" i="25"/>
  <c r="CD14" i="25"/>
  <c r="BZ14" i="25"/>
  <c r="BV14" i="25"/>
  <c r="CO14" i="25"/>
  <c r="CK14" i="25"/>
  <c r="CG14" i="25"/>
  <c r="CC14" i="25"/>
  <c r="BY14" i="25"/>
  <c r="CO17" i="25"/>
  <c r="CK17" i="25"/>
  <c r="CG17" i="25"/>
  <c r="CC17" i="25"/>
  <c r="BY17" i="25"/>
  <c r="CR17" i="25"/>
  <c r="CN17" i="25"/>
  <c r="CJ17" i="25"/>
  <c r="CF17" i="25"/>
  <c r="CB17" i="25"/>
  <c r="BX17" i="25"/>
  <c r="CQ17" i="25"/>
  <c r="CM17" i="25"/>
  <c r="CI17" i="25"/>
  <c r="CE17" i="25"/>
  <c r="CA17" i="25"/>
  <c r="BW17" i="25"/>
  <c r="CP17" i="25"/>
  <c r="CL17" i="25"/>
  <c r="CH17" i="25"/>
  <c r="CD17" i="25"/>
  <c r="BZ17" i="25"/>
  <c r="BV17" i="25"/>
  <c r="CI13" i="70"/>
  <c r="CE13" i="70"/>
  <c r="CA13" i="70"/>
  <c r="BW13" i="70"/>
  <c r="BS13" i="70"/>
  <c r="CL13" i="70"/>
  <c r="CH13" i="70"/>
  <c r="CD13" i="70"/>
  <c r="BZ13" i="70"/>
  <c r="BV13" i="70"/>
  <c r="BR13" i="70"/>
  <c r="CK13" i="70"/>
  <c r="CG13" i="70"/>
  <c r="CC13" i="70"/>
  <c r="BY13" i="70"/>
  <c r="BU13" i="70"/>
  <c r="CJ13" i="70"/>
  <c r="CF13" i="70"/>
  <c r="CB13" i="70"/>
  <c r="BX13" i="70"/>
  <c r="BT13" i="70"/>
  <c r="CJ18" i="70"/>
  <c r="CF18" i="70"/>
  <c r="CB18" i="70"/>
  <c r="BX18" i="70"/>
  <c r="BT18" i="70"/>
  <c r="CI18" i="70"/>
  <c r="CE18" i="70"/>
  <c r="CA18" i="70"/>
  <c r="BW18" i="70"/>
  <c r="BS18" i="70"/>
  <c r="CL18" i="70"/>
  <c r="CH18" i="70"/>
  <c r="CD18" i="70"/>
  <c r="BZ18" i="70"/>
  <c r="BV18" i="70"/>
  <c r="BR18" i="70"/>
  <c r="CK18" i="70"/>
  <c r="CG18" i="70"/>
  <c r="CC18" i="70"/>
  <c r="BY18" i="70"/>
  <c r="BU18" i="70"/>
  <c r="CI4" i="70"/>
  <c r="CE4" i="70"/>
  <c r="CA4" i="70"/>
  <c r="BW4" i="70"/>
  <c r="BS4" i="70"/>
  <c r="CL4" i="70"/>
  <c r="CH4" i="70"/>
  <c r="CD4" i="70"/>
  <c r="BZ4" i="70"/>
  <c r="BV4" i="70"/>
  <c r="BR4" i="70"/>
  <c r="CK4" i="70"/>
  <c r="CG4" i="70"/>
  <c r="CC4" i="70"/>
  <c r="BY4" i="70"/>
  <c r="BU4" i="70"/>
  <c r="CJ4" i="70"/>
  <c r="CF4" i="70"/>
  <c r="CB4" i="70"/>
  <c r="BX4" i="70"/>
  <c r="BT4" i="70"/>
  <c r="CP24" i="25"/>
  <c r="CL24" i="25"/>
  <c r="CH24" i="25"/>
  <c r="CD24" i="25"/>
  <c r="BZ24" i="25"/>
  <c r="BV24" i="25"/>
  <c r="CO24" i="25"/>
  <c r="CK24" i="25"/>
  <c r="CG24" i="25"/>
  <c r="CC24" i="25"/>
  <c r="BY24" i="25"/>
  <c r="CR24" i="25"/>
  <c r="CN24" i="25"/>
  <c r="CJ24" i="25"/>
  <c r="CF24" i="25"/>
  <c r="CB24" i="25"/>
  <c r="BX24" i="25"/>
  <c r="CQ24" i="25"/>
  <c r="CM24" i="25"/>
  <c r="CI24" i="25"/>
  <c r="CE24" i="25"/>
  <c r="CA24" i="25"/>
  <c r="BW24" i="25"/>
  <c r="CJ24" i="70"/>
  <c r="CF24" i="70"/>
  <c r="CB24" i="70"/>
  <c r="BX24" i="70"/>
  <c r="BT24" i="70"/>
  <c r="CI24" i="70"/>
  <c r="CE24" i="70"/>
  <c r="CA24" i="70"/>
  <c r="BW24" i="70"/>
  <c r="BS24" i="70"/>
  <c r="CL24" i="70"/>
  <c r="CH24" i="70"/>
  <c r="CD24" i="70"/>
  <c r="BZ24" i="70"/>
  <c r="BV24" i="70"/>
  <c r="BR24" i="70"/>
  <c r="CK24" i="70"/>
  <c r="CG24" i="70"/>
  <c r="CC24" i="70"/>
  <c r="BY24" i="70"/>
  <c r="BU24" i="70"/>
  <c r="CO19" i="25"/>
  <c r="CK19" i="25"/>
  <c r="CG19" i="25"/>
  <c r="CC19" i="25"/>
  <c r="BY19" i="25"/>
  <c r="CR19" i="25"/>
  <c r="CN19" i="25"/>
  <c r="CJ19" i="25"/>
  <c r="CF19" i="25"/>
  <c r="CB19" i="25"/>
  <c r="BX19" i="25"/>
  <c r="CQ19" i="25"/>
  <c r="CM19" i="25"/>
  <c r="CI19" i="25"/>
  <c r="CE19" i="25"/>
  <c r="CA19" i="25"/>
  <c r="BW19" i="25"/>
  <c r="CP19" i="25"/>
  <c r="CL19" i="25"/>
  <c r="CH19" i="25"/>
  <c r="CD19" i="25"/>
  <c r="BZ19" i="25"/>
  <c r="BV19" i="25"/>
  <c r="CK6" i="70"/>
  <c r="CG6" i="70"/>
  <c r="CC6" i="70"/>
  <c r="BY6" i="70"/>
  <c r="BU6" i="70"/>
  <c r="CJ6" i="70"/>
  <c r="CF6" i="70"/>
  <c r="CB6" i="70"/>
  <c r="BX6" i="70"/>
  <c r="BT6" i="70"/>
  <c r="CI6" i="70"/>
  <c r="CE6" i="70"/>
  <c r="CA6" i="70"/>
  <c r="BW6" i="70"/>
  <c r="BS6" i="70"/>
  <c r="CL6" i="70"/>
  <c r="CH6" i="70"/>
  <c r="CD6" i="70"/>
  <c r="BZ6" i="70"/>
  <c r="BV6" i="70"/>
  <c r="BR6" i="70"/>
  <c r="CJ21" i="70"/>
  <c r="CF21" i="70"/>
  <c r="CB21" i="70"/>
  <c r="BX21" i="70"/>
  <c r="BT21" i="70"/>
  <c r="CI21" i="70"/>
  <c r="CE21" i="70"/>
  <c r="CA21" i="70"/>
  <c r="BW21" i="70"/>
  <c r="BS21" i="70"/>
  <c r="CL21" i="70"/>
  <c r="CH21" i="70"/>
  <c r="CD21" i="70"/>
  <c r="BZ21" i="70"/>
  <c r="BV21" i="70"/>
  <c r="BR21" i="70"/>
  <c r="CK21" i="70"/>
  <c r="CG21" i="70"/>
  <c r="CC21" i="70"/>
  <c r="BY21" i="70"/>
  <c r="BU21" i="70"/>
  <c r="CJ8" i="70"/>
  <c r="CF8" i="70"/>
  <c r="CB8" i="70"/>
  <c r="BX8" i="70"/>
  <c r="BT8" i="70"/>
  <c r="CI8" i="70"/>
  <c r="CE8" i="70"/>
  <c r="CA8" i="70"/>
  <c r="BW8" i="70"/>
  <c r="BS8" i="70"/>
  <c r="CL8" i="70"/>
  <c r="CH8" i="70"/>
  <c r="CD8" i="70"/>
  <c r="BZ8" i="70"/>
  <c r="BV8" i="70"/>
  <c r="BR8" i="70"/>
  <c r="CK8" i="70"/>
  <c r="CG8" i="70"/>
  <c r="CC8" i="70"/>
  <c r="BY8" i="70"/>
  <c r="BU8" i="70"/>
  <c r="CO28" i="25"/>
  <c r="CK28" i="25"/>
  <c r="CG28" i="25"/>
  <c r="CC28" i="25"/>
  <c r="BY28" i="25"/>
  <c r="CR28" i="25"/>
  <c r="CN28" i="25"/>
  <c r="CJ28" i="25"/>
  <c r="CF28" i="25"/>
  <c r="CB28" i="25"/>
  <c r="BX28" i="25"/>
  <c r="CQ28" i="25"/>
  <c r="CM28" i="25"/>
  <c r="CI28" i="25"/>
  <c r="CE28" i="25"/>
  <c r="CA28" i="25"/>
  <c r="BW28" i="25"/>
  <c r="CP28" i="25"/>
  <c r="CL28" i="25"/>
  <c r="CH28" i="25"/>
  <c r="CD28" i="25"/>
  <c r="BZ28" i="25"/>
  <c r="BV28" i="25"/>
  <c r="AN32" i="162"/>
  <c r="C59" i="162"/>
  <c r="CQ25" i="25"/>
  <c r="CM25" i="25"/>
  <c r="CI25" i="25"/>
  <c r="CE25" i="25"/>
  <c r="CA25" i="25"/>
  <c r="BW25" i="25"/>
  <c r="CP25" i="25"/>
  <c r="CL25" i="25"/>
  <c r="CH25" i="25"/>
  <c r="CD25" i="25"/>
  <c r="BZ25" i="25"/>
  <c r="BV25" i="25"/>
  <c r="CO25" i="25"/>
  <c r="CK25" i="25"/>
  <c r="CG25" i="25"/>
  <c r="CC25" i="25"/>
  <c r="BY25" i="25"/>
  <c r="CR25" i="25"/>
  <c r="CN25" i="25"/>
  <c r="CJ25" i="25"/>
  <c r="CF25" i="25"/>
  <c r="CB25" i="25"/>
  <c r="BX25" i="25"/>
  <c r="CQ30" i="25"/>
  <c r="CM30" i="25"/>
  <c r="CI30" i="25"/>
  <c r="CE30" i="25"/>
  <c r="CA30" i="25"/>
  <c r="BW30" i="25"/>
  <c r="CP30" i="25"/>
  <c r="CL30" i="25"/>
  <c r="CH30" i="25"/>
  <c r="CD30" i="25"/>
  <c r="BZ30" i="25"/>
  <c r="BV30" i="25"/>
  <c r="CO30" i="25"/>
  <c r="CK30" i="25"/>
  <c r="CG30" i="25"/>
  <c r="CC30" i="25"/>
  <c r="BY30" i="25"/>
  <c r="CR30" i="25"/>
  <c r="CN30" i="25"/>
  <c r="CJ30" i="25"/>
  <c r="CF30" i="25"/>
  <c r="CB30" i="25"/>
  <c r="BX30" i="25"/>
  <c r="CR29" i="25"/>
  <c r="CN29" i="25"/>
  <c r="CJ29" i="25"/>
  <c r="CF29" i="25"/>
  <c r="CB29" i="25"/>
  <c r="BX29" i="25"/>
  <c r="CQ29" i="25"/>
  <c r="CM29" i="25"/>
  <c r="CI29" i="25"/>
  <c r="CE29" i="25"/>
  <c r="CA29" i="25"/>
  <c r="BW29" i="25"/>
  <c r="CP29" i="25"/>
  <c r="CL29" i="25"/>
  <c r="CH29" i="25"/>
  <c r="CD29" i="25"/>
  <c r="BZ29" i="25"/>
  <c r="BV29" i="25"/>
  <c r="CO29" i="25"/>
  <c r="CK29" i="25"/>
  <c r="CG29" i="25"/>
  <c r="CC29" i="25"/>
  <c r="BY29" i="25"/>
  <c r="CI10" i="70"/>
  <c r="CE10" i="70"/>
  <c r="CA10" i="70"/>
  <c r="BW10" i="70"/>
  <c r="BS10" i="70"/>
  <c r="CL10" i="70"/>
  <c r="CH10" i="70"/>
  <c r="CD10" i="70"/>
  <c r="BZ10" i="70"/>
  <c r="BV10" i="70"/>
  <c r="BR10" i="70"/>
  <c r="CK10" i="70"/>
  <c r="CG10" i="70"/>
  <c r="CC10" i="70"/>
  <c r="BY10" i="70"/>
  <c r="BU10" i="70"/>
  <c r="CJ10" i="70"/>
  <c r="CF10" i="70"/>
  <c r="CB10" i="70"/>
  <c r="BX10" i="70"/>
  <c r="BT10" i="70"/>
  <c r="CQ23" i="25"/>
  <c r="CM23" i="25"/>
  <c r="CI23" i="25"/>
  <c r="CE23" i="25"/>
  <c r="CA23" i="25"/>
  <c r="BW23" i="25"/>
  <c r="CP23" i="25"/>
  <c r="CL23" i="25"/>
  <c r="CH23" i="25"/>
  <c r="CD23" i="25"/>
  <c r="BZ23" i="25"/>
  <c r="BV23" i="25"/>
  <c r="CO23" i="25"/>
  <c r="CK23" i="25"/>
  <c r="CG23" i="25"/>
  <c r="CC23" i="25"/>
  <c r="BY23" i="25"/>
  <c r="CR23" i="25"/>
  <c r="CN23" i="25"/>
  <c r="CJ23" i="25"/>
  <c r="CF23" i="25"/>
  <c r="CB23" i="25"/>
  <c r="BX23" i="25"/>
  <c r="CR16" i="25"/>
  <c r="CN16" i="25"/>
  <c r="CJ16" i="25"/>
  <c r="CF16" i="25"/>
  <c r="CB16" i="25"/>
  <c r="BX16" i="25"/>
  <c r="CQ16" i="25"/>
  <c r="CM16" i="25"/>
  <c r="CI16" i="25"/>
  <c r="CE16" i="25"/>
  <c r="CA16" i="25"/>
  <c r="BW16" i="25"/>
  <c r="CP16" i="25"/>
  <c r="CL16" i="25"/>
  <c r="CH16" i="25"/>
  <c r="CD16" i="25"/>
  <c r="BZ16" i="25"/>
  <c r="BV16" i="25"/>
  <c r="CO16" i="25"/>
  <c r="CK16" i="25"/>
  <c r="CG16" i="25"/>
  <c r="CC16" i="25"/>
  <c r="BY16" i="25"/>
  <c r="CJ23" i="70"/>
  <c r="CF23" i="70"/>
  <c r="CB23" i="70"/>
  <c r="BX23" i="70"/>
  <c r="BT23" i="70"/>
  <c r="CI23" i="70"/>
  <c r="CE23" i="70"/>
  <c r="CA23" i="70"/>
  <c r="BW23" i="70"/>
  <c r="BS23" i="70"/>
  <c r="CL23" i="70"/>
  <c r="CH23" i="70"/>
  <c r="CD23" i="70"/>
  <c r="BZ23" i="70"/>
  <c r="BV23" i="70"/>
  <c r="BR23" i="70"/>
  <c r="CK23" i="70"/>
  <c r="CG23" i="70"/>
  <c r="CC23" i="70"/>
  <c r="BY23" i="70"/>
  <c r="BU23" i="70"/>
  <c r="CO6" i="25"/>
  <c r="CK6" i="25"/>
  <c r="CG6" i="25"/>
  <c r="CC6" i="25"/>
  <c r="BY6" i="25"/>
  <c r="CR6" i="25"/>
  <c r="CN6" i="25"/>
  <c r="CJ6" i="25"/>
  <c r="CF6" i="25"/>
  <c r="CB6" i="25"/>
  <c r="BX6" i="25"/>
  <c r="CQ6" i="25"/>
  <c r="CM6" i="25"/>
  <c r="CI6" i="25"/>
  <c r="CE6" i="25"/>
  <c r="CA6" i="25"/>
  <c r="BW6" i="25"/>
  <c r="CP6" i="25"/>
  <c r="CL6" i="25"/>
  <c r="CH6" i="25"/>
  <c r="CD6" i="25"/>
  <c r="BZ6" i="25"/>
  <c r="BV6" i="25"/>
  <c r="CO15" i="25"/>
  <c r="CK15" i="25"/>
  <c r="CG15" i="25"/>
  <c r="CC15" i="25"/>
  <c r="BY15" i="25"/>
  <c r="CR15" i="25"/>
  <c r="CN15" i="25"/>
  <c r="CJ15" i="25"/>
  <c r="CF15" i="25"/>
  <c r="CB15" i="25"/>
  <c r="BX15" i="25"/>
  <c r="CQ15" i="25"/>
  <c r="CM15" i="25"/>
  <c r="CI15" i="25"/>
  <c r="CE15" i="25"/>
  <c r="CA15" i="25"/>
  <c r="BW15" i="25"/>
  <c r="CP15" i="25"/>
  <c r="CL15" i="25"/>
  <c r="CH15" i="25"/>
  <c r="CD15" i="25"/>
  <c r="BZ15" i="25"/>
  <c r="BV15" i="25"/>
  <c r="CK25" i="70"/>
  <c r="CG25" i="70"/>
  <c r="CC25" i="70"/>
  <c r="BY25" i="70"/>
  <c r="BU25" i="70"/>
  <c r="CJ25" i="70"/>
  <c r="CF25" i="70"/>
  <c r="CB25" i="70"/>
  <c r="BX25" i="70"/>
  <c r="BT25" i="70"/>
  <c r="CI25" i="70"/>
  <c r="CE25" i="70"/>
  <c r="CA25" i="70"/>
  <c r="BW25" i="70"/>
  <c r="BS25" i="70"/>
  <c r="CL25" i="70"/>
  <c r="CH25" i="70"/>
  <c r="CD25" i="70"/>
  <c r="BZ25" i="70"/>
  <c r="BV25" i="70"/>
  <c r="BR25" i="70"/>
  <c r="CJ14" i="70"/>
  <c r="CF14" i="70"/>
  <c r="CB14" i="70"/>
  <c r="BX14" i="70"/>
  <c r="BT14" i="70"/>
  <c r="CI14" i="70"/>
  <c r="CE14" i="70"/>
  <c r="CA14" i="70"/>
  <c r="BW14" i="70"/>
  <c r="BS14" i="70"/>
  <c r="CL14" i="70"/>
  <c r="CH14" i="70"/>
  <c r="CD14" i="70"/>
  <c r="BZ14" i="70"/>
  <c r="BV14" i="70"/>
  <c r="BR14" i="70"/>
  <c r="CK14" i="70"/>
  <c r="CG14" i="70"/>
  <c r="CC14" i="70"/>
  <c r="BY14" i="70"/>
  <c r="BU14" i="70"/>
  <c r="CI12" i="70"/>
  <c r="CE12" i="70"/>
  <c r="CA12" i="70"/>
  <c r="BW12" i="70"/>
  <c r="BS12" i="70"/>
  <c r="CL12" i="70"/>
  <c r="CH12" i="70"/>
  <c r="CD12" i="70"/>
  <c r="BZ12" i="70"/>
  <c r="BV12" i="70"/>
  <c r="BR12" i="70"/>
  <c r="CK12" i="70"/>
  <c r="CG12" i="70"/>
  <c r="CC12" i="70"/>
  <c r="BY12" i="70"/>
  <c r="BU12" i="70"/>
  <c r="CJ12" i="70"/>
  <c r="CF12" i="70"/>
  <c r="CB12" i="70"/>
  <c r="BX12" i="70"/>
  <c r="BT12" i="70"/>
  <c r="CI11" i="70"/>
  <c r="CE11" i="70"/>
  <c r="CA11" i="70"/>
  <c r="BW11" i="70"/>
  <c r="BS11" i="70"/>
  <c r="CL11" i="70"/>
  <c r="CH11" i="70"/>
  <c r="CD11" i="70"/>
  <c r="BZ11" i="70"/>
  <c r="BV11" i="70"/>
  <c r="BR11" i="70"/>
  <c r="CK11" i="70"/>
  <c r="CG11" i="70"/>
  <c r="CC11" i="70"/>
  <c r="BY11" i="70"/>
  <c r="BU11" i="70"/>
  <c r="CJ11" i="70"/>
  <c r="CF11" i="70"/>
  <c r="CB11" i="70"/>
  <c r="BX11" i="70"/>
  <c r="BT11" i="70"/>
  <c r="E4" i="1"/>
  <c r="CR4" i="25"/>
  <c r="CN4" i="25"/>
  <c r="CJ4" i="25"/>
  <c r="CF4" i="25"/>
  <c r="CB4" i="25"/>
  <c r="BX4" i="25"/>
  <c r="CQ4" i="25"/>
  <c r="CM4" i="25"/>
  <c r="CI4" i="25"/>
  <c r="CE4" i="25"/>
  <c r="CA4" i="25"/>
  <c r="BW4" i="25"/>
  <c r="CP4" i="25"/>
  <c r="CL4" i="25"/>
  <c r="CH4" i="25"/>
  <c r="CD4" i="25"/>
  <c r="BZ4" i="25"/>
  <c r="BV4" i="25"/>
  <c r="K1" i="25"/>
  <c r="CO4" i="25"/>
  <c r="CK4" i="25"/>
  <c r="CG4" i="25"/>
  <c r="CC4" i="25"/>
  <c r="BY4" i="25"/>
  <c r="CR11" i="25"/>
  <c r="CN11" i="25"/>
  <c r="CJ11" i="25"/>
  <c r="CF11" i="25"/>
  <c r="CB11" i="25"/>
  <c r="BX11" i="25"/>
  <c r="CQ11" i="25"/>
  <c r="CM11" i="25"/>
  <c r="CI11" i="25"/>
  <c r="CE11" i="25"/>
  <c r="CA11" i="25"/>
  <c r="BW11" i="25"/>
  <c r="CP11" i="25"/>
  <c r="CL11" i="25"/>
  <c r="CH11" i="25"/>
  <c r="CD11" i="25"/>
  <c r="BZ11" i="25"/>
  <c r="BV11" i="25"/>
  <c r="CO11" i="25"/>
  <c r="CK11" i="25"/>
  <c r="CG11" i="25"/>
  <c r="CC11" i="25"/>
  <c r="BY11" i="25"/>
  <c r="CI9" i="70"/>
  <c r="CE9" i="70"/>
  <c r="CA9" i="70"/>
  <c r="BW9" i="70"/>
  <c r="BS9" i="70"/>
  <c r="CL9" i="70"/>
  <c r="CH9" i="70"/>
  <c r="CD9" i="70"/>
  <c r="BZ9" i="70"/>
  <c r="BV9" i="70"/>
  <c r="BR9" i="70"/>
  <c r="CK9" i="70"/>
  <c r="CG9" i="70"/>
  <c r="CC9" i="70"/>
  <c r="BY9" i="70"/>
  <c r="BU9" i="70"/>
  <c r="CJ9" i="70"/>
  <c r="CF9" i="70"/>
  <c r="CB9" i="70"/>
  <c r="BX9" i="70"/>
  <c r="BT9" i="70"/>
  <c r="CJ7" i="70"/>
  <c r="CF7" i="70"/>
  <c r="CB7" i="70"/>
  <c r="BX7" i="70"/>
  <c r="BT7" i="70"/>
  <c r="CI7" i="70"/>
  <c r="CE7" i="70"/>
  <c r="CA7" i="70"/>
  <c r="BW7" i="70"/>
  <c r="BS7" i="70"/>
  <c r="CL7" i="70"/>
  <c r="CH7" i="70"/>
  <c r="CD7" i="70"/>
  <c r="BZ7" i="70"/>
  <c r="BV7" i="70"/>
  <c r="BR7" i="70"/>
  <c r="CK7" i="70"/>
  <c r="CG7" i="70"/>
  <c r="CC7" i="70"/>
  <c r="BY7" i="70"/>
  <c r="BU7" i="70"/>
  <c r="CO10" i="25"/>
  <c r="CK10" i="25"/>
  <c r="CG10" i="25"/>
  <c r="CC10" i="25"/>
  <c r="BY10" i="25"/>
  <c r="CR10" i="25"/>
  <c r="CN10" i="25"/>
  <c r="CJ10" i="25"/>
  <c r="CF10" i="25"/>
  <c r="CB10" i="25"/>
  <c r="BX10" i="25"/>
  <c r="CQ10" i="25"/>
  <c r="CM10" i="25"/>
  <c r="CI10" i="25"/>
  <c r="CE10" i="25"/>
  <c r="CA10" i="25"/>
  <c r="BW10" i="25"/>
  <c r="CP10" i="25"/>
  <c r="CL10" i="25"/>
  <c r="CH10" i="25"/>
  <c r="CD10" i="25"/>
  <c r="BZ10" i="25"/>
  <c r="BV10" i="25"/>
  <c r="B29" i="32"/>
  <c r="CJ3" i="70"/>
  <c r="CF3" i="70"/>
  <c r="CB3" i="70"/>
  <c r="BX3" i="70"/>
  <c r="BT3" i="70"/>
  <c r="CI3" i="70"/>
  <c r="CE3" i="70"/>
  <c r="CA3" i="70"/>
  <c r="BW3" i="70"/>
  <c r="BS3" i="70"/>
  <c r="CL3" i="70"/>
  <c r="CH3" i="70"/>
  <c r="CD3" i="70"/>
  <c r="BZ3" i="70"/>
  <c r="BV3" i="70"/>
  <c r="BR3" i="70"/>
  <c r="CK3" i="70"/>
  <c r="CG3" i="70"/>
  <c r="CC3" i="70"/>
  <c r="BY3" i="70"/>
  <c r="BU3" i="70"/>
  <c r="K1" i="70"/>
  <c r="CR9" i="25"/>
  <c r="CN9" i="25"/>
  <c r="CJ9" i="25"/>
  <c r="CF9" i="25"/>
  <c r="CB9" i="25"/>
  <c r="BX9" i="25"/>
  <c r="CQ9" i="25"/>
  <c r="CM9" i="25"/>
  <c r="CI9" i="25"/>
  <c r="CE9" i="25"/>
  <c r="CA9" i="25"/>
  <c r="BW9" i="25"/>
  <c r="CP9" i="25"/>
  <c r="CL9" i="25"/>
  <c r="CH9" i="25"/>
  <c r="CD9" i="25"/>
  <c r="BZ9" i="25"/>
  <c r="BV9" i="25"/>
  <c r="CO9" i="25"/>
  <c r="CK9" i="25"/>
  <c r="CG9" i="25"/>
  <c r="CC9" i="25"/>
  <c r="BY9" i="25"/>
  <c r="CJ22" i="70"/>
  <c r="CF22" i="70"/>
  <c r="CB22" i="70"/>
  <c r="BX22" i="70"/>
  <c r="BT22" i="70"/>
  <c r="CI22" i="70"/>
  <c r="CE22" i="70"/>
  <c r="CA22" i="70"/>
  <c r="BW22" i="70"/>
  <c r="BS22" i="70"/>
  <c r="CL22" i="70"/>
  <c r="CH22" i="70"/>
  <c r="CD22" i="70"/>
  <c r="BZ22" i="70"/>
  <c r="BV22" i="70"/>
  <c r="BR22" i="70"/>
  <c r="CK22" i="70"/>
  <c r="CG22" i="70"/>
  <c r="CC22" i="70"/>
  <c r="BY22" i="70"/>
  <c r="BU22" i="70"/>
  <c r="CR31" i="25"/>
  <c r="CN31" i="25"/>
  <c r="CJ31" i="25"/>
  <c r="CF31" i="25"/>
  <c r="CB31" i="25"/>
  <c r="BX31" i="25"/>
  <c r="CQ31" i="25"/>
  <c r="CM31" i="25"/>
  <c r="CI31" i="25"/>
  <c r="CE31" i="25"/>
  <c r="CA31" i="25"/>
  <c r="BW31" i="25"/>
  <c r="CP31" i="25"/>
  <c r="CL31" i="25"/>
  <c r="CH31" i="25"/>
  <c r="CD31" i="25"/>
  <c r="BZ31" i="25"/>
  <c r="BV31" i="25"/>
  <c r="CO31" i="25"/>
  <c r="CK31" i="25"/>
  <c r="CG31" i="25"/>
  <c r="CC31" i="25"/>
  <c r="BY31" i="25"/>
  <c r="CO5" i="25"/>
  <c r="CK5" i="25"/>
  <c r="CG5" i="25"/>
  <c r="CC5" i="25"/>
  <c r="BY5" i="25"/>
  <c r="CR5" i="25"/>
  <c r="CN5" i="25"/>
  <c r="CJ5" i="25"/>
  <c r="CF5" i="25"/>
  <c r="CB5" i="25"/>
  <c r="BX5" i="25"/>
  <c r="CQ5" i="25"/>
  <c r="CM5" i="25"/>
  <c r="CI5" i="25"/>
  <c r="CE5" i="25"/>
  <c r="CA5" i="25"/>
  <c r="BW5" i="25"/>
  <c r="CP5" i="25"/>
  <c r="CL5" i="25"/>
  <c r="CH5" i="25"/>
  <c r="CD5" i="25"/>
  <c r="BZ5" i="25"/>
  <c r="BV5" i="25"/>
  <c r="CR7" i="25"/>
  <c r="CN7" i="25"/>
  <c r="CJ7" i="25"/>
  <c r="CF7" i="25"/>
  <c r="CB7" i="25"/>
  <c r="BX7" i="25"/>
  <c r="CQ7" i="25"/>
  <c r="CM7" i="25"/>
  <c r="CI7" i="25"/>
  <c r="CE7" i="25"/>
  <c r="CA7" i="25"/>
  <c r="BW7" i="25"/>
  <c r="CP7" i="25"/>
  <c r="CL7" i="25"/>
  <c r="CH7" i="25"/>
  <c r="CD7" i="25"/>
  <c r="BZ7" i="25"/>
  <c r="BV7" i="25"/>
  <c r="CO7" i="25"/>
  <c r="CK7" i="25"/>
  <c r="CG7" i="25"/>
  <c r="CC7" i="25"/>
  <c r="BY7" i="25"/>
  <c r="BP9" i="70"/>
  <c r="CJ17" i="70"/>
  <c r="CF17" i="70"/>
  <c r="CB17" i="70"/>
  <c r="BX17" i="70"/>
  <c r="BT17" i="70"/>
  <c r="CI17" i="70"/>
  <c r="CE17" i="70"/>
  <c r="CA17" i="70"/>
  <c r="BW17" i="70"/>
  <c r="BS17" i="70"/>
  <c r="K26" i="70"/>
  <c r="CL17" i="70"/>
  <c r="CH17" i="70"/>
  <c r="CD17" i="70"/>
  <c r="BZ17" i="70"/>
  <c r="BV17" i="70"/>
  <c r="BR17" i="70"/>
  <c r="CK17" i="70"/>
  <c r="CG17" i="70"/>
  <c r="CC17" i="70"/>
  <c r="BY17" i="70"/>
  <c r="BU17" i="70"/>
  <c r="CL5" i="70"/>
  <c r="CH5" i="70"/>
  <c r="CD5" i="70"/>
  <c r="BZ5" i="70"/>
  <c r="BV5" i="70"/>
  <c r="BR5" i="70"/>
  <c r="CK5" i="70"/>
  <c r="CG5" i="70"/>
  <c r="CC5" i="70"/>
  <c r="BY5" i="70"/>
  <c r="BU5" i="70"/>
  <c r="CJ5" i="70"/>
  <c r="CF5" i="70"/>
  <c r="CB5" i="70"/>
  <c r="BX5" i="70"/>
  <c r="BT5" i="70"/>
  <c r="CI5" i="70"/>
  <c r="CE5" i="70"/>
  <c r="CA5" i="70"/>
  <c r="BW5" i="70"/>
  <c r="BS5" i="70"/>
  <c r="CP20" i="25"/>
  <c r="CL20" i="25"/>
  <c r="CH20" i="25"/>
  <c r="CD20" i="25"/>
  <c r="BZ20" i="25"/>
  <c r="BV20" i="25"/>
  <c r="CO20" i="25"/>
  <c r="CK20" i="25"/>
  <c r="CG20" i="25"/>
  <c r="CC20" i="25"/>
  <c r="BY20" i="25"/>
  <c r="CR20" i="25"/>
  <c r="CN20" i="25"/>
  <c r="CJ20" i="25"/>
  <c r="CF20" i="25"/>
  <c r="CB20" i="25"/>
  <c r="BX20" i="25"/>
  <c r="CQ20" i="25"/>
  <c r="CM20" i="25"/>
  <c r="CI20" i="25"/>
  <c r="CE20" i="25"/>
  <c r="CA20" i="25"/>
  <c r="BW20" i="25"/>
  <c r="CJ20" i="70"/>
  <c r="CF20" i="70"/>
  <c r="CB20" i="70"/>
  <c r="BX20" i="70"/>
  <c r="BT20" i="70"/>
  <c r="CI20" i="70"/>
  <c r="CE20" i="70"/>
  <c r="CA20" i="70"/>
  <c r="BW20" i="70"/>
  <c r="BS20" i="70"/>
  <c r="CL20" i="70"/>
  <c r="CH20" i="70"/>
  <c r="CD20" i="70"/>
  <c r="BZ20" i="70"/>
  <c r="BV20" i="70"/>
  <c r="BR20" i="70"/>
  <c r="CK20" i="70"/>
  <c r="CG20" i="70"/>
  <c r="CC20" i="70"/>
  <c r="BY20" i="70"/>
  <c r="BU20" i="70"/>
  <c r="CR12" i="25"/>
  <c r="CN12" i="25"/>
  <c r="CJ12" i="25"/>
  <c r="CF12" i="25"/>
  <c r="CB12" i="25"/>
  <c r="BX12" i="25"/>
  <c r="CQ12" i="25"/>
  <c r="CM12" i="25"/>
  <c r="CI12" i="25"/>
  <c r="CE12" i="25"/>
  <c r="CA12" i="25"/>
  <c r="BW12" i="25"/>
  <c r="CP12" i="25"/>
  <c r="CL12" i="25"/>
  <c r="CH12" i="25"/>
  <c r="CD12" i="25"/>
  <c r="BZ12" i="25"/>
  <c r="BV12" i="25"/>
  <c r="CO12" i="25"/>
  <c r="CK12" i="25"/>
  <c r="CG12" i="25"/>
  <c r="CC12" i="25"/>
  <c r="BY12" i="25"/>
  <c r="A18" i="1" l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BS26" i="70"/>
  <c r="O26" i="70" s="1"/>
  <c r="CI26" i="70"/>
  <c r="AE26" i="70" s="1"/>
  <c r="CF26" i="70"/>
  <c r="AB26" i="70" s="1"/>
  <c r="CL36" i="25"/>
  <c r="AD36" i="25" s="1"/>
  <c r="AD53" i="25" s="1"/>
  <c r="CE36" i="25"/>
  <c r="W36" i="25" s="1"/>
  <c r="W53" i="25" s="1"/>
  <c r="BU26" i="70"/>
  <c r="Q26" i="70" s="1"/>
  <c r="CK26" i="70"/>
  <c r="AG26" i="70" s="1"/>
  <c r="CD26" i="70"/>
  <c r="Z26" i="70" s="1"/>
  <c r="BW26" i="70"/>
  <c r="S26" i="70" s="1"/>
  <c r="BT26" i="70"/>
  <c r="P26" i="70" s="1"/>
  <c r="CJ26" i="70"/>
  <c r="AF26" i="70" s="1"/>
  <c r="CK36" i="25"/>
  <c r="AC36" i="25" s="1"/>
  <c r="AC53" i="25" s="1"/>
  <c r="BZ36" i="25"/>
  <c r="R36" i="25" s="1"/>
  <c r="R53" i="25" s="1"/>
  <c r="CP36" i="25"/>
  <c r="AH36" i="25" s="1"/>
  <c r="AH53" i="25" s="1"/>
  <c r="CI36" i="25"/>
  <c r="AA36" i="25" s="1"/>
  <c r="AA53" i="25" s="1"/>
  <c r="BX36" i="25"/>
  <c r="P36" i="25" s="1"/>
  <c r="P53" i="25" s="1"/>
  <c r="CN36" i="25"/>
  <c r="AF36" i="25" s="1"/>
  <c r="AF53" i="25" s="1"/>
  <c r="CG26" i="70"/>
  <c r="AC26" i="70" s="1"/>
  <c r="BV36" i="25"/>
  <c r="N36" i="25" s="1"/>
  <c r="N53" i="25" s="1"/>
  <c r="CJ36" i="25"/>
  <c r="AB36" i="25" s="1"/>
  <c r="AB53" i="25" s="1"/>
  <c r="BY26" i="70"/>
  <c r="U26" i="70" s="1"/>
  <c r="BR26" i="70"/>
  <c r="N26" i="70" s="1"/>
  <c r="CH26" i="70"/>
  <c r="AD26" i="70" s="1"/>
  <c r="CA26" i="70"/>
  <c r="W26" i="70" s="1"/>
  <c r="BX26" i="70"/>
  <c r="T26" i="70" s="1"/>
  <c r="BY36" i="25"/>
  <c r="Q36" i="25" s="1"/>
  <c r="Q53" i="25" s="1"/>
  <c r="CO36" i="25"/>
  <c r="AG36" i="25" s="1"/>
  <c r="AG53" i="25" s="1"/>
  <c r="CD36" i="25"/>
  <c r="V36" i="25" s="1"/>
  <c r="V53" i="25" s="1"/>
  <c r="BW36" i="25"/>
  <c r="O36" i="25" s="1"/>
  <c r="O53" i="25" s="1"/>
  <c r="CM36" i="25"/>
  <c r="AE36" i="25" s="1"/>
  <c r="AE53" i="25" s="1"/>
  <c r="CB36" i="25"/>
  <c r="T36" i="25" s="1"/>
  <c r="T53" i="25" s="1"/>
  <c r="CR36" i="25"/>
  <c r="AJ36" i="25" s="1"/>
  <c r="AJ53" i="25" s="1"/>
  <c r="BZ26" i="70"/>
  <c r="V26" i="70" s="1"/>
  <c r="CG36" i="25"/>
  <c r="Y36" i="25" s="1"/>
  <c r="Y53" i="25" s="1"/>
  <c r="CC26" i="70"/>
  <c r="Y26" i="70" s="1"/>
  <c r="BV26" i="70"/>
  <c r="R26" i="70" s="1"/>
  <c r="CL26" i="70"/>
  <c r="AH26" i="70" s="1"/>
  <c r="CE26" i="70"/>
  <c r="AA26" i="70" s="1"/>
  <c r="CB26" i="70"/>
  <c r="X26" i="70" s="1"/>
  <c r="B30" i="32"/>
  <c r="B31" i="32" s="1"/>
  <c r="B33" i="32" s="1"/>
  <c r="B34" i="32" s="1"/>
  <c r="B35" i="32" s="1"/>
  <c r="B37" i="32" s="1"/>
  <c r="CC36" i="25"/>
  <c r="U36" i="25" s="1"/>
  <c r="U53" i="25" s="1"/>
  <c r="CH36" i="25"/>
  <c r="Z36" i="25" s="1"/>
  <c r="Z53" i="25" s="1"/>
  <c r="CA36" i="25"/>
  <c r="S36" i="25" s="1"/>
  <c r="S53" i="25" s="1"/>
  <c r="CQ36" i="25"/>
  <c r="AI36" i="25" s="1"/>
  <c r="AI53" i="25" s="1"/>
  <c r="CF36" i="25"/>
  <c r="X36" i="25" s="1"/>
  <c r="X53" i="25" s="1"/>
  <c r="B38" i="32" l="1"/>
  <c r="B39" i="32" s="1"/>
  <c r="B40" i="32" s="1"/>
  <c r="B41" i="32" s="1"/>
  <c r="B42" i="32" s="1"/>
  <c r="B43" i="32" s="1"/>
  <c r="B44" i="32" s="1"/>
  <c r="B45" i="32" s="1"/>
  <c r="B46" i="32" s="1"/>
  <c r="B47" i="32" s="1"/>
  <c r="B48" i="32" s="1"/>
  <c r="B49" i="32" s="1"/>
  <c r="B50" i="32" s="1"/>
  <c r="B51" i="32" s="1"/>
  <c r="B53" i="32" s="1"/>
  <c r="B54" i="32" s="1"/>
  <c r="B55" i="32" s="1"/>
  <c r="B56" i="32" s="1"/>
  <c r="B58" i="32" s="1"/>
  <c r="B59" i="32" s="1"/>
  <c r="B60" i="32" s="1"/>
  <c r="B61" i="32" s="1"/>
  <c r="B63" i="32" s="1"/>
  <c r="B64" i="32" s="1"/>
  <c r="B65" i="32" s="1"/>
  <c r="B67" i="32" s="1"/>
  <c r="B68" i="32" s="1"/>
  <c r="B70" i="32" s="1"/>
  <c r="B71" i="32" s="1"/>
  <c r="B72" i="32" s="1"/>
  <c r="B73" i="32" s="1"/>
  <c r="B74" i="32" s="1"/>
  <c r="B75" i="32" s="1"/>
  <c r="B76" i="32" s="1"/>
  <c r="B77" i="32" s="1"/>
  <c r="B79" i="32" s="1"/>
  <c r="B80" i="32" s="1"/>
  <c r="B82" i="32" s="1"/>
  <c r="B83" i="32" s="1"/>
  <c r="B85" i="32" s="1"/>
  <c r="B86" i="32" s="1"/>
  <c r="B87" i="32" s="1"/>
  <c r="B88" i="32" s="1"/>
  <c r="B90" i="32" s="1"/>
  <c r="B92" i="32" s="1"/>
  <c r="B93" i="32" s="1"/>
  <c r="B94" i="32" s="1"/>
  <c r="B95" i="32" s="1"/>
  <c r="B96" i="32" s="1"/>
  <c r="B97" i="32" s="1"/>
  <c r="B99" i="32" s="1"/>
  <c r="B100" i="32" s="1"/>
  <c r="B101" i="32" s="1"/>
  <c r="B102" i="32" s="1"/>
  <c r="B103" i="32" s="1"/>
  <c r="B104" i="32" s="1"/>
  <c r="B105" i="32" s="1"/>
  <c r="B106" i="32" s="1"/>
  <c r="B107" i="32" s="1"/>
  <c r="B108" i="32" s="1"/>
  <c r="B109" i="32" s="1"/>
  <c r="B110" i="32" s="1"/>
  <c r="B111" i="32" s="1"/>
  <c r="A143" i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BR53" i="25"/>
  <c r="AN53" i="25"/>
</calcChain>
</file>

<file path=xl/sharedStrings.xml><?xml version="1.0" encoding="utf-8"?>
<sst xmlns="http://schemas.openxmlformats.org/spreadsheetml/2006/main" count="5253" uniqueCount="1077">
  <si>
    <t>Jméno</t>
  </si>
  <si>
    <t>Příjmení</t>
  </si>
  <si>
    <t>Ročník narození</t>
  </si>
  <si>
    <t>Startovní číslo</t>
  </si>
  <si>
    <t>Jednota - bydliště</t>
  </si>
  <si>
    <t>Poř.čis.</t>
  </si>
  <si>
    <t>muž/žena</t>
  </si>
  <si>
    <t>Jan</t>
  </si>
  <si>
    <t>Obřany</t>
  </si>
  <si>
    <t>Eliška</t>
  </si>
  <si>
    <t>Ročník</t>
  </si>
  <si>
    <t>kategorie</t>
  </si>
  <si>
    <t>Kategorie</t>
  </si>
  <si>
    <t>Pořadí</t>
  </si>
  <si>
    <t>C10</t>
  </si>
  <si>
    <t>Petr</t>
  </si>
  <si>
    <t>Blučina</t>
  </si>
  <si>
    <t>Jana</t>
  </si>
  <si>
    <t>Jiří</t>
  </si>
  <si>
    <t>Kuryluk</t>
  </si>
  <si>
    <t>Domažlice</t>
  </si>
  <si>
    <t>Stanislav</t>
  </si>
  <si>
    <t>Juránek</t>
  </si>
  <si>
    <t>Židenice</t>
  </si>
  <si>
    <t>Štěpán</t>
  </si>
  <si>
    <t>Polešovice</t>
  </si>
  <si>
    <t>Šimon</t>
  </si>
  <si>
    <t>Hána</t>
  </si>
  <si>
    <t>Hulín</t>
  </si>
  <si>
    <t>Uherský Brod</t>
  </si>
  <si>
    <t>Pavel</t>
  </si>
  <si>
    <t>Ohryzek</t>
  </si>
  <si>
    <t>Nový Hrozenkov</t>
  </si>
  <si>
    <t>Václav</t>
  </si>
  <si>
    <t>Pavla</t>
  </si>
  <si>
    <t>Ferdová</t>
  </si>
  <si>
    <t>Staré Město</t>
  </si>
  <si>
    <t>Mořkov</t>
  </si>
  <si>
    <t>Nový Jičín</t>
  </si>
  <si>
    <t>Ondřej</t>
  </si>
  <si>
    <t>Klimkovice</t>
  </si>
  <si>
    <t>Radek</t>
  </si>
  <si>
    <t>Kohoutek</t>
  </si>
  <si>
    <t>Hovorany</t>
  </si>
  <si>
    <t>Martina</t>
  </si>
  <si>
    <t>Vaďurová</t>
  </si>
  <si>
    <t>Lenka</t>
  </si>
  <si>
    <t>Machálková</t>
  </si>
  <si>
    <t>Matěj</t>
  </si>
  <si>
    <t>Křížek</t>
  </si>
  <si>
    <t>Ostrava</t>
  </si>
  <si>
    <t>Michaela</t>
  </si>
  <si>
    <t>Křížková</t>
  </si>
  <si>
    <t>Bohdana</t>
  </si>
  <si>
    <t>Tichá</t>
  </si>
  <si>
    <t>Semily</t>
  </si>
  <si>
    <t xml:space="preserve">Bohdana </t>
  </si>
  <si>
    <t>Barbora</t>
  </si>
  <si>
    <t>Hánová</t>
  </si>
  <si>
    <t>Moravová</t>
  </si>
  <si>
    <t>Ostrava - Poruba</t>
  </si>
  <si>
    <t>Moravský Písek</t>
  </si>
  <si>
    <t>Ludmila</t>
  </si>
  <si>
    <t>Křenovice</t>
  </si>
  <si>
    <t>František</t>
  </si>
  <si>
    <t>Pavka</t>
  </si>
  <si>
    <t>Vnorovy</t>
  </si>
  <si>
    <t>Lomnice</t>
  </si>
  <si>
    <t>Otrokovice</t>
  </si>
  <si>
    <t>Stará Bělá</t>
  </si>
  <si>
    <t>Vísky</t>
  </si>
  <si>
    <t>Újezd u Brna</t>
  </si>
  <si>
    <t>rok narození</t>
  </si>
  <si>
    <t>sk</t>
  </si>
  <si>
    <t>Délka tratě</t>
  </si>
  <si>
    <t>1.</t>
  </si>
  <si>
    <t>do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</si>
  <si>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</si>
  <si>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</si>
  <si>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</si>
  <si>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</si>
  <si>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</si>
  <si>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</si>
  <si>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</si>
  <si>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</si>
  <si>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</si>
  <si>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</si>
  <si>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C11</t>
  </si>
  <si>
    <t>12.</t>
  </si>
  <si>
    <t>nad</t>
  </si>
  <si>
    <t>C12</t>
  </si>
  <si>
    <t>Ženy, dívky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</si>
  <si>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</si>
  <si>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</si>
  <si>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</si>
  <si>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</si>
  <si>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</si>
  <si>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</si>
  <si>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</si>
  <si>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</si>
  <si>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</si>
  <si>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</si>
  <si>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</si>
  <si>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</si>
  <si>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</si>
  <si>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</si>
  <si>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</si>
  <si>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</si>
  <si>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</si>
  <si>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</si>
  <si>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Muži  -  1941 a dříve  -  délka tratě: 80 m</t>
  </si>
  <si>
    <t>František Pavka</t>
  </si>
  <si>
    <t>Muži  -  1952 - 1961  -  délka tratě: 110 m</t>
  </si>
  <si>
    <t>Stanislav Juránek st.</t>
  </si>
  <si>
    <t>Jaroslav Hronek st.</t>
  </si>
  <si>
    <t>Muži  -  1962 - 1971  -  délka tratě: 110 m</t>
  </si>
  <si>
    <t>Česlav Škvařil</t>
  </si>
  <si>
    <t>Muži  -  1972 - 1991  -  délka tratě: 110 m</t>
  </si>
  <si>
    <t>Štěpán Juránek</t>
  </si>
  <si>
    <t>Stanislav Kadlčík</t>
  </si>
  <si>
    <t>Stanislav Juránek</t>
  </si>
  <si>
    <t>Jan Ohryzek</t>
  </si>
  <si>
    <t>Ondřej Kaštovský</t>
  </si>
  <si>
    <t>Pavel Cupák</t>
  </si>
  <si>
    <t>Petr Šenkýř</t>
  </si>
  <si>
    <t>Jaroslav Hronek ml.</t>
  </si>
  <si>
    <t>Václav Hána</t>
  </si>
  <si>
    <t>Vlastimil Ježa</t>
  </si>
  <si>
    <t>Martin  Křížek</t>
  </si>
  <si>
    <t>Jan Juřica</t>
  </si>
  <si>
    <t>David Jančálek</t>
  </si>
  <si>
    <t>Zdeněk Hochman</t>
  </si>
  <si>
    <t>Radek Kohoutek</t>
  </si>
  <si>
    <t>Staněk Zdeněk</t>
  </si>
  <si>
    <t>Ženy  -  1976 a dříve  -  délka tratě: 80 m</t>
  </si>
  <si>
    <t>Jaroslava Kambová</t>
  </si>
  <si>
    <t>Miluše Bezděková</t>
  </si>
  <si>
    <t>Dagmar Moravová</t>
  </si>
  <si>
    <t>Ludmila Kunčíková</t>
  </si>
  <si>
    <t>Ženy  -  1977 - 1991  -  délka tratě: 110 m</t>
  </si>
  <si>
    <t>Jana Křížková</t>
  </si>
  <si>
    <t>Jana Pítrová</t>
  </si>
  <si>
    <t>Jana Ferdová</t>
  </si>
  <si>
    <t>Clapci  -  1992 - 1994  -  délka tratě: 80 m</t>
  </si>
  <si>
    <t>Váňa Petr</t>
  </si>
  <si>
    <t>Dívky  -  1992 - 1994  -  délka tratě: 80 m</t>
  </si>
  <si>
    <t>Jana Šenkýřová</t>
  </si>
  <si>
    <t>Clapci  -  1995 - 1996  -  délka tratě: 60 m</t>
  </si>
  <si>
    <t>Jan Ondřich</t>
  </si>
  <si>
    <t>Dívky  -  1995 - 1996  -  délka tratě: 60 m</t>
  </si>
  <si>
    <t>Klára Brhelová</t>
  </si>
  <si>
    <t>Clapci  -  1997 - 1998  -  délka tratě: 60 m</t>
  </si>
  <si>
    <t>David Tichý</t>
  </si>
  <si>
    <t>Dívky  -  1997 - 1998  -  délka tratě: 60 m</t>
  </si>
  <si>
    <t>Pavla Hrabcová</t>
  </si>
  <si>
    <t>Lucie Kovaříková</t>
  </si>
  <si>
    <t>Clapci  -  1999 - 2000  -  délka tratě: 40 m</t>
  </si>
  <si>
    <t>Šimon Hána</t>
  </si>
  <si>
    <t>Jan Franek</t>
  </si>
  <si>
    <t>Cyril Andrys</t>
  </si>
  <si>
    <t>Pavel Ohryzek</t>
  </si>
  <si>
    <t>Dívky  -  1999 - 2000  -  délka tratě: 40 m</t>
  </si>
  <si>
    <t>Martina Vaďurová</t>
  </si>
  <si>
    <t>Eliška Limburská</t>
  </si>
  <si>
    <t>Clapci  -  2001 - 2002  -  délka tratě: 40 m</t>
  </si>
  <si>
    <t>Jan Limburský</t>
  </si>
  <si>
    <t>Jiří Kuryluk</t>
  </si>
  <si>
    <t>Václav Ohryzek</t>
  </si>
  <si>
    <t>Dívky  -  2001 - 2002  -  délka tratě: 40 m</t>
  </si>
  <si>
    <t>Lenka Machálková</t>
  </si>
  <si>
    <t>Bohdana Tichá</t>
  </si>
  <si>
    <t>Clapci  -  2003 - 2004  -  délka tratě: 20 m</t>
  </si>
  <si>
    <t>Matěj Křížek</t>
  </si>
  <si>
    <t>Dívky  -  2003 - 2004  -  délka tratě: 20 m</t>
  </si>
  <si>
    <t>Barbora Hánová</t>
  </si>
  <si>
    <t>Clapci  -  2005 a později  -  délka tratě: 20 m</t>
  </si>
  <si>
    <t>Dívky  -  2005 a později  -  délka tratě: 20 m</t>
  </si>
  <si>
    <t>Michaela Křížková</t>
  </si>
  <si>
    <t>Anička Ferdová</t>
  </si>
  <si>
    <t>Svatý Hostýn 20. 8. 2011   -  BĚH DO KOPCE</t>
  </si>
  <si>
    <t>POČET ÚČASTNÍKŮ:</t>
  </si>
  <si>
    <t>POČET JEDNOT:</t>
  </si>
  <si>
    <t>NEJSTARŠÍ ÚČASTNÍCI:</t>
  </si>
  <si>
    <t>NEJMLADŠÍ ÚČASTNÍCI:</t>
  </si>
  <si>
    <t>Nykodém Škvařil</t>
  </si>
  <si>
    <t>Jirka</t>
  </si>
  <si>
    <t>Daněk</t>
  </si>
  <si>
    <t>Zašová</t>
  </si>
  <si>
    <t>Joshua</t>
  </si>
  <si>
    <t>Katz</t>
  </si>
  <si>
    <t>Tatiana</t>
  </si>
  <si>
    <t>Daňková</t>
  </si>
  <si>
    <t>Simona</t>
  </si>
  <si>
    <t>Katzová</t>
  </si>
  <si>
    <t>Terezka</t>
  </si>
  <si>
    <t>Pausová</t>
  </si>
  <si>
    <t>Hranice</t>
  </si>
  <si>
    <t>Paus</t>
  </si>
  <si>
    <t>Aleš</t>
  </si>
  <si>
    <t>Cholewa</t>
  </si>
  <si>
    <t>Valašké Mezeříčí</t>
  </si>
  <si>
    <t>Ostrava-Poruba</t>
  </si>
  <si>
    <t>Martin</t>
  </si>
  <si>
    <t>Aleš Pavel</t>
  </si>
  <si>
    <t>Dvorský</t>
  </si>
  <si>
    <t>Kamil</t>
  </si>
  <si>
    <t>Bartoš</t>
  </si>
  <si>
    <t>Ostrav-Poruba</t>
  </si>
  <si>
    <t>Eva</t>
  </si>
  <si>
    <t>Uhlířová</t>
  </si>
  <si>
    <t>Uhlíř</t>
  </si>
  <si>
    <t>Zuzanka</t>
  </si>
  <si>
    <t>Pecháčková</t>
  </si>
  <si>
    <t>Pecháček</t>
  </si>
  <si>
    <t>HUlín</t>
  </si>
  <si>
    <t>Libor</t>
  </si>
  <si>
    <t>Ella</t>
  </si>
  <si>
    <t>Hložková</t>
  </si>
  <si>
    <t>Hložek</t>
  </si>
  <si>
    <t>POlešovice</t>
  </si>
  <si>
    <t>Doláková</t>
  </si>
  <si>
    <t>Marek</t>
  </si>
  <si>
    <t>Dolák</t>
  </si>
  <si>
    <t>Křemeček</t>
  </si>
  <si>
    <t>Staša</t>
  </si>
  <si>
    <t>Bohumil</t>
  </si>
  <si>
    <t>Kaděra</t>
  </si>
  <si>
    <t>Slavkov u Opavy</t>
  </si>
  <si>
    <t>Vojtěch</t>
  </si>
  <si>
    <t>Vít</t>
  </si>
  <si>
    <t>Johnová</t>
  </si>
  <si>
    <t>Kovařík</t>
  </si>
  <si>
    <t>Helena</t>
  </si>
  <si>
    <t>Juránková</t>
  </si>
  <si>
    <t>Míla</t>
  </si>
  <si>
    <t>Macková</t>
  </si>
  <si>
    <t>Kuřim</t>
  </si>
  <si>
    <t>Kalčík</t>
  </si>
  <si>
    <t>Vývoda</t>
  </si>
  <si>
    <t>Hana</t>
  </si>
  <si>
    <t>Kopřivová</t>
  </si>
  <si>
    <t>Šardice</t>
  </si>
  <si>
    <t>Anna</t>
  </si>
  <si>
    <t>Zdislava</t>
  </si>
  <si>
    <t>Jurečková</t>
  </si>
  <si>
    <t>Žatčany</t>
  </si>
  <si>
    <t>Karolína</t>
  </si>
  <si>
    <t>Markéta</t>
  </si>
  <si>
    <t>Nezdařilová</t>
  </si>
  <si>
    <t>Zemánková</t>
  </si>
  <si>
    <t>Boleradice</t>
  </si>
  <si>
    <t>Josef</t>
  </si>
  <si>
    <t>Holomek</t>
  </si>
  <si>
    <t>Bohuslav</t>
  </si>
  <si>
    <t>Čáp</t>
  </si>
  <si>
    <t>Hradec Králové</t>
  </si>
  <si>
    <t>Kateřina</t>
  </si>
  <si>
    <t>Večeřová</t>
  </si>
  <si>
    <t>Šedinková</t>
  </si>
  <si>
    <t>Ostrava-Stará Bělá</t>
  </si>
  <si>
    <t>Lukáš</t>
  </si>
  <si>
    <t>Jurečka</t>
  </si>
  <si>
    <t>Podvolecký</t>
  </si>
  <si>
    <t>Rolinc</t>
  </si>
  <si>
    <t>Marie</t>
  </si>
  <si>
    <t>Bartošová</t>
  </si>
  <si>
    <t>Tomáš</t>
  </si>
  <si>
    <t>Vašátko</t>
  </si>
  <si>
    <t>Loučka</t>
  </si>
  <si>
    <t>Daniel</t>
  </si>
  <si>
    <t>Damec</t>
  </si>
  <si>
    <t>Havířov</t>
  </si>
  <si>
    <t>Amálie</t>
  </si>
  <si>
    <t>Nováková</t>
  </si>
  <si>
    <t>Bystřice p. Hostýnem</t>
  </si>
  <si>
    <t>Karel</t>
  </si>
  <si>
    <t>Novák</t>
  </si>
  <si>
    <t>Dujka</t>
  </si>
  <si>
    <t>Leoš</t>
  </si>
  <si>
    <t>Holubníček</t>
  </si>
  <si>
    <t>Palán</t>
  </si>
  <si>
    <t>Katolický týdeník</t>
  </si>
  <si>
    <t>Petra</t>
  </si>
  <si>
    <t>Nový  Hrozenkov</t>
  </si>
  <si>
    <t>pořadí1</t>
  </si>
  <si>
    <t>pořadí2</t>
  </si>
  <si>
    <t>Poř.</t>
  </si>
  <si>
    <t>Běh k Božímu hrobu     Hostýn 25.8.2012</t>
  </si>
  <si>
    <t>POČTY:</t>
  </si>
  <si>
    <t>Počet SK</t>
  </si>
  <si>
    <t>Skupina</t>
  </si>
  <si>
    <t>CELKEM</t>
  </si>
  <si>
    <t>Listina</t>
  </si>
  <si>
    <t>Start. číslo</t>
  </si>
  <si>
    <t>Kateg.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</si>
  <si>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</si>
  <si>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</si>
  <si>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</si>
  <si>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</si>
  <si>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</si>
  <si>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</si>
  <si>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</si>
  <si>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</si>
  <si>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</si>
  <si>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</si>
  <si>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</si>
  <si>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</si>
  <si>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</si>
  <si>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</si>
  <si>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</si>
  <si>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</si>
  <si>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</si>
  <si>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</si>
  <si>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</si>
  <si>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</si>
  <si>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</si>
  <si>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SK.</t>
  </si>
  <si>
    <t>N</t>
  </si>
  <si>
    <t>O</t>
  </si>
  <si>
    <t>P</t>
  </si>
  <si>
    <t>Vyber sloupec(přesuň kurzor) --&gt;</t>
  </si>
  <si>
    <t>R</t>
  </si>
  <si>
    <t>Q</t>
  </si>
  <si>
    <t>S</t>
  </si>
  <si>
    <t>T</t>
  </si>
  <si>
    <t>U</t>
  </si>
  <si>
    <t>V</t>
  </si>
  <si>
    <t>W</t>
  </si>
  <si>
    <t>X</t>
  </si>
  <si>
    <t>A vyber setavení listiny!!!!!!!</t>
  </si>
  <si>
    <t>POČET</t>
  </si>
  <si>
    <t>DÉLKA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</si>
  <si>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</si>
  <si>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</si>
  <si>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</si>
  <si>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</si>
  <si>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</si>
  <si>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</si>
  <si>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</si>
  <si>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</si>
  <si>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</si>
  <si>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</si>
  <si>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LISTINA Č.:</t>
  </si>
  <si>
    <t xml:space="preserve">Pořadí v cíli  </t>
  </si>
  <si>
    <t>TISK:</t>
  </si>
  <si>
    <t>pořadí v kat</t>
  </si>
  <si>
    <t xml:space="preserve">Clapci  - </t>
  </si>
  <si>
    <t xml:space="preserve">Muži - </t>
  </si>
  <si>
    <t xml:space="preserve">Dívky - </t>
  </si>
  <si>
    <t xml:space="preserve">Ženy - </t>
  </si>
  <si>
    <t xml:space="preserve">VÝSLEDKOVÁ LISTINA                                             BĚH K BOŽÍMU HROBU     SV. Hostýn                           </t>
  </si>
  <si>
    <t>Počet v KAT</t>
  </si>
  <si>
    <t>Datum</t>
  </si>
  <si>
    <t>Celkem</t>
  </si>
  <si>
    <t>Chlapci, Muži</t>
  </si>
  <si>
    <t>Počet cen (1 - 3 pořadí):</t>
  </si>
  <si>
    <t>Název:</t>
  </si>
  <si>
    <t xml:space="preserve">BĚH K BOŽÍMU HROBU     SV. Hostýn      </t>
  </si>
  <si>
    <t xml:space="preserve">Dnes je: </t>
  </si>
  <si>
    <t xml:space="preserve"> </t>
  </si>
  <si>
    <t>Maximální počet závodníků</t>
  </si>
  <si>
    <t>kat.</t>
  </si>
  <si>
    <t>Maximální počet závodníků v jednom běhu</t>
  </si>
  <si>
    <t>Musí být sloučeny - vybrány kategorie běžící společně</t>
  </si>
  <si>
    <t>Max_TL</t>
  </si>
  <si>
    <t xml:space="preserve">Chlapci  - </t>
  </si>
  <si>
    <t>Poradi</t>
  </si>
  <si>
    <t>Start._císlo</t>
  </si>
  <si>
    <t>Chlapci  - 2009 a později 20 m</t>
  </si>
  <si>
    <t>Chlapci  - 2007 - 2008     20 m</t>
  </si>
  <si>
    <t>Chlapci  - 2005 - 2006     40 m</t>
  </si>
  <si>
    <t>Chlapci  - 2003 - 2004     40 m</t>
  </si>
  <si>
    <t>Chlapci  - 2001 - 2002     60 m</t>
  </si>
  <si>
    <t>Chlapci  - 1999 - 2000     60 m</t>
  </si>
  <si>
    <t>Chlapci - 1997 - 1998     80 m</t>
  </si>
  <si>
    <t>Chlapci - 1995 - 1996      80 m</t>
  </si>
  <si>
    <t>Muži  - 1975 - 1994     110 m</t>
  </si>
  <si>
    <t>Muži  - 1965 - 1974     110 m</t>
  </si>
  <si>
    <t>Muži  - 1955 - 1964     110 m</t>
  </si>
  <si>
    <t>Muži  - 1945 - 1954     80 m</t>
  </si>
  <si>
    <t>Muži  - 1944 a dříve     80 m</t>
  </si>
  <si>
    <t>Dívky  - 2009 a později   20 m</t>
  </si>
  <si>
    <t>Dívky  - 2007 - 2008      20 m</t>
  </si>
  <si>
    <t>Dívky  - 2005 - 2006      40 m</t>
  </si>
  <si>
    <t>Dívky  - 2003 - 2004      40 m</t>
  </si>
  <si>
    <t>Dívky  - 2001 - 2002      60 m</t>
  </si>
  <si>
    <t>Dívky  - 1999 - 2000      60 m</t>
  </si>
  <si>
    <t>Dívky  - 1997 - 1998      80 m</t>
  </si>
  <si>
    <t>Dívky - 1995 - 1996      80 m</t>
  </si>
  <si>
    <t>Ženy  - 1980 - 1994      110 m</t>
  </si>
  <si>
    <t>Ženy  - 1979 - 1970     80 m</t>
  </si>
  <si>
    <t>Ženy  - 1969 a starší   80 m</t>
  </si>
  <si>
    <t xml:space="preserve">Atletická školka D  </t>
  </si>
  <si>
    <t xml:space="preserve">Minipřípravka D </t>
  </si>
  <si>
    <t xml:space="preserve">Přípravka  D </t>
  </si>
  <si>
    <t xml:space="preserve">Mladší žákyně  </t>
  </si>
  <si>
    <t xml:space="preserve">Starší žákyně  </t>
  </si>
  <si>
    <t xml:space="preserve">Dorostenky    </t>
  </si>
  <si>
    <t xml:space="preserve">Juniorky   </t>
  </si>
  <si>
    <t xml:space="preserve">Muži A   </t>
  </si>
  <si>
    <t xml:space="preserve">Muži C </t>
  </si>
  <si>
    <t xml:space="preserve">Ženy A </t>
  </si>
  <si>
    <t xml:space="preserve">Ženy C </t>
  </si>
  <si>
    <t xml:space="preserve">Atletická školka  H </t>
  </si>
  <si>
    <t xml:space="preserve">Minipřípravka H </t>
  </si>
  <si>
    <t xml:space="preserve">Přípravka  H </t>
  </si>
  <si>
    <t xml:space="preserve">Mladší žáci   </t>
  </si>
  <si>
    <t xml:space="preserve">Starší žáci   </t>
  </si>
  <si>
    <t xml:space="preserve">Dorostenci   </t>
  </si>
  <si>
    <t xml:space="preserve">Junioři </t>
  </si>
  <si>
    <t xml:space="preserve">Muži B </t>
  </si>
  <si>
    <t xml:space="preserve">Muži D </t>
  </si>
  <si>
    <t xml:space="preserve">Muži E </t>
  </si>
  <si>
    <t>Benjamínci H</t>
  </si>
  <si>
    <t xml:space="preserve"> a mladší</t>
  </si>
  <si>
    <t xml:space="preserve"> a starší</t>
  </si>
  <si>
    <t>a starší</t>
  </si>
  <si>
    <t xml:space="preserve">Ženy B </t>
  </si>
  <si>
    <t>Benjamínci D</t>
  </si>
  <si>
    <t>d</t>
  </si>
  <si>
    <t>m</t>
  </si>
  <si>
    <t>Benjamínci D  – 2009 a mladší</t>
  </si>
  <si>
    <t>Benjamínci H – 2009 a mladší</t>
  </si>
  <si>
    <t>Atletická školka D  - 2007, 2008</t>
  </si>
  <si>
    <t>Atletická školka  H - 2007, 2008</t>
  </si>
  <si>
    <t>Minipřípravka D - 2005, 2006</t>
  </si>
  <si>
    <t>Minipřípravka H - 2005, 2006</t>
  </si>
  <si>
    <t>Přípravka  D - 2003, 2004</t>
  </si>
  <si>
    <t>Přípravka  H - 2003, 2004</t>
  </si>
  <si>
    <t>Mladší žákyně  - 2001, 2002</t>
  </si>
  <si>
    <t>Mladší žáci   - 2001, 2002</t>
  </si>
  <si>
    <t>Starší žákyně  - 1999, 2000</t>
  </si>
  <si>
    <t>Starší žáci   - 1999, 2000</t>
  </si>
  <si>
    <t>Dorostenky    - 1997, 1998</t>
  </si>
  <si>
    <t>Dorostenci   - 1997, 1998</t>
  </si>
  <si>
    <t>Juniorky   - 1995, 1996</t>
  </si>
  <si>
    <t>Junioři - 1995, 1996</t>
  </si>
  <si>
    <t>Muži A   -  1994 – 1975</t>
  </si>
  <si>
    <t>Muži B - 1974 - 1965</t>
  </si>
  <si>
    <t>Muži C - 1964 – 1955</t>
  </si>
  <si>
    <t>Muži D - 1954 - 1945</t>
  </si>
  <si>
    <t>Ženy A - 1994 – 1980</t>
  </si>
  <si>
    <t>Ženy B – 1979 - 1970</t>
  </si>
  <si>
    <t>Ženy C - 1969 a starší</t>
  </si>
  <si>
    <t>Muži E - 1944 a starší</t>
  </si>
  <si>
    <t xml:space="preserve">Vzor -      </t>
  </si>
  <si>
    <t>zději   20 m</t>
  </si>
  <si>
    <t>08      20 m</t>
  </si>
  <si>
    <t>06      40 m</t>
  </si>
  <si>
    <t>04      40 m</t>
  </si>
  <si>
    <t>02      60 m</t>
  </si>
  <si>
    <t>00      60 m</t>
  </si>
  <si>
    <t>98      80 m</t>
  </si>
  <si>
    <t>96      80 m</t>
  </si>
  <si>
    <t>4      110 m</t>
  </si>
  <si>
    <t>970     80 m</t>
  </si>
  <si>
    <t>tarší   80 m</t>
  </si>
  <si>
    <t>ozději  20 m</t>
  </si>
  <si>
    <t>008     20 m</t>
  </si>
  <si>
    <t>006     40 m</t>
  </si>
  <si>
    <t>004     40 m</t>
  </si>
  <si>
    <t>002     60 m</t>
  </si>
  <si>
    <t>000     60 m</t>
  </si>
  <si>
    <t>998     80 m</t>
  </si>
  <si>
    <t>94     110 m</t>
  </si>
  <si>
    <t>74     110 m</t>
  </si>
  <si>
    <t>64     110 m</t>
  </si>
  <si>
    <t>954     80 m</t>
  </si>
  <si>
    <t>íve     80 m</t>
  </si>
  <si>
    <t>a</t>
  </si>
  <si>
    <t>ěji   20 m</t>
  </si>
  <si>
    <t>-</t>
  </si>
  <si>
    <t>      20 m</t>
  </si>
  <si>
    <t>      40 m</t>
  </si>
  <si>
    <t>      60 m</t>
  </si>
  <si>
    <t>     60 m</t>
  </si>
  <si>
    <t>      80 m</t>
  </si>
  <si>
    <t>     80 m</t>
  </si>
  <si>
    <t>     110 m</t>
  </si>
  <si>
    <t>    80 m</t>
  </si>
  <si>
    <t>ší   80 m</t>
  </si>
  <si>
    <t>ěji 20 m</t>
  </si>
  <si>
    <t>    20 m</t>
  </si>
  <si>
    <t>    40 m</t>
  </si>
  <si>
    <t>     40 m</t>
  </si>
  <si>
    <t>    60 m</t>
  </si>
  <si>
    <t>     80 m</t>
  </si>
  <si>
    <t>     110 m</t>
  </si>
  <si>
    <t>e     80 m</t>
  </si>
  <si>
    <t>D10</t>
  </si>
  <si>
    <t>D11</t>
  </si>
  <si>
    <t>C13</t>
  </si>
  <si>
    <t>D</t>
  </si>
  <si>
    <t>Ženy B</t>
  </si>
  <si>
    <t>C</t>
  </si>
  <si>
    <t>Dřive</t>
  </si>
  <si>
    <t>Později</t>
  </si>
  <si>
    <t>Délka</t>
  </si>
  <si>
    <t>počet v cíli</t>
  </si>
  <si>
    <t xml:space="preserve">LISTINA Č.:  </t>
  </si>
  <si>
    <t>Označení VÝSLEDKY</t>
  </si>
  <si>
    <t>Označení STARTOVNÍ LISTINA</t>
  </si>
  <si>
    <t>Čas</t>
  </si>
  <si>
    <t>Poř. v kat.</t>
  </si>
  <si>
    <t>St. číslo</t>
  </si>
  <si>
    <t>Rok narození</t>
  </si>
  <si>
    <t>Počet</t>
  </si>
  <si>
    <t>x</t>
  </si>
  <si>
    <t>Orel</t>
  </si>
  <si>
    <t>vnor</t>
  </si>
  <si>
    <t>Lidéřovice</t>
  </si>
  <si>
    <t>Vzor</t>
  </si>
  <si>
    <t/>
  </si>
  <si>
    <t>PEVNÁ</t>
  </si>
  <si>
    <t>PEVNÁ DÉLKA</t>
  </si>
  <si>
    <t>Pořadí ve skupině</t>
  </si>
  <si>
    <t>*</t>
  </si>
  <si>
    <t>L22</t>
  </si>
  <si>
    <t>L23</t>
  </si>
  <si>
    <t>L24</t>
  </si>
  <si>
    <t>L25</t>
  </si>
  <si>
    <t>+</t>
  </si>
  <si>
    <t>pohlaví</t>
  </si>
  <si>
    <t>v listině</t>
  </si>
  <si>
    <t>Kroměříž</t>
  </si>
  <si>
    <t>MAX_TL</t>
  </si>
  <si>
    <t>Naz_T_Kat</t>
  </si>
  <si>
    <t>Poř</t>
  </si>
  <si>
    <t>body</t>
  </si>
  <si>
    <t>Jméno akce:</t>
  </si>
  <si>
    <t>Datum konání:</t>
  </si>
  <si>
    <t xml:space="preserve">1 Sledovaná jednota - bydliště:  </t>
  </si>
  <si>
    <t xml:space="preserve">2 Sledovaná jednota - bydliště:  </t>
  </si>
  <si>
    <t>Vyhodnocuje se společně</t>
  </si>
  <si>
    <t xml:space="preserve">3 Sledovaná jednota - bydliště:  </t>
  </si>
  <si>
    <t xml:space="preserve">4 Sledovaná jednota - bydliště:  </t>
  </si>
  <si>
    <t>zaraz</t>
  </si>
  <si>
    <t xml:space="preserve">Maximální počet ZÁVODNÍKŮ:  </t>
  </si>
  <si>
    <t>Aktuální počet ZÁVODNÍKŮ:</t>
  </si>
  <si>
    <t>kód</t>
  </si>
  <si>
    <t>název</t>
  </si>
  <si>
    <t>zkratka</t>
  </si>
  <si>
    <t>trať</t>
  </si>
  <si>
    <t>věk max</t>
  </si>
  <si>
    <t>věk min</t>
  </si>
  <si>
    <t>R1 pro rok 2013</t>
  </si>
  <si>
    <t>R2 pro rok 2013</t>
  </si>
  <si>
    <t>Pro rok:</t>
  </si>
  <si>
    <t>LISTINA Vytvořena?</t>
  </si>
  <si>
    <t>Věk</t>
  </si>
  <si>
    <t>List</t>
  </si>
  <si>
    <t>pc.konst</t>
  </si>
  <si>
    <t>Pohlaví</t>
  </si>
  <si>
    <t>Počty vyhodnocenych</t>
  </si>
  <si>
    <t>Počet v kat</t>
  </si>
  <si>
    <t>Počitadlo kategorie</t>
  </si>
  <si>
    <t>poč</t>
  </si>
  <si>
    <t>Start v</t>
  </si>
  <si>
    <t>Listina č.</t>
  </si>
  <si>
    <t>poč.</t>
  </si>
  <si>
    <t xml:space="preserve">PŘÍPRAVKA - DÍVKY </t>
  </si>
  <si>
    <t>Pří - DÍVKY</t>
  </si>
  <si>
    <t>Přípravka dívky</t>
  </si>
  <si>
    <t>2003-2004</t>
  </si>
  <si>
    <t>300 m</t>
  </si>
  <si>
    <t>PŘÍPRAVKA - HOŠI</t>
  </si>
  <si>
    <t>Pří - HOŠI</t>
  </si>
  <si>
    <t>Přípravka kluci</t>
  </si>
  <si>
    <t>MLADŠÍ  ŽÁKYNĚ</t>
  </si>
  <si>
    <t>ML. ŽÁKYNĚ</t>
  </si>
  <si>
    <t>Mladší žákyně</t>
  </si>
  <si>
    <t>2001-2002</t>
  </si>
  <si>
    <t>600 m</t>
  </si>
  <si>
    <t>MLADŠÍ  ŽÁCI</t>
  </si>
  <si>
    <t>ML. ŽÁCI</t>
  </si>
  <si>
    <t>Mladší žáci</t>
  </si>
  <si>
    <t>STARŠÍ  ŽÁKYNĚ</t>
  </si>
  <si>
    <t>ST. ŽÁKYNĚ</t>
  </si>
  <si>
    <t>Starší žákyně</t>
  </si>
  <si>
    <t>1999-2000</t>
  </si>
  <si>
    <t>900 m</t>
  </si>
  <si>
    <t>STARŠÍ  ŽÁCI</t>
  </si>
  <si>
    <t>ST. ŽÁCI</t>
  </si>
  <si>
    <t>Starší žáci</t>
  </si>
  <si>
    <t>MLADŠÍ Přípravka - DÍVKY</t>
  </si>
  <si>
    <t>ML - DÍVKY</t>
  </si>
  <si>
    <t>Mladší dívky</t>
  </si>
  <si>
    <t>2005-2006</t>
  </si>
  <si>
    <t>200 m</t>
  </si>
  <si>
    <t>MLADŠÍ Přípravka- HOŠI</t>
  </si>
  <si>
    <t>Ml - HOŠI</t>
  </si>
  <si>
    <t>Mladší kluci</t>
  </si>
  <si>
    <t xml:space="preserve">nejmladší - DÍVKY </t>
  </si>
  <si>
    <t>nejm - DÍVKY</t>
  </si>
  <si>
    <t>Nejmladší dívky I.</t>
  </si>
  <si>
    <t>2009 a mladší</t>
  </si>
  <si>
    <t>60 m</t>
  </si>
  <si>
    <t>nejmladší - CHLAPCI</t>
  </si>
  <si>
    <t>nej - CHLAPCI</t>
  </si>
  <si>
    <t>Nejmladší kluci I.</t>
  </si>
  <si>
    <t>MLADŠÍ - DÍVKY</t>
  </si>
  <si>
    <t>Nejmladší dívky II.</t>
  </si>
  <si>
    <t>2007-2008</t>
  </si>
  <si>
    <t>100 m</t>
  </si>
  <si>
    <t>MLADŠÍ - HOŠI</t>
  </si>
  <si>
    <t>Nejmladší kluci II.</t>
  </si>
  <si>
    <t>D011</t>
  </si>
  <si>
    <t>nejmladší - DÍVKY</t>
  </si>
  <si>
    <t>Nejmladší dívky 0.</t>
  </si>
  <si>
    <t>C011</t>
  </si>
  <si>
    <t>Nejmladší kluci 0.</t>
  </si>
  <si>
    <t>xxxx</t>
  </si>
  <si>
    <t>xxxxx</t>
  </si>
  <si>
    <t>e</t>
  </si>
  <si>
    <t>xxxxxx</t>
  </si>
  <si>
    <t>f</t>
  </si>
  <si>
    <t>Dorostenky</t>
  </si>
  <si>
    <t>JUNDOR dívky+chlapci, kondiční běh</t>
  </si>
  <si>
    <t>2 500 m</t>
  </si>
  <si>
    <t>Dorostenci</t>
  </si>
  <si>
    <t>Juniorky</t>
  </si>
  <si>
    <t>Junioři</t>
  </si>
  <si>
    <t>D99</t>
  </si>
  <si>
    <t>Kondiční běh</t>
  </si>
  <si>
    <t>Kondiční</t>
  </si>
  <si>
    <t>Poč</t>
  </si>
  <si>
    <t>SESTAVIT ?</t>
  </si>
  <si>
    <t>PŘIPRAVIT Tisk?</t>
  </si>
  <si>
    <t>Zadávat výsledky</t>
  </si>
  <si>
    <t>ANO</t>
  </si>
  <si>
    <t>JUNDOR + Kond</t>
  </si>
  <si>
    <t xml:space="preserve">Chlapci  </t>
  </si>
  <si>
    <t xml:space="preserve"> 2007     40 m</t>
  </si>
  <si>
    <t xml:space="preserve"> 2005     40 m</t>
  </si>
  <si>
    <t xml:space="preserve"> 2003     60 m</t>
  </si>
  <si>
    <t xml:space="preserve"> 2001     60 m</t>
  </si>
  <si>
    <t xml:space="preserve">Chlapci </t>
  </si>
  <si>
    <t xml:space="preserve"> 1999     80 m</t>
  </si>
  <si>
    <t xml:space="preserve"> 1997      80 m</t>
  </si>
  <si>
    <t xml:space="preserve">Muži  </t>
  </si>
  <si>
    <t xml:space="preserve"> 1995     110 m</t>
  </si>
  <si>
    <t xml:space="preserve"> 1975     110 m</t>
  </si>
  <si>
    <t xml:space="preserve"> 1965     110 m</t>
  </si>
  <si>
    <t xml:space="preserve"> 1955    80 m</t>
  </si>
  <si>
    <t xml:space="preserve">Dívky  </t>
  </si>
  <si>
    <t xml:space="preserve"> 2009      20 m</t>
  </si>
  <si>
    <t xml:space="preserve"> 2007      40 m</t>
  </si>
  <si>
    <t xml:space="preserve"> 2005      40 m</t>
  </si>
  <si>
    <t xml:space="preserve"> 2003      60 m</t>
  </si>
  <si>
    <t xml:space="preserve"> 2001      60 m</t>
  </si>
  <si>
    <t xml:space="preserve"> 1999      80 m</t>
  </si>
  <si>
    <t xml:space="preserve">Dívky </t>
  </si>
  <si>
    <t xml:space="preserve">Ženy  </t>
  </si>
  <si>
    <t xml:space="preserve"> 1995      110 m</t>
  </si>
  <si>
    <t xml:space="preserve"> 1971     80 m</t>
  </si>
  <si>
    <t>a později 20 m</t>
  </si>
  <si>
    <t>20 m</t>
  </si>
  <si>
    <t>40 m</t>
  </si>
  <si>
    <t>80 m</t>
  </si>
  <si>
    <t>110 m</t>
  </si>
  <si>
    <t>a později   20 m</t>
  </si>
  <si>
    <t>2009     20 m</t>
  </si>
  <si>
    <t>a dříve  80 m</t>
  </si>
  <si>
    <t>a dříve   80 m</t>
  </si>
  <si>
    <t>Název</t>
  </si>
  <si>
    <t>Rok starší</t>
  </si>
  <si>
    <t>rok mladší</t>
  </si>
  <si>
    <t>věk starší</t>
  </si>
  <si>
    <t>věk mladší</t>
  </si>
  <si>
    <t>poradi</t>
  </si>
  <si>
    <t>Běh k BOŽÍMU HROBU</t>
  </si>
  <si>
    <t>VĚKOVÉ ROZDÍLY V ROCE 2015</t>
  </si>
  <si>
    <t>xxxxxxxxxx</t>
  </si>
  <si>
    <t>xxxxxxxxxxx</t>
  </si>
  <si>
    <t>xxxxxxxxx</t>
  </si>
  <si>
    <t>xxxxxxxxxxxxxx</t>
  </si>
  <si>
    <t>xxxxxxxxxxxx</t>
  </si>
  <si>
    <t>xxxxxxxxxxxxxxxx</t>
  </si>
  <si>
    <t>xxxxxxxxxxxxxxx</t>
  </si>
  <si>
    <t>Vyškov</t>
  </si>
  <si>
    <t>AI</t>
  </si>
  <si>
    <t>AJ</t>
  </si>
  <si>
    <t>AK</t>
  </si>
  <si>
    <t>AL</t>
  </si>
  <si>
    <t>KATEGORIE</t>
  </si>
  <si>
    <t>POČ.</t>
  </si>
  <si>
    <t>[ m ]</t>
  </si>
  <si>
    <t>ročníky</t>
  </si>
  <si>
    <t>Brno</t>
  </si>
  <si>
    <t>Dolní Dobrouč</t>
  </si>
  <si>
    <t>Silůvky</t>
  </si>
  <si>
    <t>Šitbořice</t>
  </si>
  <si>
    <t>Vizovice</t>
  </si>
  <si>
    <t>Domanín</t>
  </si>
  <si>
    <t>Kobylí</t>
  </si>
  <si>
    <t>Přerov</t>
  </si>
  <si>
    <t>Stará-Bělá</t>
  </si>
  <si>
    <t>Kunovice</t>
  </si>
  <si>
    <t>Orlice</t>
  </si>
  <si>
    <t>Halenkov-Huslenky</t>
  </si>
  <si>
    <t>Drnovice</t>
  </si>
  <si>
    <t>Valašké klobouky</t>
  </si>
  <si>
    <t>Bystřice pod hostýnem</t>
  </si>
  <si>
    <t>Zlín - Malenovice</t>
  </si>
  <si>
    <t>Mor. Budějovice</t>
  </si>
  <si>
    <t>Zlín</t>
  </si>
  <si>
    <t>H</t>
  </si>
  <si>
    <t>20 M</t>
  </si>
  <si>
    <t>Hendikepovaní</t>
  </si>
  <si>
    <t>20 m   -    2012-2017</t>
  </si>
  <si>
    <t xml:space="preserve">Celkem: </t>
  </si>
  <si>
    <t>Oddíl - jednota - bydliště</t>
  </si>
  <si>
    <t>Oddíl - jednota (bydliště)</t>
  </si>
  <si>
    <t>Sledované pořadí</t>
  </si>
  <si>
    <t>POŘADÍ SPOLEEČNĚ</t>
  </si>
  <si>
    <t>dohromady</t>
  </si>
  <si>
    <t>ix</t>
  </si>
  <si>
    <t>kateg</t>
  </si>
  <si>
    <t>čas</t>
  </si>
  <si>
    <t>st.č.</t>
  </si>
  <si>
    <t>roč.</t>
  </si>
  <si>
    <t>Jednota/bydliště</t>
  </si>
  <si>
    <t>Atletická školka D</t>
  </si>
  <si>
    <t>Minipřípravka D</t>
  </si>
  <si>
    <t>Přípravka D</t>
  </si>
  <si>
    <t>Ženy A</t>
  </si>
  <si>
    <t>Ženy C</t>
  </si>
  <si>
    <t>Atletická školka H</t>
  </si>
  <si>
    <t>Minipřípravka H</t>
  </si>
  <si>
    <t>Přípravka H</t>
  </si>
  <si>
    <t>Muži A</t>
  </si>
  <si>
    <t>Muži B</t>
  </si>
  <si>
    <t>Muži C</t>
  </si>
  <si>
    <t>Muži D</t>
  </si>
  <si>
    <t>Muži E</t>
  </si>
  <si>
    <t>0 let a starší</t>
  </si>
  <si>
    <t>Halas Vojtěch</t>
  </si>
  <si>
    <t>Listina č.:</t>
  </si>
  <si>
    <t>Popisky řádků</t>
  </si>
  <si>
    <t>(prázdné)</t>
  </si>
  <si>
    <t>Celkový součet</t>
  </si>
  <si>
    <t>Počet z Jednota - bydliště</t>
  </si>
  <si>
    <t>Podhradní Lhota</t>
  </si>
  <si>
    <t>Brno-Židenice</t>
  </si>
  <si>
    <t>Brno-Obřany</t>
  </si>
  <si>
    <t>Bystřice pod Hostýnem</t>
  </si>
  <si>
    <t>Kometa Brno</t>
  </si>
  <si>
    <t>Vysoké Mýto</t>
  </si>
  <si>
    <t>Holešov</t>
  </si>
  <si>
    <t>Valašské Klobouky</t>
  </si>
  <si>
    <t>Rozsochy</t>
  </si>
  <si>
    <t>Školy Brno 1</t>
  </si>
  <si>
    <t>Rajhrad</t>
  </si>
  <si>
    <t>Brno-Bohunice</t>
  </si>
  <si>
    <t>Kašava</t>
  </si>
  <si>
    <t>Bořetice</t>
  </si>
  <si>
    <t>60 m   -    12 -  13  let</t>
  </si>
  <si>
    <t>Miková Julie</t>
  </si>
  <si>
    <t>Lužová Karolína</t>
  </si>
  <si>
    <t>Jurečková Markéta</t>
  </si>
  <si>
    <t>60 m   -    14 -  15  let</t>
  </si>
  <si>
    <t>Halasová Anna</t>
  </si>
  <si>
    <t>Havlíčková Tereza</t>
  </si>
  <si>
    <t>Jančařík Tomáš</t>
  </si>
  <si>
    <t>Jakubec Štěpán</t>
  </si>
  <si>
    <t>Stuchlý Václav</t>
  </si>
  <si>
    <t>Juračka František</t>
  </si>
  <si>
    <t>Krutílek Ondřej</t>
  </si>
  <si>
    <t>Jakubec Ondřej</t>
  </si>
  <si>
    <t>80 m   -    16 -  17  let</t>
  </si>
  <si>
    <t>Miková Dominika</t>
  </si>
  <si>
    <t>Kuchařová Lucie</t>
  </si>
  <si>
    <t>Halasová Veronika</t>
  </si>
  <si>
    <t>Kuncová Martina</t>
  </si>
  <si>
    <t>80 m   -    18 -  19  let</t>
  </si>
  <si>
    <t>Kuncová Monika</t>
  </si>
  <si>
    <t>Jurečková Zdislava</t>
  </si>
  <si>
    <t>1983-1974</t>
  </si>
  <si>
    <t>80 m   -    44 -  35  let</t>
  </si>
  <si>
    <t>Kreidlová Jitka</t>
  </si>
  <si>
    <t>Havlíčková Markéta</t>
  </si>
  <si>
    <t>Kynštová Marie</t>
  </si>
  <si>
    <t>Jabůrková Jitka</t>
  </si>
  <si>
    <t>Zejdová Eva</t>
  </si>
  <si>
    <t>Kesslerová Martina</t>
  </si>
  <si>
    <t>Jurečková Marie</t>
  </si>
  <si>
    <t>Halasová Jana</t>
  </si>
  <si>
    <t>Bačová Alena</t>
  </si>
  <si>
    <t>1973- a starší</t>
  </si>
  <si>
    <t>80 m   -    45  let   a starší</t>
  </si>
  <si>
    <t>Slabáková Lenka</t>
  </si>
  <si>
    <t>Miková Renata</t>
  </si>
  <si>
    <t>Andrýsová Vilma</t>
  </si>
  <si>
    <t>Tichá Bohdana</t>
  </si>
  <si>
    <t>Hrstková Jaroslava</t>
  </si>
  <si>
    <t>Bukovská Marie</t>
  </si>
  <si>
    <t>Komárková Božena</t>
  </si>
  <si>
    <t>2009-2010</t>
  </si>
  <si>
    <t>40 m   -    8 -  9  let</t>
  </si>
  <si>
    <t>Čapek Matyáš</t>
  </si>
  <si>
    <t>Kreidl Václav</t>
  </si>
  <si>
    <t>Halas Hynek</t>
  </si>
  <si>
    <t>Fojt Lukáš</t>
  </si>
  <si>
    <t>Stuchlý David</t>
  </si>
  <si>
    <t>Krutílek Antonín</t>
  </si>
  <si>
    <t>40 m   -    10 -  11  let</t>
  </si>
  <si>
    <t>Jakubec Vojtěch</t>
  </si>
  <si>
    <t>Kunčík Michal</t>
  </si>
  <si>
    <t>Jabůrek Radim</t>
  </si>
  <si>
    <t>Stuchlý Matouš</t>
  </si>
  <si>
    <t>Fojt Vojtěch</t>
  </si>
  <si>
    <t>Krutílek Jan</t>
  </si>
  <si>
    <t>Červenec Filip</t>
  </si>
  <si>
    <t>K</t>
  </si>
  <si>
    <t>Kněží</t>
  </si>
  <si>
    <t>H01</t>
  </si>
  <si>
    <t>K01</t>
  </si>
  <si>
    <t>2013- a mladší</t>
  </si>
  <si>
    <t>20 m   -    5  let   a mladší</t>
  </si>
  <si>
    <t>Bartošíková Ludmila</t>
  </si>
  <si>
    <t>Bačová Darja</t>
  </si>
  <si>
    <t>Slánská Klára</t>
  </si>
  <si>
    <t>Kynštová Anna</t>
  </si>
  <si>
    <t>Stuchlá Julie</t>
  </si>
  <si>
    <t>Břinková Aneta</t>
  </si>
  <si>
    <t>Soukupová Rozárka</t>
  </si>
  <si>
    <t>Štulpová Vilemína</t>
  </si>
  <si>
    <t>Burgetová Josefína</t>
  </si>
  <si>
    <t>Grec Johanka</t>
  </si>
  <si>
    <t>Zbranková Kateřina</t>
  </si>
  <si>
    <t>Sporková Johanka</t>
  </si>
  <si>
    <t>2011-2012</t>
  </si>
  <si>
    <t>20 m   -    6 -  7  let</t>
  </si>
  <si>
    <t>Halasová Anežka</t>
  </si>
  <si>
    <t>Burianová Eliška</t>
  </si>
  <si>
    <t>Havlíčková Sabina</t>
  </si>
  <si>
    <t>Doležalová Eliška</t>
  </si>
  <si>
    <t>Hošáková Marie</t>
  </si>
  <si>
    <t>Jakubec František</t>
  </si>
  <si>
    <t>Zbranek Jan</t>
  </si>
  <si>
    <t>Pivko Vojtěch</t>
  </si>
  <si>
    <t>Navrátil Jiří</t>
  </si>
  <si>
    <t>Halas Matěj</t>
  </si>
  <si>
    <t>Sporek Jáchym</t>
  </si>
  <si>
    <t>Kunčík Petr</t>
  </si>
  <si>
    <t>Hošák Karel</t>
  </si>
  <si>
    <t>Burget Timotej</t>
  </si>
  <si>
    <t>Macek Kryštof</t>
  </si>
  <si>
    <t>Jurečka Lukáš</t>
  </si>
  <si>
    <t>Doležal František</t>
  </si>
  <si>
    <t>Doležal Martin</t>
  </si>
  <si>
    <t>Macek Antonín</t>
  </si>
  <si>
    <t>Bačo Radek</t>
  </si>
  <si>
    <t>Grec Josef</t>
  </si>
  <si>
    <t>Zejda Matiáš</t>
  </si>
  <si>
    <t>Kocurek Martin</t>
  </si>
  <si>
    <t>Kynšt Václav</t>
  </si>
  <si>
    <t>Heneš Tobias</t>
  </si>
  <si>
    <t>Jabůrek David</t>
  </si>
  <si>
    <t>Kreidl Jan</t>
  </si>
  <si>
    <t>Zbranek Jiří</t>
  </si>
  <si>
    <t>Štulpa Max</t>
  </si>
  <si>
    <t>Štěpán Alois</t>
  </si>
  <si>
    <t>Kroupová Dominika</t>
  </si>
  <si>
    <t>Tomanová Maja</t>
  </si>
  <si>
    <t>Vaďurová Karolína</t>
  </si>
  <si>
    <t>Kunčíková Kateřina</t>
  </si>
  <si>
    <t>Navrátilová Kristýna</t>
  </si>
  <si>
    <t>Tomanová Stela</t>
  </si>
  <si>
    <t>Kocurková Eliška</t>
  </si>
  <si>
    <t>Kreidlová Veronika</t>
  </si>
  <si>
    <t>Zejdová Kateřina</t>
  </si>
  <si>
    <t>Jančaříková Karolína</t>
  </si>
  <si>
    <t>Andrýsová Zuzana</t>
  </si>
  <si>
    <t>Navrátilová Anna</t>
  </si>
  <si>
    <t>Doležalová</t>
  </si>
  <si>
    <t>Klára</t>
  </si>
  <si>
    <t>2014- a mladší</t>
  </si>
  <si>
    <t>Beáta</t>
  </si>
  <si>
    <t>Stanovská</t>
  </si>
  <si>
    <t>Michal</t>
  </si>
  <si>
    <t>D12</t>
  </si>
  <si>
    <t>Ženy D</t>
  </si>
  <si>
    <t>Kocurková</t>
  </si>
  <si>
    <t>Jakub</t>
  </si>
  <si>
    <t>Anežka</t>
  </si>
  <si>
    <t>Stodůlka</t>
  </si>
  <si>
    <t>Adam</t>
  </si>
  <si>
    <t>Veronika</t>
  </si>
  <si>
    <t>Bartoň</t>
  </si>
  <si>
    <t>Veřovice</t>
  </si>
  <si>
    <t>Zuhlová</t>
  </si>
  <si>
    <t>Truhlář</t>
  </si>
  <si>
    <t>Doležal</t>
  </si>
  <si>
    <t>Dorazilová</t>
  </si>
  <si>
    <t>2017-2018</t>
  </si>
  <si>
    <t>2015-2016</t>
  </si>
  <si>
    <t>Bartoň Petr</t>
  </si>
  <si>
    <t>Truhlář Karel</t>
  </si>
  <si>
    <t>Stodůlka Adam</t>
  </si>
  <si>
    <t>Vzdálenost</t>
  </si>
  <si>
    <t>Kynštová</t>
  </si>
  <si>
    <t>Amélie</t>
  </si>
  <si>
    <t>Brázdilová</t>
  </si>
  <si>
    <t>Fryšták</t>
  </si>
  <si>
    <t>Natálie</t>
  </si>
  <si>
    <t>Maxmilián</t>
  </si>
  <si>
    <t>Brázdil</t>
  </si>
  <si>
    <t>Kristián</t>
  </si>
  <si>
    <t>Kovář</t>
  </si>
  <si>
    <t>Telč</t>
  </si>
  <si>
    <t>Květoslava</t>
  </si>
  <si>
    <t>Kovářová</t>
  </si>
  <si>
    <t>Robel</t>
  </si>
  <si>
    <t>Elen</t>
  </si>
  <si>
    <t>Hrotková</t>
  </si>
  <si>
    <t>Machů</t>
  </si>
  <si>
    <t>Újezd u Val. Klobouk</t>
  </si>
  <si>
    <t>Júlie</t>
  </si>
  <si>
    <t>Střížová</t>
  </si>
  <si>
    <t>Dolní Lhota</t>
  </si>
  <si>
    <t>Adina</t>
  </si>
  <si>
    <t>Brno-Starý Lískovec</t>
  </si>
  <si>
    <t>Lota</t>
  </si>
  <si>
    <t>Ivana</t>
  </si>
  <si>
    <t>Zuhla</t>
  </si>
  <si>
    <t>Skřička</t>
  </si>
  <si>
    <t>Jaroslav</t>
  </si>
  <si>
    <t>Lucie</t>
  </si>
  <si>
    <t>Vladimíra</t>
  </si>
  <si>
    <t>Luža</t>
  </si>
  <si>
    <t>Stodůlková</t>
  </si>
  <si>
    <t>Stojanová</t>
  </si>
  <si>
    <t>Sylva</t>
  </si>
  <si>
    <t>Makarová</t>
  </si>
  <si>
    <t>Fojt</t>
  </si>
  <si>
    <t>Ondrušek</t>
  </si>
  <si>
    <t>Šárka</t>
  </si>
  <si>
    <t>Kašníková</t>
  </si>
  <si>
    <t>Timotej</t>
  </si>
  <si>
    <t>Burget</t>
  </si>
  <si>
    <t>Josefína</t>
  </si>
  <si>
    <t>Burgetová</t>
  </si>
  <si>
    <t>Ráchel</t>
  </si>
  <si>
    <t>Dorazil</t>
  </si>
  <si>
    <t>Klement</t>
  </si>
  <si>
    <t>Zdenka</t>
  </si>
  <si>
    <t>Dokoupilová</t>
  </si>
  <si>
    <t>Gahura</t>
  </si>
  <si>
    <t>Brusné</t>
  </si>
  <si>
    <t>Gahurová</t>
  </si>
  <si>
    <t>Alžběta</t>
  </si>
  <si>
    <t>Konvička</t>
  </si>
  <si>
    <t>Nehybková</t>
  </si>
  <si>
    <t>Karla</t>
  </si>
  <si>
    <t>Brno-Masarykova Čtvrť</t>
  </si>
  <si>
    <t>Nehybka</t>
  </si>
  <si>
    <t>Brno Školy 1</t>
  </si>
  <si>
    <t>Cyril</t>
  </si>
  <si>
    <t>Jakubec</t>
  </si>
  <si>
    <t>Brandejs</t>
  </si>
  <si>
    <t>Dokoupil</t>
  </si>
  <si>
    <t>Kalousek</t>
  </si>
  <si>
    <t>Janásová</t>
  </si>
  <si>
    <t>Paseková</t>
  </si>
  <si>
    <t>Frýdlant n. Ostravicí</t>
  </si>
  <si>
    <t>Paseka</t>
  </si>
  <si>
    <t>Pospíšil</t>
  </si>
  <si>
    <t>Metoděj</t>
  </si>
  <si>
    <t>Prokop</t>
  </si>
  <si>
    <t>Bedřich</t>
  </si>
  <si>
    <t>Horák</t>
  </si>
  <si>
    <t>Brno-Bosonohy</t>
  </si>
  <si>
    <t>Benedikt</t>
  </si>
  <si>
    <t>Stanovský</t>
  </si>
  <si>
    <t>Justýna</t>
  </si>
  <si>
    <t>Potůčková</t>
  </si>
  <si>
    <t>Monika</t>
  </si>
  <si>
    <t>Motyčková</t>
  </si>
  <si>
    <t>Motyčka</t>
  </si>
  <si>
    <t>Halas</t>
  </si>
  <si>
    <t>Halasová</t>
  </si>
  <si>
    <t>Rachel</t>
  </si>
  <si>
    <t>Majeriková</t>
  </si>
  <si>
    <t>Filip</t>
  </si>
  <si>
    <t>Bureš</t>
  </si>
  <si>
    <t>Ústí nad Orlicí</t>
  </si>
  <si>
    <t>Burešová</t>
  </si>
  <si>
    <t>Ustí nad Orlicí</t>
  </si>
  <si>
    <t>Drápalová</t>
  </si>
  <si>
    <t>Drápal</t>
  </si>
  <si>
    <t>Dominik</t>
  </si>
  <si>
    <t>Terezie</t>
  </si>
  <si>
    <t>Štěpánka</t>
  </si>
  <si>
    <t>Hochmanová</t>
  </si>
  <si>
    <t>Krupová</t>
  </si>
  <si>
    <t>Sedláček</t>
  </si>
  <si>
    <t>Malá</t>
  </si>
  <si>
    <t>Krtičková</t>
  </si>
  <si>
    <t>Žďárky</t>
  </si>
  <si>
    <t>Krtička</t>
  </si>
  <si>
    <t>Radka</t>
  </si>
  <si>
    <t>Roman</t>
  </si>
  <si>
    <t>Kresta</t>
  </si>
  <si>
    <t>Kaňovský</t>
  </si>
  <si>
    <t>Šerák</t>
  </si>
  <si>
    <t>Alex</t>
  </si>
  <si>
    <t>Kalla</t>
  </si>
  <si>
    <t>Isabela</t>
  </si>
  <si>
    <t>Kallová</t>
  </si>
  <si>
    <t>Vratislav</t>
  </si>
  <si>
    <t>Schön</t>
  </si>
  <si>
    <t>Darina</t>
  </si>
  <si>
    <t>Růžičková</t>
  </si>
  <si>
    <t>Kuncová</t>
  </si>
  <si>
    <t>Rychter</t>
  </si>
  <si>
    <t>Cupalová</t>
  </si>
  <si>
    <t>Holubice</t>
  </si>
  <si>
    <t>Kunc</t>
  </si>
  <si>
    <t>Scherer</t>
  </si>
  <si>
    <t>Ivančice</t>
  </si>
  <si>
    <t>Vlasta</t>
  </si>
  <si>
    <t>Schererová</t>
  </si>
  <si>
    <t>Kristina</t>
  </si>
  <si>
    <t>Horáková</t>
  </si>
  <si>
    <t>Všemina - Vizovice</t>
  </si>
  <si>
    <t>Všemina-Vizovice</t>
  </si>
  <si>
    <t>2019-2020</t>
  </si>
  <si>
    <t>Kallová Isabela</t>
  </si>
  <si>
    <t>Juránková Klára</t>
  </si>
  <si>
    <t>Zuhlová Lota</t>
  </si>
  <si>
    <t>Střížová Júlie</t>
  </si>
  <si>
    <t>2026- a starší</t>
  </si>
  <si>
    <t>20 m   -    0 let a starší</t>
  </si>
  <si>
    <t>Drápalová Michaela</t>
  </si>
  <si>
    <t>Makarová Sylva</t>
  </si>
  <si>
    <t>1956- a starší</t>
  </si>
  <si>
    <t>80 m   -    70  let   a starší</t>
  </si>
  <si>
    <t>Machů Tomáš</t>
  </si>
  <si>
    <t>Bureš Jan</t>
  </si>
  <si>
    <t>2013-2014</t>
  </si>
  <si>
    <t>Doležalová Lucie</t>
  </si>
  <si>
    <t>Ferdová Alžběta</t>
  </si>
  <si>
    <t>Hrotková Elen</t>
  </si>
  <si>
    <t>Krupová Alžběta</t>
  </si>
  <si>
    <t>Kalousek Jan</t>
  </si>
  <si>
    <t>Dorazil Metoděj</t>
  </si>
  <si>
    <t>Bartoň Jaroslav</t>
  </si>
  <si>
    <t>Dorazil Jakub</t>
  </si>
  <si>
    <t>Jiutka</t>
  </si>
  <si>
    <t>Motičková</t>
  </si>
  <si>
    <t>Motička</t>
  </si>
  <si>
    <t>Kopecký</t>
  </si>
  <si>
    <t>Župa Sušilova</t>
  </si>
  <si>
    <t>Líšeň</t>
  </si>
  <si>
    <t>Mirek</t>
  </si>
  <si>
    <t>Nomád</t>
  </si>
  <si>
    <t xml:space="preserve">Mirek </t>
  </si>
  <si>
    <t>Ferdová Anna</t>
  </si>
  <si>
    <t>1971- a starší</t>
  </si>
  <si>
    <t xml:space="preserve">80 m   -    </t>
  </si>
  <si>
    <t>Dokoupilová Zdenka</t>
  </si>
  <si>
    <t>Cupalová Eva</t>
  </si>
  <si>
    <t>2004- a starší</t>
  </si>
  <si>
    <t>Kopecký Pavel</t>
  </si>
  <si>
    <t>1957-1966</t>
  </si>
  <si>
    <t>80 m   -    60 -  69  let</t>
  </si>
  <si>
    <t>Fojt Leoš</t>
  </si>
  <si>
    <t>Drápal Pavel</t>
  </si>
  <si>
    <t>Kunc Josef</t>
  </si>
  <si>
    <t>Jakubec Josef</t>
  </si>
  <si>
    <t>Kalousek Jiří</t>
  </si>
  <si>
    <t>Kalousek Josef</t>
  </si>
  <si>
    <t>Bureš Filip</t>
  </si>
  <si>
    <t>Skřička Jan</t>
  </si>
  <si>
    <t>Dorazil Prokop</t>
  </si>
  <si>
    <t>Doležal 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</si>
</sst>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"/>
    <numFmt numFmtId="166" formatCode="mm:ss;;"/>
    <numFmt numFmtId="167" formatCode="mm:ss.00;#;#"/>
    <numFmt numFmtId="168" formatCode="[$-F400]h:mm:ss\ AM/PM"/>
    <numFmt numFmtId="169" formatCode="h:mm;@"/>
    <numFmt numFmtId="170" formatCode="[$-F400]h:mm:ss\ AM/PM;;"/>
  </numFmts>
  <fonts count="4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4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0" tint="-0.499984740745262"/>
      <name val="Calibri"/>
      <family val="2"/>
      <charset val="238"/>
      <scheme val="minor"/>
    </font>
    <font>
      <b/>
      <sz val="26"/>
      <color rgb="FFFFFF00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2"/>
      <color theme="1"/>
      <name val="Calibri"/>
      <family val="2"/>
      <charset val="238"/>
      <scheme val="minor"/>
    </font>
    <font>
      <sz val="11"/>
      <color rgb="FFFFFFCC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3"/>
      <name val="Calibri"/>
      <family val="2"/>
      <charset val="238"/>
      <scheme val="minor"/>
    </font>
    <font>
      <sz val="10"/>
      <color theme="0"/>
      <name val="Arial"/>
      <family val="2"/>
      <charset val="238"/>
    </font>
    <font>
      <sz val="11"/>
      <name val="Tahoma"/>
      <family val="2"/>
    </font>
    <font>
      <b/>
      <sz val="12"/>
      <name val="Century"/>
      <family val="1"/>
      <charset val="238"/>
    </font>
    <font>
      <sz val="12"/>
      <name val="Tahoma"/>
      <family val="2"/>
    </font>
    <font>
      <b/>
      <sz val="8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8"/>
      <color rgb="FF3366FF"/>
      <name val="Calibri"/>
      <family val="2"/>
      <charset val="238"/>
    </font>
    <font>
      <b/>
      <sz val="14"/>
      <color rgb="FF00808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26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sz val="14"/>
      <color rgb="FF3366FF"/>
      <name val="Calibri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DF79"/>
        <bgColor indexed="64"/>
      </patternFill>
    </fill>
  </fills>
  <borders count="7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auto="1"/>
      </left>
      <right/>
      <top/>
      <bottom/>
      <diagonal/>
    </border>
    <border>
      <left/>
      <right/>
      <top/>
      <bottom style="double">
        <color rgb="FFFF0000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theme="3"/>
      </top>
      <bottom style="double">
        <color theme="3"/>
      </bottom>
      <diagonal/>
    </border>
    <border>
      <left/>
      <right style="double">
        <color theme="3"/>
      </right>
      <top style="double">
        <color theme="3"/>
      </top>
      <bottom style="double">
        <color theme="3"/>
      </bottom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double">
        <color theme="3"/>
      </left>
      <right/>
      <top style="double">
        <color theme="3"/>
      </top>
      <bottom style="double">
        <color theme="3"/>
      </bottom>
      <diagonal/>
    </border>
    <border>
      <left/>
      <right/>
      <top style="hair">
        <color indexed="64"/>
      </top>
      <bottom/>
      <diagonal/>
    </border>
    <border>
      <left/>
      <right/>
      <top style="double">
        <color theme="3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0" fontId="28" fillId="0" borderId="0"/>
  </cellStyleXfs>
  <cellXfs count="35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/>
    </xf>
    <xf numFmtId="0" fontId="0" fillId="2" borderId="0" xfId="0" applyFill="1"/>
    <xf numFmtId="0" fontId="0" fillId="0" borderId="0" xfId="0" applyAlignment="1">
      <alignment horizontal="left" vertical="center" indent="5"/>
    </xf>
    <xf numFmtId="0" fontId="0" fillId="0" borderId="0" xfId="0" applyAlignment="1">
      <alignment horizontal="left" indent="1"/>
    </xf>
    <xf numFmtId="0" fontId="0" fillId="0" borderId="0" xfId="0" applyAlignment="1">
      <alignment horizontal="right" indent="1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65" fontId="5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165" fontId="0" fillId="0" borderId="0" xfId="1" applyNumberFormat="1" applyFont="1"/>
    <xf numFmtId="165" fontId="0" fillId="0" borderId="0" xfId="0" applyNumberFormat="1"/>
    <xf numFmtId="0" fontId="9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 wrapText="1"/>
    </xf>
    <xf numFmtId="0" fontId="4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5" fillId="0" borderId="0" xfId="0" applyFont="1"/>
    <xf numFmtId="0" fontId="2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9" fillId="0" borderId="0" xfId="0" applyFont="1"/>
    <xf numFmtId="0" fontId="19" fillId="0" borderId="0" xfId="0" applyFont="1" applyAlignment="1">
      <alignment horizontal="center"/>
    </xf>
    <xf numFmtId="0" fontId="0" fillId="0" borderId="2" xfId="0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right" vertical="center"/>
    </xf>
    <xf numFmtId="22" fontId="22" fillId="0" borderId="0" xfId="0" applyNumberFormat="1" applyFont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165" fontId="2" fillId="0" borderId="0" xfId="0" applyNumberFormat="1" applyFont="1" applyAlignment="1">
      <alignment horizontal="center"/>
    </xf>
    <xf numFmtId="165" fontId="20" fillId="0" borderId="0" xfId="0" applyNumberFormat="1" applyFont="1"/>
    <xf numFmtId="165" fontId="0" fillId="0" borderId="0" xfId="0" applyNumberFormat="1" applyAlignment="1">
      <alignment horizontal="center"/>
    </xf>
    <xf numFmtId="0" fontId="7" fillId="0" borderId="0" xfId="0" applyFont="1" applyAlignment="1">
      <alignment vertical="center"/>
    </xf>
    <xf numFmtId="14" fontId="6" fillId="0" borderId="0" xfId="0" applyNumberFormat="1" applyFont="1" applyAlignment="1">
      <alignment horizontal="right" vertic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/>
    <xf numFmtId="0" fontId="15" fillId="3" borderId="7" xfId="0" applyFont="1" applyFill="1" applyBorder="1" applyAlignment="1">
      <alignment horizontal="center"/>
    </xf>
    <xf numFmtId="0" fontId="15" fillId="0" borderId="8" xfId="0" applyFont="1" applyBorder="1" applyAlignment="1">
      <alignment horizontal="center" vertical="center"/>
    </xf>
    <xf numFmtId="0" fontId="15" fillId="3" borderId="9" xfId="0" applyFont="1" applyFill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7" borderId="11" xfId="0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165" fontId="6" fillId="0" borderId="0" xfId="0" applyNumberFormat="1" applyFont="1" applyAlignment="1" applyProtection="1">
      <alignment horizontal="center" vertical="center"/>
      <protection locked="0"/>
    </xf>
    <xf numFmtId="165" fontId="6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1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0" fillId="7" borderId="0" xfId="0" applyFill="1"/>
    <xf numFmtId="0" fontId="2" fillId="7" borderId="0" xfId="0" applyFont="1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0" xfId="0" applyFill="1" applyAlignment="1">
      <alignment horizontal="center"/>
    </xf>
    <xf numFmtId="0" fontId="15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0" fillId="2" borderId="3" xfId="0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10" borderId="0" xfId="0" applyFill="1"/>
    <xf numFmtId="0" fontId="0" fillId="10" borderId="0" xfId="0" applyFill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0" fillId="11" borderId="0" xfId="0" applyFill="1"/>
    <xf numFmtId="0" fontId="0" fillId="13" borderId="0" xfId="0" applyFill="1"/>
    <xf numFmtId="0" fontId="0" fillId="13" borderId="0" xfId="0" applyFill="1" applyAlignment="1">
      <alignment vertical="center"/>
    </xf>
    <xf numFmtId="0" fontId="0" fillId="13" borderId="0" xfId="0" applyFill="1" applyAlignment="1">
      <alignment horizontal="center"/>
    </xf>
    <xf numFmtId="0" fontId="0" fillId="13" borderId="0" xfId="0" applyFill="1" applyAlignment="1">
      <alignment horizontal="center" vertical="center"/>
    </xf>
    <xf numFmtId="165" fontId="3" fillId="13" borderId="0" xfId="0" applyNumberFormat="1" applyFont="1" applyFill="1" applyAlignment="1">
      <alignment horizontal="center"/>
    </xf>
    <xf numFmtId="0" fontId="10" fillId="13" borderId="0" xfId="0" applyFont="1" applyFill="1" applyAlignment="1">
      <alignment horizontal="center" vertical="center"/>
    </xf>
    <xf numFmtId="0" fontId="0" fillId="13" borderId="2" xfId="0" applyFill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13" borderId="14" xfId="0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>
      <alignment horizontal="center" vertical="center"/>
    </xf>
    <xf numFmtId="0" fontId="2" fillId="0" borderId="0" xfId="0" applyFont="1"/>
    <xf numFmtId="0" fontId="11" fillId="8" borderId="0" xfId="0" applyFont="1" applyFill="1" applyAlignment="1">
      <alignment horizontal="center" vertical="center"/>
    </xf>
    <xf numFmtId="14" fontId="1" fillId="0" borderId="0" xfId="0" applyNumberFormat="1" applyFont="1" applyAlignment="1" applyProtection="1">
      <alignment horizontal="center" vertical="center"/>
      <protection locked="0"/>
    </xf>
    <xf numFmtId="14" fontId="15" fillId="8" borderId="0" xfId="0" applyNumberFormat="1" applyFont="1" applyFill="1" applyAlignment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4" fontId="2" fillId="0" borderId="0" xfId="0" applyNumberFormat="1" applyFont="1" applyAlignment="1">
      <alignment horizontal="right" vertical="center"/>
    </xf>
    <xf numFmtId="0" fontId="11" fillId="5" borderId="0" xfId="0" applyFont="1" applyFill="1" applyAlignment="1">
      <alignment vertic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2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14" borderId="0" xfId="0" applyFill="1"/>
    <xf numFmtId="0" fontId="0" fillId="16" borderId="0" xfId="0" applyFill="1"/>
    <xf numFmtId="0" fontId="0" fillId="16" borderId="0" xfId="0" applyFill="1" applyAlignment="1">
      <alignment horizontal="center"/>
    </xf>
    <xf numFmtId="0" fontId="28" fillId="0" borderId="0" xfId="0" applyFont="1" applyAlignment="1">
      <alignment horizontal="center"/>
    </xf>
    <xf numFmtId="165" fontId="0" fillId="9" borderId="0" xfId="0" applyNumberForma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17" borderId="0" xfId="0" applyFill="1"/>
    <xf numFmtId="0" fontId="2" fillId="0" borderId="4" xfId="0" applyFont="1" applyBorder="1" applyAlignment="1">
      <alignment horizontal="right" vertical="center"/>
    </xf>
    <xf numFmtId="0" fontId="18" fillId="0" borderId="1" xfId="0" applyFont="1" applyBorder="1" applyAlignment="1">
      <alignment vertical="center" shrinkToFit="1"/>
    </xf>
    <xf numFmtId="165" fontId="6" fillId="0" borderId="0" xfId="0" applyNumberFormat="1" applyFont="1" applyAlignment="1">
      <alignment vertical="center"/>
    </xf>
    <xf numFmtId="165" fontId="13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17" fillId="0" borderId="0" xfId="0" applyFont="1" applyAlignment="1">
      <alignment horizontal="center"/>
    </xf>
    <xf numFmtId="0" fontId="30" fillId="11" borderId="0" xfId="0" applyFont="1" applyFill="1"/>
    <xf numFmtId="0" fontId="7" fillId="5" borderId="0" xfId="0" applyFont="1" applyFill="1" applyAlignment="1">
      <alignment horizontal="left" vertical="center" shrinkToFit="1"/>
    </xf>
    <xf numFmtId="0" fontId="0" fillId="18" borderId="0" xfId="0" applyFill="1"/>
    <xf numFmtId="0" fontId="15" fillId="0" borderId="0" xfId="0" applyFont="1" applyAlignment="1">
      <alignment horizontal="center" vertical="center"/>
    </xf>
    <xf numFmtId="0" fontId="7" fillId="0" borderId="0" xfId="0" applyFont="1" applyAlignment="1">
      <alignment shrinkToFit="1"/>
    </xf>
    <xf numFmtId="0" fontId="12" fillId="0" borderId="0" xfId="0" applyFont="1" applyAlignment="1">
      <alignment shrinkToFit="1"/>
    </xf>
    <xf numFmtId="0" fontId="0" fillId="0" borderId="0" xfId="0" applyAlignment="1">
      <alignment horizontal="center" shrinkToFit="1"/>
    </xf>
    <xf numFmtId="0" fontId="7" fillId="0" borderId="0" xfId="0" applyFont="1" applyAlignment="1">
      <alignment horizontal="center" shrinkToFit="1"/>
    </xf>
    <xf numFmtId="166" fontId="31" fillId="11" borderId="0" xfId="0" applyNumberFormat="1" applyFont="1" applyFill="1" applyAlignment="1">
      <alignment horizontal="center" shrinkToFit="1"/>
    </xf>
    <xf numFmtId="165" fontId="2" fillId="0" borderId="0" xfId="0" applyNumberFormat="1" applyFont="1" applyAlignment="1">
      <alignment horizontal="center" vertical="center" shrinkToFit="1"/>
    </xf>
    <xf numFmtId="165" fontId="2" fillId="0" borderId="0" xfId="0" applyNumberFormat="1" applyFont="1" applyAlignment="1">
      <alignment horizontal="center" shrinkToFit="1"/>
    </xf>
    <xf numFmtId="0" fontId="11" fillId="0" borderId="0" xfId="0" applyFont="1" applyAlignment="1">
      <alignment horizontal="center" shrinkToFit="1"/>
    </xf>
    <xf numFmtId="165" fontId="7" fillId="0" borderId="0" xfId="0" applyNumberFormat="1" applyFont="1" applyAlignment="1">
      <alignment shrinkToFit="1"/>
    </xf>
    <xf numFmtId="0" fontId="28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19" borderId="0" xfId="0" applyFill="1"/>
    <xf numFmtId="0" fontId="0" fillId="3" borderId="0" xfId="0" applyFill="1"/>
    <xf numFmtId="0" fontId="0" fillId="16" borderId="0" xfId="0" applyFill="1" applyAlignment="1">
      <alignment horizontal="center" vertical="center"/>
    </xf>
    <xf numFmtId="0" fontId="0" fillId="16" borderId="0" xfId="0" applyFill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17" borderId="0" xfId="0" applyFill="1" applyAlignment="1">
      <alignment horizontal="center"/>
    </xf>
    <xf numFmtId="0" fontId="0" fillId="19" borderId="0" xfId="0" applyFill="1" applyAlignment="1">
      <alignment horizontal="center"/>
    </xf>
    <xf numFmtId="0" fontId="0" fillId="21" borderId="0" xfId="0" applyFill="1"/>
    <xf numFmtId="0" fontId="0" fillId="20" borderId="0" xfId="0" applyFill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15" fillId="5" borderId="0" xfId="0" applyFont="1" applyFill="1" applyAlignment="1">
      <alignment horizontal="center" vertical="center" wrapText="1"/>
    </xf>
    <xf numFmtId="165" fontId="2" fillId="2" borderId="0" xfId="0" applyNumberFormat="1" applyFont="1" applyFill="1"/>
    <xf numFmtId="0" fontId="0" fillId="0" borderId="25" xfId="0" applyBorder="1"/>
    <xf numFmtId="165" fontId="12" fillId="0" borderId="26" xfId="0" applyNumberFormat="1" applyFont="1" applyBorder="1" applyAlignment="1">
      <alignment horizontal="center"/>
    </xf>
    <xf numFmtId="0" fontId="9" fillId="0" borderId="0" xfId="0" applyFont="1"/>
    <xf numFmtId="0" fontId="2" fillId="5" borderId="0" xfId="0" applyFont="1" applyFill="1" applyAlignment="1">
      <alignment horizontal="center" vertical="center" shrinkToFit="1"/>
    </xf>
    <xf numFmtId="0" fontId="0" fillId="5" borderId="0" xfId="0" applyFill="1" applyAlignment="1">
      <alignment horizontal="center" vertical="center" wrapText="1" shrinkToFit="1"/>
    </xf>
    <xf numFmtId="0" fontId="12" fillId="0" borderId="0" xfId="0" applyFont="1" applyAlignment="1">
      <alignment vertical="center"/>
    </xf>
    <xf numFmtId="0" fontId="14" fillId="0" borderId="0" xfId="0" applyFont="1"/>
    <xf numFmtId="0" fontId="0" fillId="4" borderId="0" xfId="0" applyFill="1"/>
    <xf numFmtId="165" fontId="7" fillId="0" borderId="0" xfId="0" applyNumberFormat="1" applyFont="1" applyAlignment="1">
      <alignment horizontal="center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14" fontId="0" fillId="0" borderId="0" xfId="0" applyNumberFormat="1" applyAlignment="1">
      <alignment horizontal="left"/>
    </xf>
    <xf numFmtId="0" fontId="14" fillId="14" borderId="27" xfId="0" applyFont="1" applyFill="1" applyBorder="1" applyAlignment="1">
      <alignment horizontal="center" vertical="center"/>
    </xf>
    <xf numFmtId="0" fontId="14" fillId="22" borderId="27" xfId="0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32" fillId="23" borderId="0" xfId="0" applyFont="1" applyFill="1" applyAlignment="1">
      <alignment horizontal="center" vertical="center"/>
    </xf>
    <xf numFmtId="0" fontId="28" fillId="3" borderId="28" xfId="2" applyFill="1" applyBorder="1" applyAlignment="1">
      <alignment horizontal="center" vertical="center"/>
    </xf>
    <xf numFmtId="0" fontId="28" fillId="3" borderId="29" xfId="2" applyFill="1" applyBorder="1" applyAlignment="1">
      <alignment horizontal="center" vertical="center"/>
    </xf>
    <xf numFmtId="0" fontId="28" fillId="3" borderId="30" xfId="2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0" fillId="3" borderId="33" xfId="0" applyFill="1" applyBorder="1" applyAlignment="1">
      <alignment vertical="center"/>
    </xf>
    <xf numFmtId="0" fontId="0" fillId="24" borderId="0" xfId="0" applyFill="1" applyAlignment="1">
      <alignment horizontal="center" vertical="center" shrinkToFit="1"/>
    </xf>
    <xf numFmtId="0" fontId="0" fillId="4" borderId="0" xfId="0" applyFill="1" applyAlignment="1">
      <alignment vertical="center"/>
    </xf>
    <xf numFmtId="0" fontId="0" fillId="24" borderId="0" xfId="0" applyFill="1" applyAlignment="1">
      <alignment horizontal="center" vertical="center" wrapText="1" shrinkToFit="1"/>
    </xf>
    <xf numFmtId="0" fontId="0" fillId="7" borderId="0" xfId="0" applyFill="1" applyAlignment="1">
      <alignment vertical="center"/>
    </xf>
    <xf numFmtId="0" fontId="33" fillId="3" borderId="34" xfId="2" applyFont="1" applyFill="1" applyBorder="1" applyAlignment="1">
      <alignment horizontal="center"/>
    </xf>
    <xf numFmtId="0" fontId="33" fillId="3" borderId="35" xfId="2" applyFont="1" applyFill="1" applyBorder="1" applyAlignment="1">
      <alignment horizontal="center"/>
    </xf>
    <xf numFmtId="0" fontId="28" fillId="3" borderId="36" xfId="2" applyFill="1" applyBorder="1" applyAlignment="1">
      <alignment horizontal="center" vertical="center" shrinkToFit="1"/>
    </xf>
    <xf numFmtId="0" fontId="33" fillId="3" borderId="0" xfId="2" applyFont="1" applyFill="1" applyAlignment="1">
      <alignment horizontal="center"/>
    </xf>
    <xf numFmtId="0" fontId="33" fillId="3" borderId="37" xfId="2" applyFont="1" applyFill="1" applyBorder="1" applyAlignment="1">
      <alignment horizontal="center" vertical="center"/>
    </xf>
    <xf numFmtId="0" fontId="33" fillId="3" borderId="38" xfId="2" applyFont="1" applyFill="1" applyBorder="1" applyAlignment="1">
      <alignment horizontal="center" vertical="center"/>
    </xf>
    <xf numFmtId="0" fontId="28" fillId="3" borderId="0" xfId="2" applyFill="1" applyAlignment="1">
      <alignment horizontal="center"/>
    </xf>
    <xf numFmtId="0" fontId="0" fillId="3" borderId="39" xfId="0" applyFill="1" applyBorder="1" applyAlignment="1">
      <alignment horizontal="center"/>
    </xf>
    <xf numFmtId="0" fontId="0" fillId="3" borderId="40" xfId="0" applyFill="1" applyBorder="1" applyAlignment="1">
      <alignment shrinkToFit="1"/>
    </xf>
    <xf numFmtId="0" fontId="0" fillId="24" borderId="0" xfId="0" applyFill="1" applyAlignment="1">
      <alignment horizontal="center" shrinkToFit="1"/>
    </xf>
    <xf numFmtId="0" fontId="11" fillId="6" borderId="0" xfId="0" applyFont="1" applyFill="1"/>
    <xf numFmtId="0" fontId="11" fillId="7" borderId="0" xfId="0" applyFont="1" applyFill="1"/>
    <xf numFmtId="0" fontId="0" fillId="0" borderId="41" xfId="0" applyBorder="1"/>
    <xf numFmtId="0" fontId="28" fillId="0" borderId="42" xfId="2" applyBorder="1" applyAlignment="1">
      <alignment horizontal="left"/>
    </xf>
    <xf numFmtId="0" fontId="28" fillId="3" borderId="42" xfId="2" applyFill="1" applyBorder="1" applyAlignment="1">
      <alignment horizontal="center" vertical="center" shrinkToFit="1"/>
    </xf>
    <xf numFmtId="0" fontId="28" fillId="0" borderId="43" xfId="2" applyBorder="1" applyAlignment="1">
      <alignment horizontal="center"/>
    </xf>
    <xf numFmtId="0" fontId="28" fillId="3" borderId="44" xfId="2" applyFill="1" applyBorder="1" applyAlignment="1">
      <alignment horizontal="left" vertical="center"/>
    </xf>
    <xf numFmtId="0" fontId="28" fillId="3" borderId="45" xfId="2" applyFill="1" applyBorder="1" applyAlignment="1">
      <alignment horizontal="left" vertical="center"/>
    </xf>
    <xf numFmtId="0" fontId="34" fillId="0" borderId="42" xfId="2" applyFont="1" applyBorder="1" applyAlignment="1">
      <alignment horizontal="center" vertical="center"/>
    </xf>
    <xf numFmtId="0" fontId="34" fillId="0" borderId="43" xfId="2" applyFont="1" applyBorder="1" applyAlignment="1">
      <alignment horizontal="center" vertical="center"/>
    </xf>
    <xf numFmtId="0" fontId="35" fillId="2" borderId="43" xfId="2" applyFont="1" applyFill="1" applyBorder="1" applyAlignment="1">
      <alignment horizontal="center" vertical="center"/>
    </xf>
    <xf numFmtId="20" fontId="0" fillId="0" borderId="42" xfId="0" applyNumberFormat="1" applyBorder="1" applyAlignment="1">
      <alignment horizontal="center"/>
    </xf>
    <xf numFmtId="0" fontId="0" fillId="3" borderId="43" xfId="0" applyFill="1" applyBorder="1" applyAlignment="1">
      <alignment horizontal="center"/>
    </xf>
    <xf numFmtId="0" fontId="28" fillId="3" borderId="46" xfId="2" applyFill="1" applyBorder="1" applyAlignment="1">
      <alignment horizontal="center" vertical="center" shrinkToFit="1"/>
    </xf>
    <xf numFmtId="20" fontId="0" fillId="0" borderId="0" xfId="0" applyNumberFormat="1"/>
    <xf numFmtId="168" fontId="0" fillId="0" borderId="0" xfId="0" applyNumberFormat="1"/>
    <xf numFmtId="169" fontId="0" fillId="4" borderId="0" xfId="0" applyNumberFormat="1" applyFill="1"/>
    <xf numFmtId="169" fontId="0" fillId="7" borderId="0" xfId="0" applyNumberFormat="1" applyFill="1"/>
    <xf numFmtId="0" fontId="0" fillId="0" borderId="50" xfId="0" applyBorder="1"/>
    <xf numFmtId="0" fontId="28" fillId="0" borderId="51" xfId="2" applyBorder="1" applyAlignment="1">
      <alignment horizontal="left"/>
    </xf>
    <xf numFmtId="0" fontId="28" fillId="0" borderId="52" xfId="2" applyBorder="1" applyAlignment="1">
      <alignment horizontal="center"/>
    </xf>
    <xf numFmtId="0" fontId="28" fillId="3" borderId="53" xfId="2" applyFill="1" applyBorder="1" applyAlignment="1">
      <alignment horizontal="left" vertical="center"/>
    </xf>
    <xf numFmtId="0" fontId="28" fillId="3" borderId="54" xfId="2" applyFill="1" applyBorder="1" applyAlignment="1">
      <alignment horizontal="left" vertical="center"/>
    </xf>
    <xf numFmtId="0" fontId="34" fillId="0" borderId="51" xfId="2" applyFont="1" applyBorder="1" applyAlignment="1">
      <alignment horizontal="center" vertical="center"/>
    </xf>
    <xf numFmtId="0" fontId="34" fillId="0" borderId="52" xfId="2" applyFont="1" applyBorder="1" applyAlignment="1">
      <alignment horizontal="center" vertical="center"/>
    </xf>
    <xf numFmtId="0" fontId="35" fillId="2" borderId="52" xfId="2" applyFont="1" applyFill="1" applyBorder="1" applyAlignment="1">
      <alignment horizontal="center" vertical="center"/>
    </xf>
    <xf numFmtId="20" fontId="0" fillId="0" borderId="51" xfId="0" applyNumberFormat="1" applyBorder="1" applyAlignment="1">
      <alignment horizontal="center"/>
    </xf>
    <xf numFmtId="0" fontId="28" fillId="3" borderId="0" xfId="2" applyFill="1" applyAlignment="1">
      <alignment horizontal="left"/>
    </xf>
    <xf numFmtId="0" fontId="36" fillId="3" borderId="0" xfId="2" applyFont="1" applyFill="1" applyAlignment="1">
      <alignment horizontal="center" vertical="center"/>
    </xf>
    <xf numFmtId="0" fontId="0" fillId="24" borderId="0" xfId="0" applyFill="1"/>
    <xf numFmtId="0" fontId="28" fillId="3" borderId="57" xfId="2" applyFill="1" applyBorder="1" applyAlignment="1">
      <alignment horizontal="center" vertical="center"/>
    </xf>
    <xf numFmtId="0" fontId="28" fillId="3" borderId="58" xfId="2" applyFill="1" applyBorder="1" applyAlignment="1">
      <alignment horizontal="center" vertical="center"/>
    </xf>
    <xf numFmtId="0" fontId="0" fillId="0" borderId="59" xfId="0" applyBorder="1" applyAlignment="1">
      <alignment horizontal="left"/>
    </xf>
    <xf numFmtId="0" fontId="33" fillId="3" borderId="62" xfId="2" applyFont="1" applyFill="1" applyBorder="1" applyAlignment="1">
      <alignment horizontal="center"/>
    </xf>
    <xf numFmtId="0" fontId="0" fillId="0" borderId="63" xfId="0" applyBorder="1" applyAlignment="1">
      <alignment horizontal="left"/>
    </xf>
    <xf numFmtId="0" fontId="0" fillId="0" borderId="64" xfId="0" applyBorder="1"/>
    <xf numFmtId="0" fontId="28" fillId="3" borderId="65" xfId="2" applyFill="1" applyBorder="1" applyAlignment="1">
      <alignment horizontal="center" vertical="center" shrinkToFit="1"/>
    </xf>
    <xf numFmtId="0" fontId="0" fillId="0" borderId="66" xfId="0" applyBorder="1" applyAlignment="1">
      <alignment horizontal="center"/>
    </xf>
    <xf numFmtId="20" fontId="9" fillId="0" borderId="0" xfId="0" applyNumberFormat="1" applyFont="1" applyAlignment="1">
      <alignment horizontal="center" vertical="center"/>
    </xf>
    <xf numFmtId="0" fontId="0" fillId="3" borderId="23" xfId="0" applyFill="1" applyBorder="1" applyAlignment="1">
      <alignment vertical="center" wrapText="1"/>
    </xf>
    <xf numFmtId="0" fontId="0" fillId="21" borderId="23" xfId="0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textRotation="255"/>
    </xf>
    <xf numFmtId="0" fontId="0" fillId="21" borderId="0" xfId="0" applyFill="1" applyAlignment="1">
      <alignment horizontal="center"/>
    </xf>
    <xf numFmtId="0" fontId="0" fillId="21" borderId="0" xfId="0" applyFill="1" applyAlignment="1">
      <alignment horizontal="center" vertical="center" wrapText="1" shrinkToFit="1"/>
    </xf>
    <xf numFmtId="0" fontId="0" fillId="3" borderId="0" xfId="0" applyFill="1" applyAlignment="1">
      <alignment horizontal="center" vertical="center"/>
    </xf>
    <xf numFmtId="0" fontId="0" fillId="21" borderId="0" xfId="0" applyFill="1" applyAlignment="1">
      <alignment horizontal="center" vertical="center"/>
    </xf>
    <xf numFmtId="0" fontId="0" fillId="21" borderId="0" xfId="0" applyFill="1" applyAlignment="1">
      <alignment horizontal="center" vertical="center" shrinkToFit="1"/>
    </xf>
    <xf numFmtId="0" fontId="0" fillId="21" borderId="0" xfId="0" applyFill="1" applyAlignment="1">
      <alignment shrinkToFit="1"/>
    </xf>
    <xf numFmtId="0" fontId="11" fillId="5" borderId="0" xfId="0" applyFont="1" applyFill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0" fillId="4" borderId="0" xfId="0" applyFill="1" applyAlignment="1">
      <alignment horizontal="center"/>
    </xf>
    <xf numFmtId="0" fontId="28" fillId="4" borderId="0" xfId="0" applyFont="1" applyFill="1" applyAlignment="1">
      <alignment horizontal="center"/>
    </xf>
    <xf numFmtId="0" fontId="28" fillId="4" borderId="0" xfId="0" applyFont="1" applyFill="1" applyAlignment="1">
      <alignment horizontal="left"/>
    </xf>
    <xf numFmtId="0" fontId="0" fillId="0" borderId="0" xfId="0" applyAlignment="1">
      <alignment horizontal="center" vertical="center" shrinkToFit="1"/>
    </xf>
    <xf numFmtId="165" fontId="6" fillId="0" borderId="0" xfId="0" applyNumberFormat="1" applyFont="1" applyAlignment="1" applyProtection="1">
      <alignment horizontal="center" vertical="center" shrinkToFit="1"/>
      <protection locked="0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7" fillId="3" borderId="0" xfId="0" applyFont="1" applyFill="1" applyAlignment="1">
      <alignment vertical="center" shrinkToFit="1"/>
    </xf>
    <xf numFmtId="0" fontId="27" fillId="15" borderId="0" xfId="0" applyFont="1" applyFill="1"/>
    <xf numFmtId="165" fontId="4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right" shrinkToFit="1"/>
    </xf>
    <xf numFmtId="0" fontId="18" fillId="11" borderId="0" xfId="0" applyFont="1" applyFill="1" applyAlignment="1">
      <alignment horizontal="center" vertical="center" shrinkToFit="1"/>
    </xf>
    <xf numFmtId="0" fontId="10" fillId="5" borderId="0" xfId="0" applyFont="1" applyFill="1" applyAlignment="1">
      <alignment horizontal="center" vertical="center" wrapText="1"/>
    </xf>
    <xf numFmtId="0" fontId="10" fillId="11" borderId="0" xfId="0" applyFont="1" applyFill="1"/>
    <xf numFmtId="167" fontId="0" fillId="11" borderId="0" xfId="0" applyNumberFormat="1" applyFill="1" applyAlignment="1">
      <alignment horizontal="right" vertical="center"/>
    </xf>
    <xf numFmtId="167" fontId="0" fillId="11" borderId="0" xfId="0" applyNumberFormat="1" applyFill="1" applyAlignment="1">
      <alignment horizontal="center" vertic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1" fillId="6" borderId="0" xfId="0" applyFont="1" applyFill="1"/>
    <xf numFmtId="165" fontId="0" fillId="6" borderId="0" xfId="0" applyNumberFormat="1" applyFill="1"/>
    <xf numFmtId="0" fontId="15" fillId="4" borderId="0" xfId="0" applyFont="1" applyFill="1" applyAlignment="1">
      <alignment horizontal="center" vertical="center" shrinkToFit="1"/>
    </xf>
    <xf numFmtId="0" fontId="15" fillId="4" borderId="0" xfId="0" applyFont="1" applyFill="1" applyAlignment="1">
      <alignment horizontal="center" vertical="top" shrinkToFit="1"/>
    </xf>
    <xf numFmtId="0" fontId="15" fillId="4" borderId="0" xfId="0" applyFont="1" applyFill="1" applyAlignment="1">
      <alignment horizontal="center" vertical="top" wrapText="1"/>
    </xf>
    <xf numFmtId="0" fontId="15" fillId="4" borderId="0" xfId="0" applyFont="1" applyFill="1" applyAlignment="1">
      <alignment vertical="top" wrapText="1"/>
    </xf>
    <xf numFmtId="0" fontId="15" fillId="4" borderId="0" xfId="0" applyFont="1" applyFill="1" applyAlignment="1">
      <alignment horizontal="right" vertical="top" wrapText="1" indent="1"/>
    </xf>
    <xf numFmtId="0" fontId="44" fillId="0" borderId="0" xfId="0" applyFont="1" applyAlignment="1">
      <alignment horizontal="center" vertical="center" shrinkToFit="1"/>
    </xf>
    <xf numFmtId="170" fontId="0" fillId="0" borderId="0" xfId="0" applyNumberFormat="1" applyAlignment="1">
      <alignment horizontal="right" vertical="center"/>
    </xf>
    <xf numFmtId="167" fontId="0" fillId="0" borderId="0" xfId="0" applyNumberFormat="1" applyAlignment="1">
      <alignment horizontal="left" indent="1" shrinkToFit="1"/>
    </xf>
    <xf numFmtId="0" fontId="13" fillId="0" borderId="0" xfId="0" applyFont="1" applyAlignment="1">
      <alignment vertical="center"/>
    </xf>
    <xf numFmtId="0" fontId="2" fillId="11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/>
    </xf>
    <xf numFmtId="0" fontId="2" fillId="11" borderId="70" xfId="0" applyFont="1" applyFill="1" applyBorder="1" applyAlignment="1">
      <alignment horizontal="center" vertical="center" wrapText="1"/>
    </xf>
    <xf numFmtId="49" fontId="2" fillId="11" borderId="70" xfId="0" applyNumberFormat="1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 vertical="center"/>
    </xf>
    <xf numFmtId="0" fontId="0" fillId="26" borderId="0" xfId="0" applyFill="1" applyAlignment="1">
      <alignment vertical="center"/>
    </xf>
    <xf numFmtId="0" fontId="0" fillId="26" borderId="0" xfId="0" applyFill="1" applyAlignment="1">
      <alignment horizontal="center" vertical="center"/>
    </xf>
    <xf numFmtId="0" fontId="43" fillId="0" borderId="0" xfId="0" applyFont="1" applyAlignment="1">
      <alignment horizontal="center" vertical="center" wrapText="1" shrinkToFit="1"/>
    </xf>
    <xf numFmtId="0" fontId="45" fillId="0" borderId="0" xfId="0" applyFont="1" applyAlignment="1">
      <alignment horizontal="center" vertical="center" shrinkToFit="1"/>
    </xf>
    <xf numFmtId="0" fontId="0" fillId="0" borderId="0" xfId="0" pivotButton="1"/>
    <xf numFmtId="0" fontId="10" fillId="4" borderId="0" xfId="0" applyFont="1" applyFill="1" applyAlignment="1">
      <alignment horizontal="center" vertical="center" wrapText="1"/>
    </xf>
    <xf numFmtId="0" fontId="43" fillId="0" borderId="0" xfId="0" applyFont="1" applyAlignment="1">
      <alignment vertical="center" shrinkToFit="1"/>
    </xf>
    <xf numFmtId="0" fontId="17" fillId="0" borderId="71" xfId="0" applyFont="1" applyBorder="1" applyAlignment="1">
      <alignment vertical="center" shrinkToFit="1"/>
    </xf>
    <xf numFmtId="0" fontId="0" fillId="0" borderId="0" xfId="0" applyAlignment="1">
      <alignment vertical="center" textRotation="255" shrinkToFi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1" fillId="5" borderId="0" xfId="0" applyFont="1" applyFill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5" fillId="12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26" fillId="14" borderId="0" xfId="0" applyFont="1" applyFill="1" applyAlignment="1" applyProtection="1">
      <alignment horizontal="center" vertical="center"/>
      <protection locked="0"/>
    </xf>
    <xf numFmtId="0" fontId="26" fillId="14" borderId="16" xfId="0" applyFont="1" applyFill="1" applyBorder="1" applyAlignment="1" applyProtection="1">
      <alignment horizontal="center" vertical="center"/>
      <protection locked="0"/>
    </xf>
    <xf numFmtId="0" fontId="31" fillId="10" borderId="0" xfId="0" applyFont="1" applyFill="1" applyAlignment="1">
      <alignment horizontal="center" textRotation="255"/>
    </xf>
    <xf numFmtId="0" fontId="0" fillId="0" borderId="0" xfId="0" applyAlignment="1">
      <alignment horizontal="center" vertical="center"/>
    </xf>
    <xf numFmtId="0" fontId="1" fillId="17" borderId="15" xfId="0" applyFont="1" applyFill="1" applyBorder="1" applyAlignment="1">
      <alignment horizontal="center" vertical="center" wrapText="1"/>
    </xf>
    <xf numFmtId="0" fontId="1" fillId="17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28" fillId="3" borderId="31" xfId="2" applyFill="1" applyBorder="1" applyAlignment="1">
      <alignment horizontal="center" vertical="center"/>
    </xf>
    <xf numFmtId="0" fontId="28" fillId="3" borderId="32" xfId="2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8" fillId="3" borderId="48" xfId="2" applyFill="1" applyBorder="1" applyAlignment="1">
      <alignment horizontal="center" vertical="center" shrinkToFit="1"/>
    </xf>
    <xf numFmtId="0" fontId="28" fillId="3" borderId="49" xfId="2" applyFill="1" applyBorder="1" applyAlignment="1">
      <alignment horizontal="center" vertical="center" shrinkToFit="1"/>
    </xf>
    <xf numFmtId="0" fontId="28" fillId="3" borderId="56" xfId="2" applyFill="1" applyBorder="1" applyAlignment="1">
      <alignment horizontal="center" vertical="center" shrinkToFit="1"/>
    </xf>
    <xf numFmtId="0" fontId="0" fillId="0" borderId="59" xfId="0" applyBorder="1" applyAlignment="1">
      <alignment horizontal="center" textRotation="255" shrinkToFit="1"/>
    </xf>
    <xf numFmtId="0" fontId="0" fillId="0" borderId="63" xfId="0" applyBorder="1" applyAlignment="1">
      <alignment horizontal="center" textRotation="255" shrinkToFit="1"/>
    </xf>
    <xf numFmtId="0" fontId="9" fillId="0" borderId="60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1" fillId="7" borderId="67" xfId="0" applyFont="1" applyFill="1" applyBorder="1" applyAlignment="1">
      <alignment horizontal="center" shrinkToFit="1"/>
    </xf>
    <xf numFmtId="0" fontId="31" fillId="7" borderId="60" xfId="0" applyFont="1" applyFill="1" applyBorder="1" applyAlignment="1">
      <alignment horizontal="center" shrinkToFit="1"/>
    </xf>
    <xf numFmtId="0" fontId="31" fillId="7" borderId="61" xfId="0" applyFont="1" applyFill="1" applyBorder="1" applyAlignment="1">
      <alignment horizontal="center" shrinkToFit="1"/>
    </xf>
    <xf numFmtId="0" fontId="19" fillId="25" borderId="0" xfId="0" applyFont="1" applyFill="1" applyAlignment="1">
      <alignment horizontal="center" shrinkToFit="1"/>
    </xf>
    <xf numFmtId="0" fontId="28" fillId="0" borderId="68" xfId="2" applyBorder="1" applyAlignment="1">
      <alignment horizontal="center" vertical="center"/>
    </xf>
    <xf numFmtId="0" fontId="28" fillId="0" borderId="0" xfId="2" applyAlignment="1">
      <alignment horizontal="center" vertical="center"/>
    </xf>
    <xf numFmtId="0" fontId="28" fillId="3" borderId="68" xfId="2" applyFill="1" applyBorder="1" applyAlignment="1">
      <alignment horizontal="center" vertical="center" shrinkToFit="1"/>
    </xf>
    <xf numFmtId="0" fontId="28" fillId="3" borderId="0" xfId="2" applyFill="1" applyAlignment="1">
      <alignment horizontal="center" vertical="center" shrinkToFit="1"/>
    </xf>
    <xf numFmtId="0" fontId="0" fillId="0" borderId="68" xfId="0" applyBorder="1" applyAlignment="1">
      <alignment horizontal="center" vertical="center"/>
    </xf>
    <xf numFmtId="0" fontId="31" fillId="7" borderId="69" xfId="0" applyFont="1" applyFill="1" applyBorder="1" applyAlignment="1">
      <alignment horizontal="center" vertical="center" shrinkToFit="1"/>
    </xf>
    <xf numFmtId="0" fontId="31" fillId="7" borderId="0" xfId="0" applyFont="1" applyFill="1" applyAlignment="1">
      <alignment horizontal="center" vertical="center" shrinkToFit="1"/>
    </xf>
    <xf numFmtId="0" fontId="19" fillId="25" borderId="0" xfId="0" applyFont="1" applyFill="1" applyAlignment="1">
      <alignment horizontal="center" vertical="center" shrinkToFit="1"/>
    </xf>
    <xf numFmtId="20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 wrapText="1"/>
    </xf>
    <xf numFmtId="0" fontId="11" fillId="5" borderId="0" xfId="0" applyFont="1" applyFill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165" fontId="5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7" fontId="0" fillId="0" borderId="0" xfId="0" applyNumberFormat="1" applyAlignment="1">
      <alignment horizontal="center" vertical="center" shrinkToFit="1"/>
    </xf>
    <xf numFmtId="0" fontId="4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165" fontId="42" fillId="0" borderId="0" xfId="0" applyNumberFormat="1" applyFont="1" applyAlignment="1">
      <alignment horizontal="center" vertical="center" shrinkToFit="1"/>
    </xf>
    <xf numFmtId="0" fontId="4" fillId="11" borderId="0" xfId="0" applyFont="1" applyFill="1" applyAlignment="1">
      <alignment horizontal="right" vertical="center"/>
    </xf>
    <xf numFmtId="165" fontId="29" fillId="0" borderId="0" xfId="0" applyNumberFormat="1" applyFont="1" applyAlignment="1">
      <alignment horizontal="center" vertical="center" shrinkToFit="1"/>
    </xf>
    <xf numFmtId="0" fontId="5" fillId="0" borderId="2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</cellXfs>
  <cellStyles count="3">
    <cellStyle name="Čárka" xfId="1" builtinId="3"/>
    <cellStyle name="Normální" xfId="0" builtinId="0"/>
    <cellStyle name="Normální 2" xfId="2" xr:uid="{00000000-0005-0000-0000-000002000000}"/>
  </cellStyles>
  <dxfs count="327">
    <dxf>
      <font>
        <b val="0"/>
        <i/>
      </font>
      <fill>
        <patternFill>
          <bgColor theme="0" tint="-4.9989318521683403E-2"/>
        </patternFill>
      </fill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/>
      </font>
      <fill>
        <patternFill>
          <bgColor theme="0" tint="-4.9989318521683403E-2"/>
        </patternFill>
      </fill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/>
      </font>
      <fill>
        <patternFill>
          <bgColor theme="0" tint="-4.9989318521683403E-2"/>
        </patternFill>
      </fill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ont>
        <b val="0"/>
        <i/>
      </font>
      <fill>
        <patternFill>
          <bgColor theme="0" tint="-4.9989318521683403E-2"/>
        </patternFill>
      </fill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/>
      </font>
      <fill>
        <patternFill>
          <bgColor theme="0" tint="-4.9989318521683403E-2"/>
        </patternFill>
      </fill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/>
      </font>
      <fill>
        <patternFill>
          <bgColor theme="0" tint="-4.9989318521683403E-2"/>
        </patternFill>
      </fill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/>
      </font>
      <fill>
        <patternFill>
          <bgColor theme="0" tint="-4.9989318521683403E-2"/>
        </patternFill>
      </fill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>
          <bgColor rgb="FFFFFF00"/>
        </patternFill>
      </fill>
    </dxf>
    <dxf>
      <fill>
        <patternFill>
          <bgColor theme="3" tint="0.79998168889431442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3" tint="0.80001220740379042"/>
          </stop>
        </gradientFill>
      </fill>
    </dxf>
    <dxf>
      <fill>
        <patternFill>
          <bgColor rgb="FFFFFF00"/>
        </patternFill>
      </fill>
    </dxf>
    <dxf>
      <fill>
        <patternFill>
          <bgColor theme="3" tint="0.79998168889431442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3" tint="0.80001220740379042"/>
          </stop>
        </gradientFill>
      </fill>
    </dxf>
    <dxf>
      <fill>
        <patternFill>
          <bgColor rgb="FFFFFF00"/>
        </patternFill>
      </fill>
    </dxf>
    <dxf>
      <fill>
        <patternFill>
          <bgColor theme="3" tint="0.79998168889431442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3" tint="0.80001220740379042"/>
          </stop>
        </gradientFill>
      </fill>
    </dxf>
    <dxf>
      <fill>
        <patternFill>
          <bgColor rgb="FFFFFF00"/>
        </patternFill>
      </fill>
    </dxf>
    <dxf>
      <fill>
        <patternFill>
          <bgColor theme="3" tint="0.79998168889431442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3" tint="0.80001220740379042"/>
          </stop>
        </gradientFill>
      </fill>
    </dxf>
    <dxf>
      <fill>
        <patternFill>
          <bgColor rgb="FFFFFF00"/>
        </patternFill>
      </fill>
    </dxf>
    <dxf>
      <fill>
        <patternFill>
          <bgColor theme="3" tint="0.79998168889431442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3" tint="0.80001220740379042"/>
          </stop>
        </gradientFill>
      </fill>
    </dxf>
    <dxf>
      <fill>
        <patternFill>
          <bgColor rgb="FFFFFF00"/>
        </patternFill>
      </fill>
    </dxf>
    <dxf>
      <fill>
        <patternFill>
          <bgColor theme="3" tint="0.79998168889431442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3" tint="0.80001220740379042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 left="0.5" right="0.5" top="0.5" bottom="0.5">
          <stop position="0">
            <color rgb="FFFFFF00"/>
          </stop>
          <stop position="1">
            <color theme="4"/>
          </stop>
        </gradientFill>
      </fill>
    </dxf>
    <dxf>
      <font>
        <b/>
        <i val="0"/>
      </font>
      <fill>
        <patternFill>
          <bgColor theme="0"/>
        </patternFill>
      </fill>
    </dxf>
    <dxf>
      <fill>
        <patternFill>
          <bgColor theme="0" tint="-0.34998626667073579"/>
        </patternFill>
      </fill>
    </dxf>
    <dxf>
      <font>
        <color theme="0"/>
      </font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ill>
        <patternFill patternType="darkDown">
          <fgColor theme="4" tint="0.59996337778862885"/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00B0F0"/>
        </patternFill>
      </fill>
    </dxf>
    <dxf>
      <fill>
        <patternFill patternType="lightDown"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 val="0"/>
        <i/>
      </font>
      <fill>
        <patternFill>
          <bgColor theme="0" tint="-4.9989318521683403E-2"/>
        </patternFill>
      </fill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/>
      </font>
      <fill>
        <patternFill>
          <bgColor theme="0" tint="-4.9989318521683403E-2"/>
        </patternFill>
      </fill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/>
        <horizontal/>
      </border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FF00"/>
      </font>
      <fill>
        <patternFill>
          <bgColor theme="6"/>
        </patternFill>
      </fill>
    </dxf>
    <dxf>
      <font>
        <b/>
        <i val="0"/>
        <color rgb="FFFFFF00"/>
      </font>
      <fill>
        <patternFill>
          <bgColor theme="6"/>
        </patternFill>
      </fill>
    </dxf>
    <dxf>
      <font>
        <color theme="0" tint="-0.34998626667073579"/>
      </font>
      <fill>
        <patternFill>
          <bgColor theme="0" tint="-0.34998626667073579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DF79"/>
      <color rgb="FF33CC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r:id="rId1"/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Button" lockText="1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Button" lockText="1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Button" lockText="1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Button" lockText="1"/>
</file>

<file path=xl/ctrlProps/ctrlProp29.xml><?xml version="1.0" encoding="utf-8"?>
<formControlPr xmlns="http://schemas.microsoft.com/office/spreadsheetml/2009/9/main" objectType="Button" lockText="1"/>
</file>

<file path=xl/ctrlProps/ctrlProp30.xml><?xml version="1.0" encoding="utf-8"?>
<formControlPr xmlns="http://schemas.microsoft.com/office/spreadsheetml/2009/9/main" objectType="Button" lockText="1"/>
</file>

<file path=xl/ctrlProps/ctrlProp31.xml><?xml version="1.0" encoding="utf-8"?>
<formControlPr xmlns="http://schemas.microsoft.com/office/spreadsheetml/2009/9/main" objectType="Button" lockText="1"/>
</file>

<file path=xl/ctrlProps/ctrlProp32.xml><?xml version="1.0" encoding="utf-8"?>
<formControlPr xmlns="http://schemas.microsoft.com/office/spreadsheetml/2009/9/main" objectType="Button" lockText="1"/>
</file>

<file path=xl/ctrlProps/ctrlProp33.xml><?xml version="1.0" encoding="utf-8"?>
<formControlPr xmlns="http://schemas.microsoft.com/office/spreadsheetml/2009/9/main" objectType="Button" lockText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Button" lockText="1"/>
</file>

<file path=xl/ctrlProps/ctrlProp37.xml><?xml version="1.0" encoding="utf-8"?>
<formControlPr xmlns="http://schemas.microsoft.com/office/spreadsheetml/2009/9/main" objectType="Button" lockText="1"/>
</file>

<file path=xl/ctrlProps/ctrlProp38.xml><?xml version="1.0" encoding="utf-8"?>
<formControlPr xmlns="http://schemas.microsoft.com/office/spreadsheetml/2009/9/main" objectType="Button" lockText="1"/>
</file>

<file path=xl/ctrlProps/ctrlProp39.xml><?xml version="1.0" encoding="utf-8"?>
<formControlPr xmlns="http://schemas.microsoft.com/office/spreadsheetml/2009/9/main" objectType="Button" lockText="1"/>
</file>

<file path=xl/ctrlProps/ctrlProp40.xml><?xml version="1.0" encoding="utf-8"?>
<formControlPr xmlns="http://schemas.microsoft.com/office/spreadsheetml/2009/9/main" objectType="Button" lockText="1"/>
</file>

<file path=xl/ctrlProps/ctrlProp41.xml><?xml version="1.0" encoding="utf-8"?>
<formControlPr xmlns="http://schemas.microsoft.com/office/spreadsheetml/2009/9/main" objectType="Button" lockText="1"/>
</file>

<file path=xl/ctrlProps/ctrlProp42.xml><?xml version="1.0" encoding="utf-8"?>
<formControlPr xmlns="http://schemas.microsoft.com/office/spreadsheetml/2009/9/main" objectType="Button" lockText="1"/>
</file>

<file path=xl/ctrlProps/ctrlProp43.xml><?xml version="1.0" encoding="utf-8"?>
<formControlPr xmlns="http://schemas.microsoft.com/office/spreadsheetml/2009/9/main" objectType="Button" lockText="1"/>
</file>

<file path=xl/ctrlProps/ctrlProp44.xml><?xml version="1.0" encoding="utf-8"?>
<formControlPr xmlns="http://schemas.microsoft.com/office/spreadsheetml/2009/9/main" objectType="Button" lockText="1"/>
</file>

<file path=xl/ctrlProps/ctrlProp45.xml><?xml version="1.0" encoding="utf-8"?>
<formControlPr xmlns="http://schemas.microsoft.com/office/spreadsheetml/2009/9/main" objectType="Button" lockText="1"/>
</file>

<file path=xl/ctrlProps/ctrlProp46.xml><?xml version="1.0" encoding="utf-8"?>
<formControlPr xmlns="http://schemas.microsoft.com/office/spreadsheetml/2009/9/main" objectType="Button" lockText="1"/>
</file>

<file path=xl/ctrlProps/ctrlProp47.xml><?xml version="1.0" encoding="utf-8"?>
<formControlPr xmlns="http://schemas.microsoft.com/office/spreadsheetml/2009/9/main" objectType="Button" lockText="1"/>
</file>

<file path=xl/ctrlProps/ctrlProp48.xml><?xml version="1.0" encoding="utf-8"?>
<formControlPr xmlns="http://schemas.microsoft.com/office/spreadsheetml/2009/9/main" objectType="Button" lockText="1"/>
</file>

<file path=xl/ctrlProps/ctrlProp49.xml><?xml version="1.0" encoding="utf-8"?>
<formControlPr xmlns="http://schemas.microsoft.com/office/spreadsheetml/2009/9/main" objectType="Button" lockText="1"/>
</file>

<file path=xl/ctrlProps/ctrlProp50.xml><?xml version="1.0" encoding="utf-8"?>
<formControlPr xmlns="http://schemas.microsoft.com/office/spreadsheetml/2009/9/main" objectType="Button" lockText="1"/>
</file>

<file path=xl/ctrlProps/ctrlProp51.xml><?xml version="1.0" encoding="utf-8"?>
<formControlPr xmlns="http://schemas.microsoft.com/office/spreadsheetml/2009/9/main" objectType="Button" lockText="1"/>
</file>

<file path=xl/ctrlProps/ctrlProp52.xml><?xml version="1.0" encoding="utf-8"?>
<formControlPr xmlns="http://schemas.microsoft.com/office/spreadsheetml/2009/9/main" objectType="Button" lockText="1"/>
</file>

<file path=xl/ctrlProps/ctrlProp53.xml><?xml version="1.0" encoding="utf-8"?>
<formControlPr xmlns="http://schemas.microsoft.com/office/spreadsheetml/2009/9/main" objectType="Button" lockText="1"/>
</file>

<file path=xl/ctrlProps/ctrlProp54.xml><?xml version="1.0" encoding="utf-8"?>
<formControlPr xmlns="http://schemas.microsoft.com/office/spreadsheetml/2009/9/main" objectType="Button" lockText="1"/>
</file>

<file path=xl/ctrlProps/ctrlProp55.xml><?xml version="1.0" encoding="utf-8"?>
<formControlPr xmlns="http://schemas.microsoft.com/office/spreadsheetml/2009/9/main" objectType="Button" lockText="1"/>
</file>

<file path=xl/ctrlProps/ctrlProp56.xml><?xml version="1.0" encoding="utf-8"?>
<formControlPr xmlns="http://schemas.microsoft.com/office/spreadsheetml/2009/9/main" objectType="Button" lockText="1"/>
</file>

<file path=xl/ctrlProps/ctrlProp57.xml><?xml version="1.0" encoding="utf-8"?>
<formControlPr xmlns="http://schemas.microsoft.com/office/spreadsheetml/2009/9/main" objectType="Button" lockText="1"/>
</file>

<file path=xl/ctrlProps/ctrlProp58.xml><?xml version="1.0" encoding="utf-8"?>
<formControlPr xmlns="http://schemas.microsoft.com/office/spreadsheetml/2009/9/main" objectType="Button" lockText="1"/>
</file>

<file path=xl/ctrlProps/ctrlProp59.xml><?xml version="1.0" encoding="utf-8"?>
<formControlPr xmlns="http://schemas.microsoft.com/office/spreadsheetml/2009/9/main" objectType="Button" lockText="1"/>
</file>

<file path=xl/ctrlProps/ctrlProp60.xml><?xml version="1.0" encoding="utf-8"?>
<formControlPr xmlns="http://schemas.microsoft.com/office/spreadsheetml/2009/9/main" objectType="Button" lockText="1"/>
</file>

<file path=xl/ctrlProps/ctrlProp61.xml><?xml version="1.0" encoding="utf-8"?>
<formControlPr xmlns="http://schemas.microsoft.com/office/spreadsheetml/2009/9/main" objectType="Button" lockText="1"/>
</file>

<file path=xl/ctrlProps/ctrlProp62.xml><?xml version="1.0" encoding="utf-8"?>
<formControlPr xmlns="http://schemas.microsoft.com/office/spreadsheetml/2009/9/main" objectType="Button" lockText="1"/>
</file>

<file path=xl/ctrlProps/ctrlProp63.xml><?xml version="1.0" encoding="utf-8"?>
<formControlPr xmlns="http://schemas.microsoft.com/office/spreadsheetml/2009/9/main" objectType="Button" lockText="1"/>
</file>

<file path=xl/ctrlProps/ctrlProp64.xml><?xml version="1.0" encoding="utf-8"?>
<formControlPr xmlns="http://schemas.microsoft.com/office/spreadsheetml/2009/9/main" objectType="Button" lockText="1"/>
</file>

<file path=xl/ctrlProps/ctrlProp65.xml><?xml version="1.0" encoding="utf-8"?>
<formControlPr xmlns="http://schemas.microsoft.com/office/spreadsheetml/2009/9/main" objectType="Button" lockText="1"/>
</file>

<file path=xl/ctrlProps/ctrlProp66.xml><?xml version="1.0" encoding="utf-8"?>
<formControlPr xmlns="http://schemas.microsoft.com/office/spreadsheetml/2009/9/main" objectType="Button" lockText="1"/>
</file>

<file path=xl/ctrlProps/ctrlProp67.xml><?xml version="1.0" encoding="utf-8"?>
<formControlPr xmlns="http://schemas.microsoft.com/office/spreadsheetml/2009/9/main" objectType="Button" lockText="1"/>
</file>

<file path=xl/ctrlProps/ctrlProp68.xml><?xml version="1.0" encoding="utf-8"?>
<formControlPr xmlns="http://schemas.microsoft.com/office/spreadsheetml/2009/9/main" objectType="Button" lockText="1"/>
</file>

<file path=xl/ctrlProps/ctrlProp69.xml><?xml version="1.0" encoding="utf-8"?>
<formControlPr xmlns="http://schemas.microsoft.com/office/spreadsheetml/2009/9/main" objectType="Button" lockText="1"/>
</file>

<file path=xl/ctrlProps/ctrlProp70.xml><?xml version="1.0" encoding="utf-8"?>
<formControlPr xmlns="http://schemas.microsoft.com/office/spreadsheetml/2009/9/main" objectType="Button" lockText="1"/>
</file>

<file path=xl/ctrlProps/ctrlProp71.xml><?xml version="1.0" encoding="utf-8"?>
<formControlPr xmlns="http://schemas.microsoft.com/office/spreadsheetml/2009/9/main" objectType="Button" lockText="1"/>
</file>

<file path=xl/ctrlProps/ctrlProp72.xml><?xml version="1.0" encoding="utf-8"?>
<formControlPr xmlns="http://schemas.microsoft.com/office/spreadsheetml/2009/9/main" objectType="Button" lockText="1"/>
</file>

<file path=xl/ctrlProps/ctrlProp73.xml><?xml version="1.0" encoding="utf-8"?>
<formControlPr xmlns="http://schemas.microsoft.com/office/spreadsheetml/2009/9/main" objectType="Button" lockText="1"/>
</file>

<file path=xl/ctrlProps/ctrlProp74.xml><?xml version="1.0" encoding="utf-8"?>
<formControlPr xmlns="http://schemas.microsoft.com/office/spreadsheetml/2009/9/main" objectType="Button" lockText="1"/>
</file>

<file path=xl/ctrlProps/ctrlProp75.xml><?xml version="1.0" encoding="utf-8"?>
<formControlPr xmlns="http://schemas.microsoft.com/office/spreadsheetml/2009/9/main" objectType="Button" lockText="1"/>
</file>

<file path=xl/ctrlProps/ctrlProp76.xml><?xml version="1.0" encoding="utf-8"?>
<formControlPr xmlns="http://schemas.microsoft.com/office/spreadsheetml/2009/9/main" objectType="Button" lockText="1"/>
</file>

<file path=xl/ctrlProps/ctrlProp77.xml><?xml version="1.0" encoding="utf-8"?>
<formControlPr xmlns="http://schemas.microsoft.com/office/spreadsheetml/2009/9/main" objectType="Button" lockText="1"/>
</file>

<file path=xl/ctrlProps/ctrlProp78.xml><?xml version="1.0" encoding="utf-8"?>
<formControlPr xmlns="http://schemas.microsoft.com/office/spreadsheetml/2009/9/main" objectType="Button" lockText="1"/>
</file>

<file path=xl/ctrlProps/ctrlProp79.xml><?xml version="1.0" encoding="utf-8"?>
<formControlPr xmlns="http://schemas.microsoft.com/office/spreadsheetml/2009/9/main" objectType="Button" lockText="1"/>
</file>

<file path=xl/ctrlProps/ctrlProp80.xml><?xml version="1.0" encoding="utf-8"?>
<formControlPr xmlns="http://schemas.microsoft.com/office/spreadsheetml/2009/9/main" objectType="Button" lockText="1"/>
</file>

<file path=xl/ctrlProps/ctrlProp81.xml><?xml version="1.0" encoding="utf-8"?>
<formControlPr xmlns="http://schemas.microsoft.com/office/spreadsheetml/2009/9/main" objectType="Button" lockText="1"/>
</file>

<file path=xl/ctrlProps/ctrlProp82.xml><?xml version="1.0" encoding="utf-8"?>
<formControlPr xmlns="http://schemas.microsoft.com/office/spreadsheetml/2009/9/main" objectType="Button" lockText="1"/>
</file>

<file path=xl/ctrlProps/ctrlProp83.xml><?xml version="1.0" encoding="utf-8"?>
<formControlPr xmlns="http://schemas.microsoft.com/office/spreadsheetml/2009/9/main" objectType="Button" lockText="1"/>
</file>

<file path=xl/ctrlProps/ctrlProp84.xml><?xml version="1.0" encoding="utf-8"?>
<formControlPr xmlns="http://schemas.microsoft.com/office/spreadsheetml/2009/9/main" objectType="Button" lockText="1"/>
</file>

<file path=xl/ctrlProps/ctrlProp85.xml><?xml version="1.0" encoding="utf-8"?>
<formControlPr xmlns="http://schemas.microsoft.com/office/spreadsheetml/2009/9/main" objectType="Button" lockText="1"/>
</file>

<file path=xl/ctrlProps/ctrlProp86.xml><?xml version="1.0" encoding="utf-8"?>
<formControlPr xmlns="http://schemas.microsoft.com/office/spreadsheetml/2009/9/main" objectType="Button" lockText="1"/>
</file>

<file path=xl/ctrlProps/ctrlProp87.xml><?xml version="1.0" encoding="utf-8"?>
<formControlPr xmlns="http://schemas.microsoft.com/office/spreadsheetml/2009/9/main" objectType="Button" lockText="1"/>
</file>

<file path=xl/ctrlProps/ctrlProp88.xml><?xml version="1.0" encoding="utf-8"?>
<formControlPr xmlns="http://schemas.microsoft.com/office/spreadsheetml/2009/9/main" objectType="Button" lockText="1"/>
</file>

<file path=xl/ctrlProps/ctrlProp89.xml><?xml version="1.0" encoding="utf-8"?>
<formControlPr xmlns="http://schemas.microsoft.com/office/spreadsheetml/2009/9/main" objectType="Button" lockText="1"/>
</file>

<file path=xl/ctrlProps/ctrlProp90.xml><?xml version="1.0" encoding="utf-8"?>
<formControlPr xmlns="http://schemas.microsoft.com/office/spreadsheetml/2009/9/main" objectType="Button" lockText="1"/>
</file>

<file path=xl/ctrlProps/ctrlProp91.xml><?xml version="1.0" encoding="utf-8"?>
<formControlPr xmlns="http://schemas.microsoft.com/office/spreadsheetml/2009/9/main" objectType="Button" lockText="1"/>
</file>

<file path=xl/ctrlProps/ctrlProp92.xml><?xml version="1.0" encoding="utf-8"?>
<formControlPr xmlns="http://schemas.microsoft.com/office/spreadsheetml/2009/9/main" objectType="Button" lockText="1"/>
</file>

<file path=xl/ctrlProps/ctrlProp93.xml><?xml version="1.0" encoding="utf-8"?>
<formControlPr xmlns="http://schemas.microsoft.com/office/spreadsheetml/2009/9/main" objectType="Button" lockText="1"/>
</file>

<file path=xl/ctrlProps/ctrlProp94.xml><?xml version="1.0" encoding="utf-8"?>
<formControlPr xmlns="http://schemas.microsoft.com/office/spreadsheetml/2009/9/main" objectType="Button" lockText="1"/>
</file>

<file path=xl/ctrlProps/ctrlProp95.xml><?xml version="1.0" encoding="utf-8"?>
<formControlPr xmlns="http://schemas.microsoft.com/office/spreadsheetml/2009/9/main" objectType="Button" lockText="1"/>
</file>

<file path=xl/ctrlProps/ctrlProp96.xml><?xml version="1.0" encoding="utf-8"?>
<formControlPr xmlns="http://schemas.microsoft.com/office/spreadsheetml/2009/9/main" objectType="Button" lockText="1"/>
</file>

<file path=xl/ctrlProps/ctrlProp97.xml><?xml version="1.0" encoding="utf-8"?>
<formControlPr xmlns="http://schemas.microsoft.com/office/spreadsheetml/2009/9/main" objectType="Button" lockText="1"/>
</file>

<file path=xl/ctrlProps/ctrlProp98.xml><?xml version="1.0" encoding="utf-8"?>
<formControlPr xmlns="http://schemas.microsoft.com/office/spreadsheetml/2009/9/main" objectType="Button" lockText="1"/>
</file>

<file path=xl/ctrlProps/ctrlProp99.xml><?xml version="1.0" encoding="utf-8"?>
<formControlPr xmlns="http://schemas.microsoft.com/office/spreadsheetml/2009/9/main" objectType="Button" lockText="1"/>
</file>

<file path=xl/ctrlProps/ctrlProp100.xml><?xml version="1.0" encoding="utf-8"?>
<formControlPr xmlns="http://schemas.microsoft.com/office/spreadsheetml/2009/9/main" objectType="Button" lockText="1"/>
</file>

<file path=xl/ctrlProps/ctrlProp101.xml><?xml version="1.0" encoding="utf-8"?>
<formControlPr xmlns="http://schemas.microsoft.com/office/spreadsheetml/2009/9/main" objectType="Button" lockText="1"/>
</file>

<file path=xl/ctrlProps/ctrlProp102.xml><?xml version="1.0" encoding="utf-8"?>
<formControlPr xmlns="http://schemas.microsoft.com/office/spreadsheetml/2009/9/main" objectType="Button" lockText="1"/>
</file>

<file path=xl/ctrlProps/ctrlProp103.xml><?xml version="1.0" encoding="utf-8"?>
<formControlPr xmlns="http://schemas.microsoft.com/office/spreadsheetml/2009/9/main" objectType="Button" lockText="1"/>
</file>

<file path=xl/ctrlProps/ctrlProp104.xml><?xml version="1.0" encoding="utf-8"?>
<formControlPr xmlns="http://schemas.microsoft.com/office/spreadsheetml/2009/9/main" objectType="Button" lockText="1"/>
</file>

<file path=xl/ctrlProps/ctrlProp105.xml><?xml version="1.0" encoding="utf-8"?>
<formControlPr xmlns="http://schemas.microsoft.com/office/spreadsheetml/2009/9/main" objectType="Button" lockText="1"/>
</file>

<file path=xl/ctrlProps/ctrlProp106.xml><?xml version="1.0" encoding="utf-8"?>
<formControlPr xmlns="http://schemas.microsoft.com/office/spreadsheetml/2009/9/main" objectType="Button" lockText="1"/>
</file>

<file path=xl/ctrlProps/ctrlProp107.xml><?xml version="1.0" encoding="utf-8"?>
<formControlPr xmlns="http://schemas.microsoft.com/office/spreadsheetml/2009/9/main" objectType="Button" lockText="1"/>
</file>

<file path=xl/ctrlProps/ctrlProp108.xml><?xml version="1.0" encoding="utf-8"?>
<formControlPr xmlns="http://schemas.microsoft.com/office/spreadsheetml/2009/9/main" objectType="Button" lockText="1"/>
</file>

<file path=xl/ctrlProps/ctrlProp109.xml><?xml version="1.0" encoding="utf-8"?>
<formControlPr xmlns="http://schemas.microsoft.com/office/spreadsheetml/2009/9/main" objectType="Button" lockText="1"/>
</file>

<file path=xl/ctrlProps/ctrlProp110.xml><?xml version="1.0" encoding="utf-8"?>
<formControlPr xmlns="http://schemas.microsoft.com/office/spreadsheetml/2009/9/main" objectType="Button" lockText="1"/>
</file>

<file path=xl/ctrlProps/ctrlProp111.xml><?xml version="1.0" encoding="utf-8"?>
<formControlPr xmlns="http://schemas.microsoft.com/office/spreadsheetml/2009/9/main" objectType="Button" lockText="1"/>
</file>

<file path=xl/ctrlProps/ctrlProp112.xml><?xml version="1.0" encoding="utf-8"?>
<formControlPr xmlns="http://schemas.microsoft.com/office/spreadsheetml/2009/9/main" objectType="Button" lockText="1"/>
</file>

<file path=xl/ctrlProps/ctrlProp113.xml><?xml version="1.0" encoding="utf-8"?>
<formControlPr xmlns="http://schemas.microsoft.com/office/spreadsheetml/2009/9/main" objectType="Button" lockText="1"/>
</file>

<file path=xl/ctrlProps/ctrlProp114.xml><?xml version="1.0" encoding="utf-8"?>
<formControlPr xmlns="http://schemas.microsoft.com/office/spreadsheetml/2009/9/main" objectType="Button" lockText="1"/>
</file>

<file path=xl/ctrlProps/ctrlProp115.xml><?xml version="1.0" encoding="utf-8"?>
<formControlPr xmlns="http://schemas.microsoft.com/office/spreadsheetml/2009/9/main" objectType="Button" lockText="1"/>
</file>

<file path=xl/ctrlProps/ctrlProp116.xml><?xml version="1.0" encoding="utf-8"?>
<formControlPr xmlns="http://schemas.microsoft.com/office/spreadsheetml/2009/9/main" objectType="Button" lockText="1"/>
</file>

<file path=xl/ctrlProps/ctrlProp117.xml><?xml version="1.0" encoding="utf-8"?>
<formControlPr xmlns="http://schemas.microsoft.com/office/spreadsheetml/2009/9/main" objectType="Button" lockText="1"/>
</file>

<file path=xl/ctrlProps/ctrlProp118.xml><?xml version="1.0" encoding="utf-8"?>
<formControlPr xmlns="http://schemas.microsoft.com/office/spreadsheetml/2009/9/main" objectType="Button" lockText="1"/>
</file>

<file path=xl/ctrlProps/ctrlProp119.xml><?xml version="1.0" encoding="utf-8"?>
<formControlPr xmlns="http://schemas.microsoft.com/office/spreadsheetml/2009/9/main" objectType="Button" lockText="1"/>
</file>

<file path=xl/ctrlProps/ctrlProp120.xml><?xml version="1.0" encoding="utf-8"?>
<formControlPr xmlns="http://schemas.microsoft.com/office/spreadsheetml/2009/9/main" objectType="Button" lockText="1"/>
</file>

<file path=xl/ctrlProps/ctrlProp121.xml><?xml version="1.0" encoding="utf-8"?>
<formControlPr xmlns="http://schemas.microsoft.com/office/spreadsheetml/2009/9/main" objectType="Button" lockText="1"/>
</file>

<file path=xl/ctrlProps/ctrlProp122.xml><?xml version="1.0" encoding="utf-8"?>
<formControlPr xmlns="http://schemas.microsoft.com/office/spreadsheetml/2009/9/main" objectType="Button" lockText="1"/>
</file>

<file path=xl/ctrlProps/ctrlProp123.xml><?xml version="1.0" encoding="utf-8"?>
<formControlPr xmlns="http://schemas.microsoft.com/office/spreadsheetml/2009/9/main" objectType="Button" lockText="1"/>
</file>

<file path=xl/ctrlProps/ctrlProp124.xml><?xml version="1.0" encoding="utf-8"?>
<formControlPr xmlns="http://schemas.microsoft.com/office/spreadsheetml/2009/9/main" objectType="Button" lockText="1"/>
</file>

<file path=xl/ctrlProps/ctrlProp125.xml><?xml version="1.0" encoding="utf-8"?>
<formControlPr xmlns="http://schemas.microsoft.com/office/spreadsheetml/2009/9/main" objectType="Button" lockText="1"/>
</file>

<file path=xl/ctrlProps/ctrlProp126.xml><?xml version="1.0" encoding="utf-8"?>
<formControlPr xmlns="http://schemas.microsoft.com/office/spreadsheetml/2009/9/main" objectType="Button" lockText="1"/>
</file>

<file path=xl/ctrlProps/ctrlProp127.xml><?xml version="1.0" encoding="utf-8"?>
<formControlPr xmlns="http://schemas.microsoft.com/office/spreadsheetml/2009/9/main" objectType="Button" lockText="1"/>
</file>

<file path=xl/ctrlProps/ctrlProp128.xml><?xml version="1.0" encoding="utf-8"?>
<formControlPr xmlns="http://schemas.microsoft.com/office/spreadsheetml/2009/9/main" objectType="Button" lockText="1"/>
</file>

<file path=xl/ctrlProps/ctrlProp129.xml><?xml version="1.0" encoding="utf-8"?>
<formControlPr xmlns="http://schemas.microsoft.com/office/spreadsheetml/2009/9/main" objectType="Button" lockText="1"/>
</file>

<file path=xl/ctrlProps/ctrlProp130.xml><?xml version="1.0" encoding="utf-8"?>
<formControlPr xmlns="http://schemas.microsoft.com/office/spreadsheetml/2009/9/main" objectType="Button" lockText="1"/>
</file>

<file path=xl/ctrlProps/ctrlProp131.xml><?xml version="1.0" encoding="utf-8"?>
<formControlPr xmlns="http://schemas.microsoft.com/office/spreadsheetml/2009/9/main" objectType="Button" lockText="1"/>
</file>

<file path=xl/ctrlProps/ctrlProp132.xml><?xml version="1.0" encoding="utf-8"?>
<formControlPr xmlns="http://schemas.microsoft.com/office/spreadsheetml/2009/9/main" objectType="Button" lockText="1"/>
</file>

<file path=xl/ctrlProps/ctrlProp133.xml><?xml version="1.0" encoding="utf-8"?>
<formControlPr xmlns="http://schemas.microsoft.com/office/spreadsheetml/2009/9/main" objectType="Button" lockText="1"/>
</file>

<file path=xl/ctrlProps/ctrlProp134.xml><?xml version="1.0" encoding="utf-8"?>
<formControlPr xmlns="http://schemas.microsoft.com/office/spreadsheetml/2009/9/main" objectType="Button" lockText="1"/>
</file>

<file path=xl/ctrlProps/ctrlProp135.xml><?xml version="1.0" encoding="utf-8"?>
<formControlPr xmlns="http://schemas.microsoft.com/office/spreadsheetml/2009/9/main" objectType="Button" lockText="1"/>
</file>

<file path=xl/ctrlProps/ctrlProp136.xml><?xml version="1.0" encoding="utf-8"?>
<formControlPr xmlns="http://schemas.microsoft.com/office/spreadsheetml/2009/9/main" objectType="Button" lockText="1"/>
</file>

<file path=xl/ctrlProps/ctrlProp137.xml><?xml version="1.0" encoding="utf-8"?>
<formControlPr xmlns="http://schemas.microsoft.com/office/spreadsheetml/2009/9/main" objectType="Button" lockText="1"/>
</file>

<file path=xl/ctrlProps/ctrlProp138.xml><?xml version="1.0" encoding="utf-8"?>
<formControlPr xmlns="http://schemas.microsoft.com/office/spreadsheetml/2009/9/main" objectType="Button" lockText="1"/>
</file>

<file path=xl/ctrlProps/ctrlProp139.xml><?xml version="1.0" encoding="utf-8"?>
<formControlPr xmlns="http://schemas.microsoft.com/office/spreadsheetml/2009/9/main" objectType="Button" lockText="1"/>
</file>

<file path=xl/ctrlProps/ctrlProp140.xml><?xml version="1.0" encoding="utf-8"?>
<formControlPr xmlns="http://schemas.microsoft.com/office/spreadsheetml/2009/9/main" objectType="Button" lockText="1"/>
</file>

<file path=xl/ctrlProps/ctrlProp141.xml><?xml version="1.0" encoding="utf-8"?>
<formControlPr xmlns="http://schemas.microsoft.com/office/spreadsheetml/2009/9/main" objectType="Button" lockText="1"/>
</file>

<file path=xl/ctrlProps/ctrlProp142.xml><?xml version="1.0" encoding="utf-8"?>
<formControlPr xmlns="http://schemas.microsoft.com/office/spreadsheetml/2009/9/main" objectType="Button" lockText="1"/>
</file>

<file path=xl/ctrlProps/ctrlProp143.xml><?xml version="1.0" encoding="utf-8"?>
<formControlPr xmlns="http://schemas.microsoft.com/office/spreadsheetml/2009/9/main" objectType="Button" lockText="1"/>
</file>

<file path=xl/ctrlProps/ctrlProp144.xml><?xml version="1.0" encoding="utf-8"?>
<formControlPr xmlns="http://schemas.microsoft.com/office/spreadsheetml/2009/9/main" objectType="Button" lockText="1"/>
</file>

<file path=xl/ctrlProps/ctrlProp145.xml><?xml version="1.0" encoding="utf-8"?>
<formControlPr xmlns="http://schemas.microsoft.com/office/spreadsheetml/2009/9/main" objectType="Button" lockText="1"/>
</file>

<file path=xl/ctrlProps/ctrlProp146.xml><?xml version="1.0" encoding="utf-8"?>
<formControlPr xmlns="http://schemas.microsoft.com/office/spreadsheetml/2009/9/main" objectType="Button" lockText="1"/>
</file>

<file path=xl/ctrlProps/ctrlProp147.xml><?xml version="1.0" encoding="utf-8"?>
<formControlPr xmlns="http://schemas.microsoft.com/office/spreadsheetml/2009/9/main" objectType="Button" lockText="1"/>
</file>

<file path=xl/ctrlProps/ctrlProp148.xml><?xml version="1.0" encoding="utf-8"?>
<formControlPr xmlns="http://schemas.microsoft.com/office/spreadsheetml/2009/9/main" objectType="Button" lockText="1"/>
</file>

<file path=xl/ctrlProps/ctrlProp149.xml><?xml version="1.0" encoding="utf-8"?>
<formControlPr xmlns="http://schemas.microsoft.com/office/spreadsheetml/2009/9/main" objectType="Button" lockText="1"/>
</file>

<file path=xl/ctrlProps/ctrlProp150.xml><?xml version="1.0" encoding="utf-8"?>
<formControlPr xmlns="http://schemas.microsoft.com/office/spreadsheetml/2009/9/main" objectType="Button" lockText="1"/>
</file>

<file path=xl/ctrlProps/ctrlProp151.xml><?xml version="1.0" encoding="utf-8"?>
<formControlPr xmlns="http://schemas.microsoft.com/office/spreadsheetml/2009/9/main" objectType="Button" lockText="1"/>
</file>

<file path=xl/ctrlProps/ctrlProp152.xml><?xml version="1.0" encoding="utf-8"?>
<formControlPr xmlns="http://schemas.microsoft.com/office/spreadsheetml/2009/9/main" objectType="Button" lockText="1"/>
</file>

<file path=xl/ctrlProps/ctrlProp153.xml><?xml version="1.0" encoding="utf-8"?>
<formControlPr xmlns="http://schemas.microsoft.com/office/spreadsheetml/2009/9/main" objectType="Button" lockText="1"/>
</file>

<file path=xl/ctrlProps/ctrlProp154.xml><?xml version="1.0" encoding="utf-8"?>
<formControlPr xmlns="http://schemas.microsoft.com/office/spreadsheetml/2009/9/main" objectType="Button" lockText="1"/>
</file>

<file path=xl/ctrlProps/ctrlProp155.xml><?xml version="1.0" encoding="utf-8"?>
<formControlPr xmlns="http://schemas.microsoft.com/office/spreadsheetml/2009/9/main" objectType="Button" lockText="1"/>
</file>

<file path=xl/ctrlProps/ctrlProp156.xml><?xml version="1.0" encoding="utf-8"?>
<formControlPr xmlns="http://schemas.microsoft.com/office/spreadsheetml/2009/9/main" objectType="Button" lockText="1"/>
</file>

<file path=xl/ctrlProps/ctrlProp157.xml><?xml version="1.0" encoding="utf-8"?>
<formControlPr xmlns="http://schemas.microsoft.com/office/spreadsheetml/2009/9/main" objectType="Button" lockText="1"/>
</file>

<file path=xl/ctrlProps/ctrlProp158.xml><?xml version="1.0" encoding="utf-8"?>
<formControlPr xmlns="http://schemas.microsoft.com/office/spreadsheetml/2009/9/main" objectType="Button" lockText="1"/>
</file>

<file path=xl/ctrlProps/ctrlProp159.xml><?xml version="1.0" encoding="utf-8"?>
<formControlPr xmlns="http://schemas.microsoft.com/office/spreadsheetml/2009/9/main" objectType="Button" lockText="1"/>
</file>

<file path=xl/ctrlProps/ctrlProp160.xml><?xml version="1.0" encoding="utf-8"?>
<formControlPr xmlns="http://schemas.microsoft.com/office/spreadsheetml/2009/9/main" objectType="Button" lockText="1"/>
</file>

<file path=xl/ctrlProps/ctrlProp161.xml><?xml version="1.0" encoding="utf-8"?>
<formControlPr xmlns="http://schemas.microsoft.com/office/spreadsheetml/2009/9/main" objectType="Button" lockText="1"/>
</file>

<file path=xl/ctrlProps/ctrlProp162.xml><?xml version="1.0" encoding="utf-8"?>
<formControlPr xmlns="http://schemas.microsoft.com/office/spreadsheetml/2009/9/main" objectType="Button" lockText="1"/>
</file>

<file path=xl/ctrlProps/ctrlProp163.xml><?xml version="1.0" encoding="utf-8"?>
<formControlPr xmlns="http://schemas.microsoft.com/office/spreadsheetml/2009/9/main" objectType="Button" lockText="1"/>
</file>

<file path=xl/ctrlProps/ctrlProp164.xml><?xml version="1.0" encoding="utf-8"?>
<formControlPr xmlns="http://schemas.microsoft.com/office/spreadsheetml/2009/9/main" objectType="Button" lockText="1"/>
</file>

<file path=xl/ctrlProps/ctrlProp165.xml><?xml version="1.0" encoding="utf-8"?>
<formControlPr xmlns="http://schemas.microsoft.com/office/spreadsheetml/2009/9/main" objectType="Button" lockText="1"/>
</file>

<file path=xl/ctrlProps/ctrlProp166.xml><?xml version="1.0" encoding="utf-8"?>
<formControlPr xmlns="http://schemas.microsoft.com/office/spreadsheetml/2009/9/main" objectType="Button" lockText="1"/>
</file>

<file path=xl/ctrlProps/ctrlProp167.xml><?xml version="1.0" encoding="utf-8"?>
<formControlPr xmlns="http://schemas.microsoft.com/office/spreadsheetml/2009/9/main" objectType="Button" lockText="1"/>
</file>

<file path=xl/ctrlProps/ctrlProp168.xml><?xml version="1.0" encoding="utf-8"?>
<formControlPr xmlns="http://schemas.microsoft.com/office/spreadsheetml/2009/9/main" objectType="Button" lockText="1"/>
</file>

<file path=xl/ctrlProps/ctrlProp169.xml><?xml version="1.0" encoding="utf-8"?>
<formControlPr xmlns="http://schemas.microsoft.com/office/spreadsheetml/2009/9/main" objectType="Button" lockText="1"/>
</file>

<file path=xl/ctrlProps/ctrlProp170.xml><?xml version="1.0" encoding="utf-8"?>
<formControlPr xmlns="http://schemas.microsoft.com/office/spreadsheetml/2009/9/main" objectType="Button" lockText="1"/>
</file>

<file path=xl/ctrlProps/ctrlProp171.xml><?xml version="1.0" encoding="utf-8"?>
<formControlPr xmlns="http://schemas.microsoft.com/office/spreadsheetml/2009/9/main" objectType="Button" lockText="1"/>
</file>

<file path=xl/ctrlProps/ctrlProp172.xml><?xml version="1.0" encoding="utf-8"?>
<formControlPr xmlns="http://schemas.microsoft.com/office/spreadsheetml/2009/9/main" objectType="Button" lockText="1"/>
</file>

<file path=xl/ctrlProps/ctrlProp173.xml><?xml version="1.0" encoding="utf-8"?>
<formControlPr xmlns="http://schemas.microsoft.com/office/spreadsheetml/2009/9/main" objectType="Button" lockText="1"/>
</file>

<file path=xl/ctrlProps/ctrlProp174.xml><?xml version="1.0" encoding="utf-8"?>
<formControlPr xmlns="http://schemas.microsoft.com/office/spreadsheetml/2009/9/main" objectType="Button" lockText="1"/>
</file>

<file path=xl/ctrlProps/ctrlProp175.xml><?xml version="1.0" encoding="utf-8"?>
<formControlPr xmlns="http://schemas.microsoft.com/office/spreadsheetml/2009/9/main" objectType="Button" lockText="1"/>
</file>

<file path=xl/ctrlProps/ctrlProp176.xml><?xml version="1.0" encoding="utf-8"?>
<formControlPr xmlns="http://schemas.microsoft.com/office/spreadsheetml/2009/9/main" objectType="Button" lockText="1"/>
</file>

<file path=xl/ctrlProps/ctrlProp177.xml><?xml version="1.0" encoding="utf-8"?>
<formControlPr xmlns="http://schemas.microsoft.com/office/spreadsheetml/2009/9/main" objectType="Button" lockText="1"/>
</file>

<file path=xl/ctrlProps/ctrlProp178.xml><?xml version="1.0" encoding="utf-8"?>
<formControlPr xmlns="http://schemas.microsoft.com/office/spreadsheetml/2009/9/main" objectType="Button" lockText="1"/>
</file>

<file path=xl/ctrlProps/ctrlProp179.xml><?xml version="1.0" encoding="utf-8"?>
<formControlPr xmlns="http://schemas.microsoft.com/office/spreadsheetml/2009/9/main" objectType="Button" lockText="1"/>
</file>

<file path=xl/ctrlProps/ctrlProp180.xml><?xml version="1.0" encoding="utf-8"?>
<formControlPr xmlns="http://schemas.microsoft.com/office/spreadsheetml/2009/9/main" objectType="Button" lockText="1"/>
</file>

<file path=xl/ctrlProps/ctrlProp181.xml><?xml version="1.0" encoding="utf-8"?>
<formControlPr xmlns="http://schemas.microsoft.com/office/spreadsheetml/2009/9/main" objectType="Button" lockText="1"/>
</file>

<file path=xl/ctrlProps/ctrlProp182.xml><?xml version="1.0" encoding="utf-8"?>
<formControlPr xmlns="http://schemas.microsoft.com/office/spreadsheetml/2009/9/main" objectType="Button" lockText="1"/>
</file>

<file path=xl/ctrlProps/ctrlProp183.xml><?xml version="1.0" encoding="utf-8"?>
<formControlPr xmlns="http://schemas.microsoft.com/office/spreadsheetml/2009/9/main" objectType="Button" lockText="1"/>
</file>

<file path=xl/ctrlProps/ctrlProp184.xml><?xml version="1.0" encoding="utf-8"?>
<formControlPr xmlns="http://schemas.microsoft.com/office/spreadsheetml/2009/9/main" objectType="Button" lockText="1"/>
</file>

<file path=xl/ctrlProps/ctrlProp185.xml><?xml version="1.0" encoding="utf-8"?>
<formControlPr xmlns="http://schemas.microsoft.com/office/spreadsheetml/2009/9/main" objectType="Button" lockText="1"/>
</file>

<file path=xl/ctrlProps/ctrlProp186.xml><?xml version="1.0" encoding="utf-8"?>
<formControlPr xmlns="http://schemas.microsoft.com/office/spreadsheetml/2009/9/main" objectType="Button" lockText="1"/>
</file>

<file path=xl/ctrlProps/ctrlProp187.xml><?xml version="1.0" encoding="utf-8"?>
<formControlPr xmlns="http://schemas.microsoft.com/office/spreadsheetml/2009/9/main" objectType="Button" lockText="1"/>
</file>

<file path=xl/ctrlProps/ctrlProp188.xml><?xml version="1.0" encoding="utf-8"?>
<formControlPr xmlns="http://schemas.microsoft.com/office/spreadsheetml/2009/9/main" objectType="Button" lockText="1"/>
</file>

<file path=xl/ctrlProps/ctrlProp189.xml><?xml version="1.0" encoding="utf-8"?>
<formControlPr xmlns="http://schemas.microsoft.com/office/spreadsheetml/2009/9/main" objectType="Button" lockText="1"/>
</file>

<file path=xl/ctrlProps/ctrlProp190.xml><?xml version="1.0" encoding="utf-8"?>
<formControlPr xmlns="http://schemas.microsoft.com/office/spreadsheetml/2009/9/main" objectType="Button" lockText="1"/>
</file>

<file path=xl/ctrlProps/ctrlProp191.xml><?xml version="1.0" encoding="utf-8"?>
<formControlPr xmlns="http://schemas.microsoft.com/office/spreadsheetml/2009/9/main" objectType="Button" lockText="1"/>
</file>

<file path=xl/ctrlProps/ctrlProp192.xml><?xml version="1.0" encoding="utf-8"?>
<formControlPr xmlns="http://schemas.microsoft.com/office/spreadsheetml/2009/9/main" objectType="Button" lockText="1"/>
</file>

<file path=xl/ctrlProps/ctrlProp193.xml><?xml version="1.0" encoding="utf-8"?>
<formControlPr xmlns="http://schemas.microsoft.com/office/spreadsheetml/2009/9/main" objectType="Button" lockText="1"/>
</file>

<file path=xl/ctrlProps/ctrlProp194.xml><?xml version="1.0" encoding="utf-8"?>
<formControlPr xmlns="http://schemas.microsoft.com/office/spreadsheetml/2009/9/main" objectType="Button" lockText="1"/>
</file>

<file path=xl/ctrlProps/ctrlProp195.xml><?xml version="1.0" encoding="utf-8"?>
<formControlPr xmlns="http://schemas.microsoft.com/office/spreadsheetml/2009/9/main" objectType="Button" lockText="1"/>
</file>

<file path=xl/ctrlProps/ctrlProp196.xml><?xml version="1.0" encoding="utf-8"?>
<formControlPr xmlns="http://schemas.microsoft.com/office/spreadsheetml/2009/9/main" objectType="Button" lockText="1"/>
</file>

<file path=xl/ctrlProps/ctrlProp197.xml><?xml version="1.0" encoding="utf-8"?>
<formControlPr xmlns="http://schemas.microsoft.com/office/spreadsheetml/2009/9/main" objectType="Button" lockText="1"/>
</file>

<file path=xl/ctrlProps/ctrlProp198.xml><?xml version="1.0" encoding="utf-8"?>
<formControlPr xmlns="http://schemas.microsoft.com/office/spreadsheetml/2009/9/main" objectType="Button" lockText="1"/>
</file>

<file path=xl/ctrlProps/ctrlProp199.xml><?xml version="1.0" encoding="utf-8"?>
<formControlPr xmlns="http://schemas.microsoft.com/office/spreadsheetml/2009/9/main" objectType="Button" lockText="1"/>
</file>

<file path=xl/ctrlProps/ctrlProp200.xml><?xml version="1.0" encoding="utf-8"?>
<formControlPr xmlns="http://schemas.microsoft.com/office/spreadsheetml/2009/9/main" objectType="Button" lockText="1"/>
</file>

<file path=xl/ctrlProps/ctrlProp201.xml><?xml version="1.0" encoding="utf-8"?>
<formControlPr xmlns="http://schemas.microsoft.com/office/spreadsheetml/2009/9/main" objectType="Button" lockText="1"/>
</file>

<file path=xl/ctrlProps/ctrlProp202.xml><?xml version="1.0" encoding="utf-8"?>
<formControlPr xmlns="http://schemas.microsoft.com/office/spreadsheetml/2009/9/main" objectType="Button" lockText="1"/>
</file>

<file path=xl/ctrlProps/ctrlProp203.xml><?xml version="1.0" encoding="utf-8"?>
<formControlPr xmlns="http://schemas.microsoft.com/office/spreadsheetml/2009/9/main" objectType="Button" lockText="1"/>
</file>

<file path=xl/ctrlProps/ctrlProp204.xml><?xml version="1.0" encoding="utf-8"?>
<formControlPr xmlns="http://schemas.microsoft.com/office/spreadsheetml/2009/9/main" objectType="Button" lockText="1"/>
</file>

<file path=xl/ctrlProps/ctrlProp205.xml><?xml version="1.0" encoding="utf-8"?>
<formControlPr xmlns="http://schemas.microsoft.com/office/spreadsheetml/2009/9/main" objectType="Button" lockText="1"/>
</file>

<file path=xl/ctrlProps/ctrlProp206.xml><?xml version="1.0" encoding="utf-8"?>
<formControlPr xmlns="http://schemas.microsoft.com/office/spreadsheetml/2009/9/main" objectType="Button" lockText="1"/>
</file>

<file path=xl/ctrlProps/ctrlProp207.xml><?xml version="1.0" encoding="utf-8"?>
<formControlPr xmlns="http://schemas.microsoft.com/office/spreadsheetml/2009/9/main" objectType="Button" lockText="1"/>
</file>

<file path=xl/ctrlProps/ctrlProp208.xml><?xml version="1.0" encoding="utf-8"?>
<formControlPr xmlns="http://schemas.microsoft.com/office/spreadsheetml/2009/9/main" objectType="Button" lockText="1"/>
</file>

<file path=xl/ctrlProps/ctrlProp209.xml><?xml version="1.0" encoding="utf-8"?>
<formControlPr xmlns="http://schemas.microsoft.com/office/spreadsheetml/2009/9/main" objectType="Button" lockText="1"/>
</file>

<file path=xl/ctrlProps/ctrlProp210.xml><?xml version="1.0" encoding="utf-8"?>
<formControlPr xmlns="http://schemas.microsoft.com/office/spreadsheetml/2009/9/main" objectType="Button" lockText="1"/>
</file>

<file path=xl/ctrlProps/ctrlProp211.xml><?xml version="1.0" encoding="utf-8"?>
<formControlPr xmlns="http://schemas.microsoft.com/office/spreadsheetml/2009/9/main" objectType="Button" lockText="1"/>
</file>

<file path=xl/ctrlProps/ctrlProp212.xml><?xml version="1.0" encoding="utf-8"?>
<formControlPr xmlns="http://schemas.microsoft.com/office/spreadsheetml/2009/9/main" objectType="Button" lockText="1"/>
</file>

<file path=xl/ctrlProps/ctrlProp213.xml><?xml version="1.0" encoding="utf-8"?>
<formControlPr xmlns="http://schemas.microsoft.com/office/spreadsheetml/2009/9/main" objectType="Button" lockText="1"/>
</file>

<file path=xl/ctrlProps/ctrlProp214.xml><?xml version="1.0" encoding="utf-8"?>
<formControlPr xmlns="http://schemas.microsoft.com/office/spreadsheetml/2009/9/main" objectType="Button" lockText="1"/>
</file>

<file path=xl/ctrlProps/ctrlProp215.xml><?xml version="1.0" encoding="utf-8"?>
<formControlPr xmlns="http://schemas.microsoft.com/office/spreadsheetml/2009/9/main" objectType="Button" lockText="1"/>
</file>

<file path=xl/ctrlProps/ctrlProp216.xml><?xml version="1.0" encoding="utf-8"?>
<formControlPr xmlns="http://schemas.microsoft.com/office/spreadsheetml/2009/9/main" objectType="Button" lockText="1"/>
</file>

<file path=xl/ctrlProps/ctrlProp217.xml><?xml version="1.0" encoding="utf-8"?>
<formControlPr xmlns="http://schemas.microsoft.com/office/spreadsheetml/2009/9/main" objectType="Button" lockText="1"/>
</file>

<file path=xl/ctrlProps/ctrlProp218.xml><?xml version="1.0" encoding="utf-8"?>
<formControlPr xmlns="http://schemas.microsoft.com/office/spreadsheetml/2009/9/main" objectType="Button" lockText="1"/>
</file>

<file path=xl/ctrlProps/ctrlProp219.xml><?xml version="1.0" encoding="utf-8"?>
<formControlPr xmlns="http://schemas.microsoft.com/office/spreadsheetml/2009/9/main" objectType="Button" lockText="1"/>
</file>

<file path=xl/ctrlProps/ctrlProp220.xml><?xml version="1.0" encoding="utf-8"?>
<formControlPr xmlns="http://schemas.microsoft.com/office/spreadsheetml/2009/9/main" objectType="Button" lockText="1"/>
</file>

<file path=xl/ctrlProps/ctrlProp221.xml><?xml version="1.0" encoding="utf-8"?>
<formControlPr xmlns="http://schemas.microsoft.com/office/spreadsheetml/2009/9/main" objectType="Button" lockText="1"/>
</file>

<file path=xl/ctrlProps/ctrlProp222.xml><?xml version="1.0" encoding="utf-8"?>
<formControlPr xmlns="http://schemas.microsoft.com/office/spreadsheetml/2009/9/main" objectType="Button" lockText="1"/>
</file>

<file path=xl/ctrlProps/ctrlProp223.xml><?xml version="1.0" encoding="utf-8"?>
<formControlPr xmlns="http://schemas.microsoft.com/office/spreadsheetml/2009/9/main" objectType="Button" lockText="1"/>
</file>

<file path=xl/ctrlProps/ctrlProp224.xml><?xml version="1.0" encoding="utf-8"?>
<formControlPr xmlns="http://schemas.microsoft.com/office/spreadsheetml/2009/9/main" objectType="Button" lockText="1"/>
</file>

<file path=xl/ctrlProps/ctrlProp225.xml><?xml version="1.0" encoding="utf-8"?>
<formControlPr xmlns="http://schemas.microsoft.com/office/spreadsheetml/2009/9/main" objectType="Button" lockText="1"/>
</file>

<file path=xl/ctrlProps/ctrlProp226.xml><?xml version="1.0" encoding="utf-8"?>
<formControlPr xmlns="http://schemas.microsoft.com/office/spreadsheetml/2009/9/main" objectType="Button" lockText="1"/>
</file>

<file path=xl/ctrlProps/ctrlProp227.xml><?xml version="1.0" encoding="utf-8"?>
<formControlPr xmlns="http://schemas.microsoft.com/office/spreadsheetml/2009/9/main" objectType="Button" lockText="1"/>
</file>

<file path=xl/ctrlProps/ctrlProp228.xml><?xml version="1.0" encoding="utf-8"?>
<formControlPr xmlns="http://schemas.microsoft.com/office/spreadsheetml/2009/9/main" objectType="Button" lockText="1"/>
</file>

<file path=xl/ctrlProps/ctrlProp229.xml><?xml version="1.0" encoding="utf-8"?>
<formControlPr xmlns="http://schemas.microsoft.com/office/spreadsheetml/2009/9/main" objectType="Button" lockText="1"/>
</file>

<file path=xl/ctrlProps/ctrlProp230.xml><?xml version="1.0" encoding="utf-8"?>
<formControlPr xmlns="http://schemas.microsoft.com/office/spreadsheetml/2009/9/main" objectType="Button" lockText="1"/>
</file>

<file path=xl/ctrlProps/ctrlProp231.xml><?xml version="1.0" encoding="utf-8"?>
<formControlPr xmlns="http://schemas.microsoft.com/office/spreadsheetml/2009/9/main" objectType="Button" lockText="1"/>
</file>

<file path=xl/ctrlProps/ctrlProp232.xml><?xml version="1.0" encoding="utf-8"?>
<formControlPr xmlns="http://schemas.microsoft.com/office/spreadsheetml/2009/9/main" objectType="Button" lockText="1"/>
</file>

<file path=xl/ctrlProps/ctrlProp233.xml><?xml version="1.0" encoding="utf-8"?>
<formControlPr xmlns="http://schemas.microsoft.com/office/spreadsheetml/2009/9/main" objectType="Button" lockText="1"/>
</file>

<file path=xl/ctrlProps/ctrlProp234.xml><?xml version="1.0" encoding="utf-8"?>
<formControlPr xmlns="http://schemas.microsoft.com/office/spreadsheetml/2009/9/main" objectType="Button" lockText="1"/>
</file>

<file path=xl/ctrlProps/ctrlProp235.xml><?xml version="1.0" encoding="utf-8"?>
<formControlPr xmlns="http://schemas.microsoft.com/office/spreadsheetml/2009/9/main" objectType="Button" lockText="1"/>
</file>

<file path=xl/ctrlProps/ctrlProp236.xml><?xml version="1.0" encoding="utf-8"?>
<formControlPr xmlns="http://schemas.microsoft.com/office/spreadsheetml/2009/9/main" objectType="Button" lockText="1"/>
</file>

<file path=xl/ctrlProps/ctrlProp237.xml><?xml version="1.0" encoding="utf-8"?>
<formControlPr xmlns="http://schemas.microsoft.com/office/spreadsheetml/2009/9/main" objectType="Button" lockText="1"/>
</file>

<file path=xl/ctrlProps/ctrlProp238.xml><?xml version="1.0" encoding="utf-8"?>
<formControlPr xmlns="http://schemas.microsoft.com/office/spreadsheetml/2009/9/main" objectType="Button" lockText="1"/>
</file>

<file path=xl/ctrlProps/ctrlProp239.xml><?xml version="1.0" encoding="utf-8"?>
<formControlPr xmlns="http://schemas.microsoft.com/office/spreadsheetml/2009/9/main" objectType="Button" lockText="1"/>
</file>

<file path=xl/ctrlProps/ctrlProp240.xml><?xml version="1.0" encoding="utf-8"?>
<formControlPr xmlns="http://schemas.microsoft.com/office/spreadsheetml/2009/9/main" objectType="Button" lockText="1"/>
</file>

<file path=xl/ctrlProps/ctrlProp241.xml><?xml version="1.0" encoding="utf-8"?>
<formControlPr xmlns="http://schemas.microsoft.com/office/spreadsheetml/2009/9/main" objectType="Button" lockText="1"/>
</file>

<file path=xl/ctrlProps/ctrlProp242.xml><?xml version="1.0" encoding="utf-8"?>
<formControlPr xmlns="http://schemas.microsoft.com/office/spreadsheetml/2009/9/main" objectType="Button" lockText="1"/>
</file>

<file path=xl/ctrlProps/ctrlProp243.xml><?xml version="1.0" encoding="utf-8"?>
<formControlPr xmlns="http://schemas.microsoft.com/office/spreadsheetml/2009/9/main" objectType="Button" lockText="1"/>
</file>

<file path=xl/ctrlProps/ctrlProp244.xml><?xml version="1.0" encoding="utf-8"?>
<formControlPr xmlns="http://schemas.microsoft.com/office/spreadsheetml/2009/9/main" objectType="Button" lockText="1"/>
</file>

<file path=xl/ctrlProps/ctrlProp245.xml><?xml version="1.0" encoding="utf-8"?>
<formControlPr xmlns="http://schemas.microsoft.com/office/spreadsheetml/2009/9/main" objectType="Button" lockText="1"/>
</file>

<file path=xl/ctrlProps/ctrlProp246.xml><?xml version="1.0" encoding="utf-8"?>
<formControlPr xmlns="http://schemas.microsoft.com/office/spreadsheetml/2009/9/main" objectType="Button" lockText="1"/>
</file>

<file path=xl/ctrlProps/ctrlProp247.xml><?xml version="1.0" encoding="utf-8"?>
<formControlPr xmlns="http://schemas.microsoft.com/office/spreadsheetml/2009/9/main" objectType="Button" lockText="1"/>
</file>

<file path=xl/ctrlProps/ctrlProp248.xml><?xml version="1.0" encoding="utf-8"?>
<formControlPr xmlns="http://schemas.microsoft.com/office/spreadsheetml/2009/9/main" objectType="Button" lockText="1"/>
</file>

<file path=xl/ctrlProps/ctrlProp249.xml><?xml version="1.0" encoding="utf-8"?>
<formControlPr xmlns="http://schemas.microsoft.com/office/spreadsheetml/2009/9/main" objectType="Button" lockText="1"/>
</file>

<file path=xl/ctrlProps/ctrlProp250.xml><?xml version="1.0" encoding="utf-8"?>
<formControlPr xmlns="http://schemas.microsoft.com/office/spreadsheetml/2009/9/main" objectType="Button" lockText="1"/>
</file>

<file path=xl/ctrlProps/ctrlProp251.xml><?xml version="1.0" encoding="utf-8"?>
<formControlPr xmlns="http://schemas.microsoft.com/office/spreadsheetml/2009/9/main" objectType="Button" lockText="1"/>
</file>

<file path=xl/ctrlProps/ctrlProp252.xml><?xml version="1.0" encoding="utf-8"?>
<formControlPr xmlns="http://schemas.microsoft.com/office/spreadsheetml/2009/9/main" objectType="Button" lockText="1"/>
</file>

<file path=xl/ctrlProps/ctrlProp253.xml><?xml version="1.0" encoding="utf-8"?>
<formControlPr xmlns="http://schemas.microsoft.com/office/spreadsheetml/2009/9/main" objectType="Button" lockText="1"/>
</file>

<file path=xl/ctrlProps/ctrlProp254.xml><?xml version="1.0" encoding="utf-8"?>
<formControlPr xmlns="http://schemas.microsoft.com/office/spreadsheetml/2009/9/main" objectType="Button" lockText="1"/>
</file>

<file path=xl/ctrlProps/ctrlProp255.xml><?xml version="1.0" encoding="utf-8"?>
<formControlPr xmlns="http://schemas.microsoft.com/office/spreadsheetml/2009/9/main" objectType="Button" lockText="1"/>
</file>

<file path=xl/ctrlProps/ctrlProp256.xml><?xml version="1.0" encoding="utf-8"?>
<formControlPr xmlns="http://schemas.microsoft.com/office/spreadsheetml/2009/9/main" objectType="Button" lockText="1"/>
</file>

<file path=xl/ctrlProps/ctrlProp257.xml><?xml version="1.0" encoding="utf-8"?>
<formControlPr xmlns="http://schemas.microsoft.com/office/spreadsheetml/2009/9/main" objectType="Button" lockText="1"/>
</file>

<file path=xl/ctrlProps/ctrlProp258.xml><?xml version="1.0" encoding="utf-8"?>
<formControlPr xmlns="http://schemas.microsoft.com/office/spreadsheetml/2009/9/main" objectType="Button" lockText="1"/>
</file>

<file path=xl/ctrlProps/ctrlProp259.xml><?xml version="1.0" encoding="utf-8"?>
<formControlPr xmlns="http://schemas.microsoft.com/office/spreadsheetml/2009/9/main" objectType="Button" lockText="1"/>
</file>

<file path=xl/ctrlProps/ctrlProp260.xml><?xml version="1.0" encoding="utf-8"?>
<formControlPr xmlns="http://schemas.microsoft.com/office/spreadsheetml/2009/9/main" objectType="Button" lockText="1"/>
</file>

<file path=xl/ctrlProps/ctrlProp261.xml><?xml version="1.0" encoding="utf-8"?>
<formControlPr xmlns="http://schemas.microsoft.com/office/spreadsheetml/2009/9/main" objectType="Button" lockText="1"/>
</file>

<file path=xl/ctrlProps/ctrlProp262.xml><?xml version="1.0" encoding="utf-8"?>
<formControlPr xmlns="http://schemas.microsoft.com/office/spreadsheetml/2009/9/main" objectType="Button" lockText="1"/>
</file>

<file path=xl/ctrlProps/ctrlProp263.xml><?xml version="1.0" encoding="utf-8"?>
<formControlPr xmlns="http://schemas.microsoft.com/office/spreadsheetml/2009/9/main" objectType="Button" lockText="1"/>
</file>

<file path=xl/ctrlProps/ctrlProp264.xml><?xml version="1.0" encoding="utf-8"?>
<formControlPr xmlns="http://schemas.microsoft.com/office/spreadsheetml/2009/9/main" objectType="Button" lockText="1"/>
</file>

<file path=xl/ctrlProps/ctrlProp265.xml><?xml version="1.0" encoding="utf-8"?>
<formControlPr xmlns="http://schemas.microsoft.com/office/spreadsheetml/2009/9/main" objectType="Button" lockText="1"/>
</file>

<file path=xl/ctrlProps/ctrlProp266.xml><?xml version="1.0" encoding="utf-8"?>
<formControlPr xmlns="http://schemas.microsoft.com/office/spreadsheetml/2009/9/main" objectType="Button" lockText="1"/>
</file>

<file path=xl/ctrlProps/ctrlProp267.xml><?xml version="1.0" encoding="utf-8"?>
<formControlPr xmlns="http://schemas.microsoft.com/office/spreadsheetml/2009/9/main" objectType="Button" lockText="1"/>
</file>

<file path=xl/ctrlProps/ctrlProp268.xml><?xml version="1.0" encoding="utf-8"?>
<formControlPr xmlns="http://schemas.microsoft.com/office/spreadsheetml/2009/9/main" objectType="Button" lockText="1"/>
</file>

<file path=xl/ctrlProps/ctrlProp269.xml><?xml version="1.0" encoding="utf-8"?>
<formControlPr xmlns="http://schemas.microsoft.com/office/spreadsheetml/2009/9/main" objectType="Button" lockText="1"/>
</file>

<file path=xl/ctrlProps/ctrlProp270.xml><?xml version="1.0" encoding="utf-8"?>
<formControlPr xmlns="http://schemas.microsoft.com/office/spreadsheetml/2009/9/main" objectType="Button" lockText="1"/>
</file>

<file path=xl/ctrlProps/ctrlProp271.xml><?xml version="1.0" encoding="utf-8"?>
<formControlPr xmlns="http://schemas.microsoft.com/office/spreadsheetml/2009/9/main" objectType="Button" lockText="1"/>
</file>

<file path=xl/ctrlProps/ctrlProp272.xml><?xml version="1.0" encoding="utf-8"?>
<formControlPr xmlns="http://schemas.microsoft.com/office/spreadsheetml/2009/9/main" objectType="Button" lockText="1"/>
</file>

<file path=xl/ctrlProps/ctrlProp273.xml><?xml version="1.0" encoding="utf-8"?>
<formControlPr xmlns="http://schemas.microsoft.com/office/spreadsheetml/2009/9/main" objectType="Button" lockText="1"/>
</file>

<file path=xl/ctrlProps/ctrlProp274.xml><?xml version="1.0" encoding="utf-8"?>
<formControlPr xmlns="http://schemas.microsoft.com/office/spreadsheetml/2009/9/main" objectType="Button" lockText="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45</xdr:row>
          <xdr:rowOff>0</xdr:rowOff>
        </xdr:from>
        <xdr:to>
          <xdr:col>10</xdr:col>
          <xdr:colOff>923925</xdr:colOff>
          <xdr:row>46</xdr:row>
          <xdr:rowOff>66675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34</xdr:col>
          <xdr:colOff>152400</xdr:colOff>
          <xdr:row>34</xdr:row>
          <xdr:rowOff>19050</xdr:rowOff>
        </xdr:from>
        <xdr:to>
          <xdr:col>69</xdr:col>
          <xdr:colOff>114300</xdr:colOff>
          <xdr:row>34</xdr:row>
          <xdr:rowOff>257175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49</xdr:row>
          <xdr:rowOff>47625</xdr:rowOff>
        </xdr:from>
        <xdr:to>
          <xdr:col>30</xdr:col>
          <xdr:colOff>66675</xdr:colOff>
          <xdr:row>50</xdr:row>
          <xdr:rowOff>161925</xdr:rowOff>
        </xdr:to>
        <xdr:sp macro="" textlink="">
          <xdr:nvSpPr>
            <xdr:cNvPr id="1029" name="CommandButton2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76200</xdr:colOff>
          <xdr:row>49</xdr:row>
          <xdr:rowOff>85725</xdr:rowOff>
        </xdr:from>
        <xdr:to>
          <xdr:col>12</xdr:col>
          <xdr:colOff>219075</xdr:colOff>
          <xdr:row>49</xdr:row>
          <xdr:rowOff>381000</xdr:rowOff>
        </xdr:to>
        <xdr:sp macro="" textlink="">
          <xdr:nvSpPr>
            <xdr:cNvPr id="1030" name="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1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581025</xdr:colOff>
          <xdr:row>3</xdr:row>
          <xdr:rowOff>133350</xdr:rowOff>
        </xdr:from>
        <xdr:to>
          <xdr:col>2</xdr:col>
          <xdr:colOff>781050</xdr:colOff>
          <xdr:row>4</xdr:row>
          <xdr:rowOff>142875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cs-CZ" sz="8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Sestavení   vybrané   LISTINY 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209550</xdr:colOff>
          <xdr:row>1</xdr:row>
          <xdr:rowOff>114300</xdr:rowOff>
        </xdr:from>
        <xdr:to>
          <xdr:col>9</xdr:col>
          <xdr:colOff>1038225</xdr:colOff>
          <xdr:row>3</xdr:row>
          <xdr:rowOff>38100</xdr:rowOff>
        </xdr:to>
        <xdr:sp macro="" textlink="">
          <xdr:nvSpPr>
            <xdr:cNvPr id="2051" name="Butto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2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44</xdr:col>
          <xdr:colOff>342900</xdr:colOff>
          <xdr:row>4</xdr:row>
          <xdr:rowOff>76200</xdr:rowOff>
        </xdr:from>
        <xdr:to>
          <xdr:col>47</xdr:col>
          <xdr:colOff>180975</xdr:colOff>
          <xdr:row>5</xdr:row>
          <xdr:rowOff>323850</xdr:rowOff>
        </xdr:to>
        <xdr:sp macro="" textlink="">
          <xdr:nvSpPr>
            <xdr:cNvPr id="2052" name="Button 4" descr="Nastavení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2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Sestavení</a:t>
              </a:r>
            </a:p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stavení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1190625</xdr:colOff>
          <xdr:row>3</xdr:row>
          <xdr:rowOff>9525</xdr:rowOff>
        </xdr:from>
        <xdr:to>
          <xdr:col>41</xdr:col>
          <xdr:colOff>561975</xdr:colOff>
          <xdr:row>5</xdr:row>
          <xdr:rowOff>76200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formulář</a:t>
              </a:r>
            </a:p>
            <a:p>
              <a:pPr algn="ctr" rtl="0">
                <a:defRPr sz="1000"/>
              </a:pPr>
              <a:endParaRPr lang="cs-CZ"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352425</xdr:colOff>
          <xdr:row>39</xdr:row>
          <xdr:rowOff>142875</xdr:rowOff>
        </xdr:from>
        <xdr:to>
          <xdr:col>21</xdr:col>
          <xdr:colOff>276225</xdr:colOff>
          <xdr:row>56</xdr:row>
          <xdr:rowOff>66675</xdr:rowOff>
        </xdr:to>
        <xdr:sp macro="" textlink="">
          <xdr:nvSpPr>
            <xdr:cNvPr id="149505" name="Button 1" hidden="1">
              <a:extLst>
                <a:ext uri="{63B3BB69-23CF-44E3-9099-C40C66FF867C}">
                  <a14:compatExt spid="_x0000_s149505"/>
                </a:ext>
                <a:ext uri="{FF2B5EF4-FFF2-40B4-BE49-F238E27FC236}">
                  <a16:creationId xmlns:a16="http://schemas.microsoft.com/office/drawing/2014/main" id="{00000000-0008-0000-0500-00000148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008080"/>
                  </a:solidFill>
                  <a:latin typeface="Calibri"/>
                  <a:ea typeface="Calibri"/>
                  <a:cs typeface="Calibri"/>
                </a:rPr>
                <a:t>SOUHRN 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008080"/>
                  </a:solidFill>
                  <a:latin typeface="Calibri"/>
                  <a:ea typeface="Calibri"/>
                  <a:cs typeface="Calibri"/>
                </a:rPr>
                <a:t>ZADANÝCH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008080"/>
                  </a:solidFill>
                  <a:latin typeface="Calibri"/>
                  <a:ea typeface="Calibri"/>
                  <a:cs typeface="Calibri"/>
                </a:rPr>
                <a:t>VÝSLEDKŮ 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008080"/>
                  </a:solidFill>
                  <a:latin typeface="Calibri"/>
                  <a:ea typeface="Calibri"/>
                  <a:cs typeface="Calibri"/>
                </a:rPr>
                <a:t>PRO </a:t>
              </a:r>
            </a:p>
            <a:p>
              <a:pPr algn="ctr" rtl="0">
                <a:defRPr sz="1000"/>
              </a:pPr>
              <a:endParaRPr lang="cs-CZ" sz="1400" b="1" i="0" u="none" strike="noStrike" baseline="0">
                <a:solidFill>
                  <a:srgbClr val="008080"/>
                </a:solidFill>
                <a:latin typeface="Calibri"/>
                <a:ea typeface="Calibri"/>
                <a:cs typeface="Calibri"/>
              </a:endParaRP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008080"/>
                  </a:solidFill>
                  <a:latin typeface="Calibri"/>
                  <a:ea typeface="Calibri"/>
                  <a:cs typeface="Calibri"/>
                </a:rPr>
                <a:t>E X P O R T </a:t>
              </a:r>
            </a:p>
            <a:p>
              <a:pPr algn="ctr" rtl="0">
                <a:defRPr sz="1000"/>
              </a:pPr>
              <a:endParaRPr lang="cs-CZ" sz="1400" b="1" i="0" u="none" strike="noStrike" baseline="0">
                <a:solidFill>
                  <a:srgbClr val="008080"/>
                </a:solidFill>
                <a:latin typeface="Calibri"/>
                <a:ea typeface="Calibri"/>
                <a:cs typeface="Calibri"/>
              </a:endParaRP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008080"/>
                  </a:solidFill>
                  <a:latin typeface="Calibri"/>
                  <a:ea typeface="Calibri"/>
                  <a:cs typeface="Calibri"/>
                </a:rPr>
                <a:t> podle          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008080"/>
                  </a:solidFill>
                  <a:latin typeface="Calibri"/>
                  <a:ea typeface="Calibri"/>
                  <a:cs typeface="Calibri"/>
                </a:rPr>
                <a:t>                    POŘADÍ </a:t>
              </a:r>
            </a:p>
            <a:p>
              <a:pPr algn="ctr" rtl="0">
                <a:defRPr sz="1000"/>
              </a:pPr>
              <a:endParaRPr lang="cs-CZ" sz="1400" b="1" i="0" u="none" strike="noStrike" baseline="0">
                <a:solidFill>
                  <a:srgbClr val="008080"/>
                </a:solidFill>
                <a:latin typeface="Calibri"/>
                <a:ea typeface="Calibri"/>
                <a:cs typeface="Calibri"/>
              </a:endParaRP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008080"/>
                  </a:solidFill>
                  <a:latin typeface="Calibri"/>
                  <a:ea typeface="Calibri"/>
                  <a:cs typeface="Calibri"/>
                </a:rPr>
                <a:t>závodů</a:t>
              </a:r>
            </a:p>
            <a:p>
              <a:pPr algn="ctr" rtl="0">
                <a:defRPr sz="1000"/>
              </a:pPr>
              <a:endParaRPr lang="cs-CZ" sz="1400" b="1" i="0" u="none" strike="noStrike" baseline="0">
                <a:solidFill>
                  <a:srgbClr val="008080"/>
                </a:solidFill>
                <a:latin typeface="Calibri"/>
                <a:ea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314325</xdr:colOff>
          <xdr:row>35</xdr:row>
          <xdr:rowOff>104775</xdr:rowOff>
        </xdr:from>
        <xdr:to>
          <xdr:col>20</xdr:col>
          <xdr:colOff>342900</xdr:colOff>
          <xdr:row>37</xdr:row>
          <xdr:rowOff>66675</xdr:rowOff>
        </xdr:to>
        <xdr:sp macro="" textlink="">
          <xdr:nvSpPr>
            <xdr:cNvPr id="30721" name="Button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A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Sestavení   vybrané   LISTINY </a:t>
              </a:r>
            </a:p>
          </xdr:txBody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460801" name="Button 1" descr="Nastavení" hidden="1">
              <a:extLst>
                <a:ext uri="{63B3BB69-23CF-44E3-9099-C40C66FF867C}">
                  <a14:compatExt spid="_x0000_s460801"/>
                </a:ext>
                <a:ext uri="{FF2B5EF4-FFF2-40B4-BE49-F238E27FC236}">
                  <a16:creationId xmlns:a16="http://schemas.microsoft.com/office/drawing/2014/main" id="{00000000-0008-0000-0B00-0000010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0</xdr:row>
          <xdr:rowOff>495300</xdr:rowOff>
        </xdr:to>
        <xdr:sp macro="" textlink="">
          <xdr:nvSpPr>
            <xdr:cNvPr id="460804" name="Button 4" hidden="1">
              <a:extLst>
                <a:ext uri="{63B3BB69-23CF-44E3-9099-C40C66FF867C}">
                  <a14:compatExt spid="_x0000_s460804"/>
                </a:ext>
                <a:ext uri="{FF2B5EF4-FFF2-40B4-BE49-F238E27FC236}">
                  <a16:creationId xmlns:a16="http://schemas.microsoft.com/office/drawing/2014/main" id="{00000000-0008-0000-0B00-0000040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460805" name="Button 5" descr="Nastavení" hidden="1">
              <a:extLst>
                <a:ext uri="{63B3BB69-23CF-44E3-9099-C40C66FF867C}">
                  <a14:compatExt spid="_x0000_s460805"/>
                </a:ext>
                <a:ext uri="{FF2B5EF4-FFF2-40B4-BE49-F238E27FC236}">
                  <a16:creationId xmlns:a16="http://schemas.microsoft.com/office/drawing/2014/main" id="{00000000-0008-0000-0B00-0000050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0</xdr:row>
          <xdr:rowOff>495300</xdr:rowOff>
        </xdr:to>
        <xdr:sp macro="" textlink="">
          <xdr:nvSpPr>
            <xdr:cNvPr id="460806" name="Button 6" hidden="1">
              <a:extLst>
                <a:ext uri="{63B3BB69-23CF-44E3-9099-C40C66FF867C}">
                  <a14:compatExt spid="_x0000_s460806"/>
                </a:ext>
                <a:ext uri="{FF2B5EF4-FFF2-40B4-BE49-F238E27FC236}">
                  <a16:creationId xmlns:a16="http://schemas.microsoft.com/office/drawing/2014/main" id="{00000000-0008-0000-0B00-0000060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460807" name="Button 7" descr="Nastavení" hidden="1">
              <a:extLst>
                <a:ext uri="{63B3BB69-23CF-44E3-9099-C40C66FF867C}">
                  <a14:compatExt spid="_x0000_s460807"/>
                </a:ext>
                <a:ext uri="{FF2B5EF4-FFF2-40B4-BE49-F238E27FC236}">
                  <a16:creationId xmlns:a16="http://schemas.microsoft.com/office/drawing/2014/main" id="{00000000-0008-0000-0B00-0000070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0</xdr:row>
          <xdr:rowOff>495300</xdr:rowOff>
        </xdr:to>
        <xdr:sp macro="" textlink="">
          <xdr:nvSpPr>
            <xdr:cNvPr id="460808" name="Button 8" hidden="1">
              <a:extLst>
                <a:ext uri="{63B3BB69-23CF-44E3-9099-C40C66FF867C}">
                  <a14:compatExt spid="_x0000_s460808"/>
                </a:ext>
                <a:ext uri="{FF2B5EF4-FFF2-40B4-BE49-F238E27FC236}">
                  <a16:creationId xmlns:a16="http://schemas.microsoft.com/office/drawing/2014/main" id="{00000000-0008-0000-0B00-0000080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460809" name="Button 9" descr="Nastavení" hidden="1">
              <a:extLst>
                <a:ext uri="{63B3BB69-23CF-44E3-9099-C40C66FF867C}">
                  <a14:compatExt spid="_x0000_s460809"/>
                </a:ext>
                <a:ext uri="{FF2B5EF4-FFF2-40B4-BE49-F238E27FC236}">
                  <a16:creationId xmlns:a16="http://schemas.microsoft.com/office/drawing/2014/main" id="{00000000-0008-0000-0B00-0000090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0</xdr:row>
          <xdr:rowOff>495300</xdr:rowOff>
        </xdr:to>
        <xdr:sp macro="" textlink="">
          <xdr:nvSpPr>
            <xdr:cNvPr id="460810" name="Button 10" hidden="1">
              <a:extLst>
                <a:ext uri="{63B3BB69-23CF-44E3-9099-C40C66FF867C}">
                  <a14:compatExt spid="_x0000_s460810"/>
                </a:ext>
                <a:ext uri="{FF2B5EF4-FFF2-40B4-BE49-F238E27FC236}">
                  <a16:creationId xmlns:a16="http://schemas.microsoft.com/office/drawing/2014/main" id="{00000000-0008-0000-0B00-00000A0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2</xdr:row>
          <xdr:rowOff>0</xdr:rowOff>
        </xdr:to>
        <xdr:sp macro="" textlink="">
          <xdr:nvSpPr>
            <xdr:cNvPr id="460811" name="Button 11" descr="Nastavení" hidden="1">
              <a:extLst>
                <a:ext uri="{63B3BB69-23CF-44E3-9099-C40C66FF867C}">
                  <a14:compatExt spid="_x0000_s460811"/>
                </a:ext>
                <a:ext uri="{FF2B5EF4-FFF2-40B4-BE49-F238E27FC236}">
                  <a16:creationId xmlns:a16="http://schemas.microsoft.com/office/drawing/2014/main" id="{00000000-0008-0000-0B00-00000B0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460812" name="Button 12" hidden="1">
              <a:extLst>
                <a:ext uri="{63B3BB69-23CF-44E3-9099-C40C66FF867C}">
                  <a14:compatExt spid="_x0000_s460812"/>
                </a:ext>
                <a:ext uri="{FF2B5EF4-FFF2-40B4-BE49-F238E27FC236}">
                  <a16:creationId xmlns:a16="http://schemas.microsoft.com/office/drawing/2014/main" id="{00000000-0008-0000-0B00-00000C08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2</xdr:row>
          <xdr:rowOff>0</xdr:rowOff>
        </xdr:to>
        <xdr:sp macro="" textlink="">
          <xdr:nvSpPr>
            <xdr:cNvPr id="517121" name="Button 1" descr="Nastavení" hidden="1">
              <a:extLst>
                <a:ext uri="{63B3BB69-23CF-44E3-9099-C40C66FF867C}">
                  <a14:compatExt spid="_x0000_s517121"/>
                </a:ext>
                <a:ext uri="{FF2B5EF4-FFF2-40B4-BE49-F238E27FC236}">
                  <a16:creationId xmlns:a16="http://schemas.microsoft.com/office/drawing/2014/main" id="{00000000-0008-0000-0C00-000001E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17122" name="Button 2" hidden="1">
              <a:extLst>
                <a:ext uri="{63B3BB69-23CF-44E3-9099-C40C66FF867C}">
                  <a14:compatExt spid="_x0000_s517122"/>
                </a:ext>
                <a:ext uri="{FF2B5EF4-FFF2-40B4-BE49-F238E27FC236}">
                  <a16:creationId xmlns:a16="http://schemas.microsoft.com/office/drawing/2014/main" id="{00000000-0008-0000-0C00-000002E4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296961" name="Button 1" hidden="1">
              <a:extLst>
                <a:ext uri="{63B3BB69-23CF-44E3-9099-C40C66FF867C}">
                  <a14:compatExt spid="_x0000_s296961"/>
                </a:ext>
                <a:ext uri="{FF2B5EF4-FFF2-40B4-BE49-F238E27FC236}">
                  <a16:creationId xmlns:a16="http://schemas.microsoft.com/office/drawing/2014/main" id="{00000000-0008-0000-0F00-0000018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296962" name="Button 2" hidden="1">
              <a:extLst>
                <a:ext uri="{63B3BB69-23CF-44E3-9099-C40C66FF867C}">
                  <a14:compatExt spid="_x0000_s296962"/>
                </a:ext>
                <a:ext uri="{FF2B5EF4-FFF2-40B4-BE49-F238E27FC236}">
                  <a16:creationId xmlns:a16="http://schemas.microsoft.com/office/drawing/2014/main" id="{00000000-0008-0000-0F00-0000028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296964" name="Button 4" hidden="1">
              <a:extLst>
                <a:ext uri="{63B3BB69-23CF-44E3-9099-C40C66FF867C}">
                  <a14:compatExt spid="_x0000_s296964"/>
                </a:ext>
                <a:ext uri="{FF2B5EF4-FFF2-40B4-BE49-F238E27FC236}">
                  <a16:creationId xmlns:a16="http://schemas.microsoft.com/office/drawing/2014/main" id="{00000000-0008-0000-0F00-0000048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296965" name="Button 5" hidden="1">
              <a:extLst>
                <a:ext uri="{63B3BB69-23CF-44E3-9099-C40C66FF867C}">
                  <a14:compatExt spid="_x0000_s296965"/>
                </a:ext>
                <a:ext uri="{FF2B5EF4-FFF2-40B4-BE49-F238E27FC236}">
                  <a16:creationId xmlns:a16="http://schemas.microsoft.com/office/drawing/2014/main" id="{00000000-0008-0000-0F00-0000058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296966" name="Button 6" hidden="1">
              <a:extLst>
                <a:ext uri="{63B3BB69-23CF-44E3-9099-C40C66FF867C}">
                  <a14:compatExt spid="_x0000_s296966"/>
                </a:ext>
                <a:ext uri="{FF2B5EF4-FFF2-40B4-BE49-F238E27FC236}">
                  <a16:creationId xmlns:a16="http://schemas.microsoft.com/office/drawing/2014/main" id="{00000000-0008-0000-0F00-0000068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296967" name="Button 7" descr="Nastavení" hidden="1">
              <a:extLst>
                <a:ext uri="{63B3BB69-23CF-44E3-9099-C40C66FF867C}">
                  <a14:compatExt spid="_x0000_s296967"/>
                </a:ext>
                <a:ext uri="{FF2B5EF4-FFF2-40B4-BE49-F238E27FC236}">
                  <a16:creationId xmlns:a16="http://schemas.microsoft.com/office/drawing/2014/main" id="{00000000-0008-0000-0F00-0000078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296968" name="Button 8" hidden="1">
              <a:extLst>
                <a:ext uri="{63B3BB69-23CF-44E3-9099-C40C66FF867C}">
                  <a14:compatExt spid="_x0000_s296968"/>
                </a:ext>
                <a:ext uri="{FF2B5EF4-FFF2-40B4-BE49-F238E27FC236}">
                  <a16:creationId xmlns:a16="http://schemas.microsoft.com/office/drawing/2014/main" id="{00000000-0008-0000-0F00-0000088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296969" name="Button 9" hidden="1">
              <a:extLst>
                <a:ext uri="{63B3BB69-23CF-44E3-9099-C40C66FF867C}">
                  <a14:compatExt spid="_x0000_s296969"/>
                </a:ext>
                <a:ext uri="{FF2B5EF4-FFF2-40B4-BE49-F238E27FC236}">
                  <a16:creationId xmlns:a16="http://schemas.microsoft.com/office/drawing/2014/main" id="{00000000-0008-0000-0F00-0000098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296970" name="Button 10" hidden="1">
              <a:extLst>
                <a:ext uri="{63B3BB69-23CF-44E3-9099-C40C66FF867C}">
                  <a14:compatExt spid="_x0000_s296970"/>
                </a:ext>
                <a:ext uri="{FF2B5EF4-FFF2-40B4-BE49-F238E27FC236}">
                  <a16:creationId xmlns:a16="http://schemas.microsoft.com/office/drawing/2014/main" id="{00000000-0008-0000-0F00-00000A8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0</xdr:row>
          <xdr:rowOff>514350</xdr:rowOff>
        </xdr:from>
        <xdr:to>
          <xdr:col>4</xdr:col>
          <xdr:colOff>190500</xdr:colOff>
          <xdr:row>0</xdr:row>
          <xdr:rowOff>819150</xdr:rowOff>
        </xdr:to>
        <xdr:sp macro="" textlink="">
          <xdr:nvSpPr>
            <xdr:cNvPr id="309249" name="Button 1" descr="Nastavení" hidden="1">
              <a:extLst>
                <a:ext uri="{63B3BB69-23CF-44E3-9099-C40C66FF867C}">
                  <a14:compatExt spid="_x0000_s309249"/>
                </a:ext>
                <a:ext uri="{FF2B5EF4-FFF2-40B4-BE49-F238E27FC236}">
                  <a16:creationId xmlns:a16="http://schemas.microsoft.com/office/drawing/2014/main" id="{00000000-0008-0000-1000-000001B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Poskládat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0</xdr:row>
          <xdr:rowOff>514350</xdr:rowOff>
        </xdr:from>
        <xdr:to>
          <xdr:col>4</xdr:col>
          <xdr:colOff>190500</xdr:colOff>
          <xdr:row>0</xdr:row>
          <xdr:rowOff>819150</xdr:rowOff>
        </xdr:to>
        <xdr:sp macro="" textlink="">
          <xdr:nvSpPr>
            <xdr:cNvPr id="309253" name="Button 5" descr="Nastavení" hidden="1">
              <a:extLst>
                <a:ext uri="{63B3BB69-23CF-44E3-9099-C40C66FF867C}">
                  <a14:compatExt spid="_x0000_s309253"/>
                </a:ext>
                <a:ext uri="{FF2B5EF4-FFF2-40B4-BE49-F238E27FC236}">
                  <a16:creationId xmlns:a16="http://schemas.microsoft.com/office/drawing/2014/main" id="{00000000-0008-0000-1000-000005B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Poskládat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38100</xdr:colOff>
          <xdr:row>0</xdr:row>
          <xdr:rowOff>590550</xdr:rowOff>
        </xdr:from>
        <xdr:to>
          <xdr:col>6</xdr:col>
          <xdr:colOff>209550</xdr:colOff>
          <xdr:row>0</xdr:row>
          <xdr:rowOff>819150</xdr:rowOff>
        </xdr:to>
        <xdr:sp macro="" textlink="">
          <xdr:nvSpPr>
            <xdr:cNvPr id="309254" name="Button 6" hidden="1">
              <a:extLst>
                <a:ext uri="{63B3BB69-23CF-44E3-9099-C40C66FF867C}">
                  <a14:compatExt spid="_x0000_s309254"/>
                </a:ext>
                <a:ext uri="{FF2B5EF4-FFF2-40B4-BE49-F238E27FC236}">
                  <a16:creationId xmlns:a16="http://schemas.microsoft.com/office/drawing/2014/main" id="{00000000-0008-0000-1000-000006B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Příprava TISKU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180975</xdr:colOff>
          <xdr:row>0</xdr:row>
          <xdr:rowOff>571500</xdr:rowOff>
        </xdr:from>
        <xdr:to>
          <xdr:col>7</xdr:col>
          <xdr:colOff>1409700</xdr:colOff>
          <xdr:row>0</xdr:row>
          <xdr:rowOff>809625</xdr:rowOff>
        </xdr:to>
        <xdr:sp macro="" textlink="">
          <xdr:nvSpPr>
            <xdr:cNvPr id="309256" name="Button 8" hidden="1">
              <a:extLst>
                <a:ext uri="{63B3BB69-23CF-44E3-9099-C40C66FF867C}">
                  <a14:compatExt spid="_x0000_s309256"/>
                </a:ext>
                <a:ext uri="{FF2B5EF4-FFF2-40B4-BE49-F238E27FC236}">
                  <a16:creationId xmlns:a16="http://schemas.microsoft.com/office/drawing/2014/main" id="{00000000-0008-0000-1000-000008B80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0433" name="Button 1" hidden="1">
              <a:extLst>
                <a:ext uri="{63B3BB69-23CF-44E3-9099-C40C66FF867C}">
                  <a14:compatExt spid="_x0000_s530433"/>
                </a:ext>
                <a:ext uri="{FF2B5EF4-FFF2-40B4-BE49-F238E27FC236}">
                  <a16:creationId xmlns:a16="http://schemas.microsoft.com/office/drawing/2014/main" id="{00000000-0008-0000-1100-0000011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0434" name="Button 2" hidden="1">
              <a:extLst>
                <a:ext uri="{63B3BB69-23CF-44E3-9099-C40C66FF867C}">
                  <a14:compatExt spid="_x0000_s530434"/>
                </a:ext>
                <a:ext uri="{FF2B5EF4-FFF2-40B4-BE49-F238E27FC236}">
                  <a16:creationId xmlns:a16="http://schemas.microsoft.com/office/drawing/2014/main" id="{00000000-0008-0000-1100-0000021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30435" name="Button 3" hidden="1">
              <a:extLst>
                <a:ext uri="{63B3BB69-23CF-44E3-9099-C40C66FF867C}">
                  <a14:compatExt spid="_x0000_s530435"/>
                </a:ext>
                <a:ext uri="{FF2B5EF4-FFF2-40B4-BE49-F238E27FC236}">
                  <a16:creationId xmlns:a16="http://schemas.microsoft.com/office/drawing/2014/main" id="{00000000-0008-0000-1100-0000031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0436" name="Button 4" hidden="1">
              <a:extLst>
                <a:ext uri="{63B3BB69-23CF-44E3-9099-C40C66FF867C}">
                  <a14:compatExt spid="_x0000_s530436"/>
                </a:ext>
                <a:ext uri="{FF2B5EF4-FFF2-40B4-BE49-F238E27FC236}">
                  <a16:creationId xmlns:a16="http://schemas.microsoft.com/office/drawing/2014/main" id="{00000000-0008-0000-1100-0000041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0437" name="Button 5" hidden="1">
              <a:extLst>
                <a:ext uri="{63B3BB69-23CF-44E3-9099-C40C66FF867C}">
                  <a14:compatExt spid="_x0000_s530437"/>
                </a:ext>
                <a:ext uri="{FF2B5EF4-FFF2-40B4-BE49-F238E27FC236}">
                  <a16:creationId xmlns:a16="http://schemas.microsoft.com/office/drawing/2014/main" id="{00000000-0008-0000-1100-0000051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30438" name="Button 6" descr="Nastavení" hidden="1">
              <a:extLst>
                <a:ext uri="{63B3BB69-23CF-44E3-9099-C40C66FF867C}">
                  <a14:compatExt spid="_x0000_s530438"/>
                </a:ext>
                <a:ext uri="{FF2B5EF4-FFF2-40B4-BE49-F238E27FC236}">
                  <a16:creationId xmlns:a16="http://schemas.microsoft.com/office/drawing/2014/main" id="{00000000-0008-0000-1100-0000061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30439" name="Button 7" hidden="1">
              <a:extLst>
                <a:ext uri="{63B3BB69-23CF-44E3-9099-C40C66FF867C}">
                  <a14:compatExt spid="_x0000_s530439"/>
                </a:ext>
                <a:ext uri="{FF2B5EF4-FFF2-40B4-BE49-F238E27FC236}">
                  <a16:creationId xmlns:a16="http://schemas.microsoft.com/office/drawing/2014/main" id="{00000000-0008-0000-1100-0000071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30440" name="Button 8" hidden="1">
              <a:extLst>
                <a:ext uri="{63B3BB69-23CF-44E3-9099-C40C66FF867C}">
                  <a14:compatExt spid="_x0000_s530440"/>
                </a:ext>
                <a:ext uri="{FF2B5EF4-FFF2-40B4-BE49-F238E27FC236}">
                  <a16:creationId xmlns:a16="http://schemas.microsoft.com/office/drawing/2014/main" id="{00000000-0008-0000-1100-0000081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30441" name="Button 9" hidden="1">
              <a:extLst>
                <a:ext uri="{63B3BB69-23CF-44E3-9099-C40C66FF867C}">
                  <a14:compatExt spid="_x0000_s530441"/>
                </a:ext>
                <a:ext uri="{FF2B5EF4-FFF2-40B4-BE49-F238E27FC236}">
                  <a16:creationId xmlns:a16="http://schemas.microsoft.com/office/drawing/2014/main" id="{00000000-0008-0000-1100-0000091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1457" name="Button 1" hidden="1">
              <a:extLst>
                <a:ext uri="{63B3BB69-23CF-44E3-9099-C40C66FF867C}">
                  <a14:compatExt spid="_x0000_s531457"/>
                </a:ext>
                <a:ext uri="{FF2B5EF4-FFF2-40B4-BE49-F238E27FC236}">
                  <a16:creationId xmlns:a16="http://schemas.microsoft.com/office/drawing/2014/main" id="{00000000-0008-0000-1200-0000011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1458" name="Button 2" hidden="1">
              <a:extLst>
                <a:ext uri="{63B3BB69-23CF-44E3-9099-C40C66FF867C}">
                  <a14:compatExt spid="_x0000_s531458"/>
                </a:ext>
                <a:ext uri="{FF2B5EF4-FFF2-40B4-BE49-F238E27FC236}">
                  <a16:creationId xmlns:a16="http://schemas.microsoft.com/office/drawing/2014/main" id="{00000000-0008-0000-1200-0000021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31459" name="Button 3" hidden="1">
              <a:extLst>
                <a:ext uri="{63B3BB69-23CF-44E3-9099-C40C66FF867C}">
                  <a14:compatExt spid="_x0000_s531459"/>
                </a:ext>
                <a:ext uri="{FF2B5EF4-FFF2-40B4-BE49-F238E27FC236}">
                  <a16:creationId xmlns:a16="http://schemas.microsoft.com/office/drawing/2014/main" id="{00000000-0008-0000-1200-0000031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1460" name="Button 4" hidden="1">
              <a:extLst>
                <a:ext uri="{63B3BB69-23CF-44E3-9099-C40C66FF867C}">
                  <a14:compatExt spid="_x0000_s531460"/>
                </a:ext>
                <a:ext uri="{FF2B5EF4-FFF2-40B4-BE49-F238E27FC236}">
                  <a16:creationId xmlns:a16="http://schemas.microsoft.com/office/drawing/2014/main" id="{00000000-0008-0000-1200-0000041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1461" name="Button 5" hidden="1">
              <a:extLst>
                <a:ext uri="{63B3BB69-23CF-44E3-9099-C40C66FF867C}">
                  <a14:compatExt spid="_x0000_s531461"/>
                </a:ext>
                <a:ext uri="{FF2B5EF4-FFF2-40B4-BE49-F238E27FC236}">
                  <a16:creationId xmlns:a16="http://schemas.microsoft.com/office/drawing/2014/main" id="{00000000-0008-0000-1200-0000051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31462" name="Button 6" descr="Nastavení" hidden="1">
              <a:extLst>
                <a:ext uri="{63B3BB69-23CF-44E3-9099-C40C66FF867C}">
                  <a14:compatExt spid="_x0000_s531462"/>
                </a:ext>
                <a:ext uri="{FF2B5EF4-FFF2-40B4-BE49-F238E27FC236}">
                  <a16:creationId xmlns:a16="http://schemas.microsoft.com/office/drawing/2014/main" id="{00000000-0008-0000-1200-0000061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31463" name="Button 7" hidden="1">
              <a:extLst>
                <a:ext uri="{63B3BB69-23CF-44E3-9099-C40C66FF867C}">
                  <a14:compatExt spid="_x0000_s531463"/>
                </a:ext>
                <a:ext uri="{FF2B5EF4-FFF2-40B4-BE49-F238E27FC236}">
                  <a16:creationId xmlns:a16="http://schemas.microsoft.com/office/drawing/2014/main" id="{00000000-0008-0000-1200-0000071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31464" name="Button 8" hidden="1">
              <a:extLst>
                <a:ext uri="{63B3BB69-23CF-44E3-9099-C40C66FF867C}">
                  <a14:compatExt spid="_x0000_s531464"/>
                </a:ext>
                <a:ext uri="{FF2B5EF4-FFF2-40B4-BE49-F238E27FC236}">
                  <a16:creationId xmlns:a16="http://schemas.microsoft.com/office/drawing/2014/main" id="{00000000-0008-0000-1200-0000081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31465" name="Button 9" hidden="1">
              <a:extLst>
                <a:ext uri="{63B3BB69-23CF-44E3-9099-C40C66FF867C}">
                  <a14:compatExt spid="_x0000_s531465"/>
                </a:ext>
                <a:ext uri="{FF2B5EF4-FFF2-40B4-BE49-F238E27FC236}">
                  <a16:creationId xmlns:a16="http://schemas.microsoft.com/office/drawing/2014/main" id="{00000000-0008-0000-1200-0000091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2481" name="Button 1" hidden="1">
              <a:extLst>
                <a:ext uri="{63B3BB69-23CF-44E3-9099-C40C66FF867C}">
                  <a14:compatExt spid="_x0000_s532481"/>
                </a:ext>
                <a:ext uri="{FF2B5EF4-FFF2-40B4-BE49-F238E27FC236}">
                  <a16:creationId xmlns:a16="http://schemas.microsoft.com/office/drawing/2014/main" id="{00000000-0008-0000-1300-0000012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2482" name="Button 2" hidden="1">
              <a:extLst>
                <a:ext uri="{63B3BB69-23CF-44E3-9099-C40C66FF867C}">
                  <a14:compatExt spid="_x0000_s532482"/>
                </a:ext>
                <a:ext uri="{FF2B5EF4-FFF2-40B4-BE49-F238E27FC236}">
                  <a16:creationId xmlns:a16="http://schemas.microsoft.com/office/drawing/2014/main" id="{00000000-0008-0000-1300-0000022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32483" name="Button 3" hidden="1">
              <a:extLst>
                <a:ext uri="{63B3BB69-23CF-44E3-9099-C40C66FF867C}">
                  <a14:compatExt spid="_x0000_s532483"/>
                </a:ext>
                <a:ext uri="{FF2B5EF4-FFF2-40B4-BE49-F238E27FC236}">
                  <a16:creationId xmlns:a16="http://schemas.microsoft.com/office/drawing/2014/main" id="{00000000-0008-0000-1300-0000032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2484" name="Button 4" hidden="1">
              <a:extLst>
                <a:ext uri="{63B3BB69-23CF-44E3-9099-C40C66FF867C}">
                  <a14:compatExt spid="_x0000_s532484"/>
                </a:ext>
                <a:ext uri="{FF2B5EF4-FFF2-40B4-BE49-F238E27FC236}">
                  <a16:creationId xmlns:a16="http://schemas.microsoft.com/office/drawing/2014/main" id="{00000000-0008-0000-1300-0000042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2485" name="Button 5" hidden="1">
              <a:extLst>
                <a:ext uri="{63B3BB69-23CF-44E3-9099-C40C66FF867C}">
                  <a14:compatExt spid="_x0000_s532485"/>
                </a:ext>
                <a:ext uri="{FF2B5EF4-FFF2-40B4-BE49-F238E27FC236}">
                  <a16:creationId xmlns:a16="http://schemas.microsoft.com/office/drawing/2014/main" id="{00000000-0008-0000-1300-0000052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32486" name="Button 6" descr="Nastavení" hidden="1">
              <a:extLst>
                <a:ext uri="{63B3BB69-23CF-44E3-9099-C40C66FF867C}">
                  <a14:compatExt spid="_x0000_s532486"/>
                </a:ext>
                <a:ext uri="{FF2B5EF4-FFF2-40B4-BE49-F238E27FC236}">
                  <a16:creationId xmlns:a16="http://schemas.microsoft.com/office/drawing/2014/main" id="{00000000-0008-0000-1300-0000062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32487" name="Button 7" hidden="1">
              <a:extLst>
                <a:ext uri="{63B3BB69-23CF-44E3-9099-C40C66FF867C}">
                  <a14:compatExt spid="_x0000_s532487"/>
                </a:ext>
                <a:ext uri="{FF2B5EF4-FFF2-40B4-BE49-F238E27FC236}">
                  <a16:creationId xmlns:a16="http://schemas.microsoft.com/office/drawing/2014/main" id="{00000000-0008-0000-1300-0000072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32488" name="Button 8" hidden="1">
              <a:extLst>
                <a:ext uri="{63B3BB69-23CF-44E3-9099-C40C66FF867C}">
                  <a14:compatExt spid="_x0000_s532488"/>
                </a:ext>
                <a:ext uri="{FF2B5EF4-FFF2-40B4-BE49-F238E27FC236}">
                  <a16:creationId xmlns:a16="http://schemas.microsoft.com/office/drawing/2014/main" id="{00000000-0008-0000-1300-0000082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32489" name="Button 9" hidden="1">
              <a:extLst>
                <a:ext uri="{63B3BB69-23CF-44E3-9099-C40C66FF867C}">
                  <a14:compatExt spid="_x0000_s532489"/>
                </a:ext>
                <a:ext uri="{FF2B5EF4-FFF2-40B4-BE49-F238E27FC236}">
                  <a16:creationId xmlns:a16="http://schemas.microsoft.com/office/drawing/2014/main" id="{00000000-0008-0000-1300-0000092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3505" name="Button 1" hidden="1">
              <a:extLst>
                <a:ext uri="{63B3BB69-23CF-44E3-9099-C40C66FF867C}">
                  <a14:compatExt spid="_x0000_s533505"/>
                </a:ext>
                <a:ext uri="{FF2B5EF4-FFF2-40B4-BE49-F238E27FC236}">
                  <a16:creationId xmlns:a16="http://schemas.microsoft.com/office/drawing/2014/main" id="{00000000-0008-0000-1400-0000012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3506" name="Button 2" hidden="1">
              <a:extLst>
                <a:ext uri="{63B3BB69-23CF-44E3-9099-C40C66FF867C}">
                  <a14:compatExt spid="_x0000_s533506"/>
                </a:ext>
                <a:ext uri="{FF2B5EF4-FFF2-40B4-BE49-F238E27FC236}">
                  <a16:creationId xmlns:a16="http://schemas.microsoft.com/office/drawing/2014/main" id="{00000000-0008-0000-1400-0000022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33507" name="Button 3" hidden="1">
              <a:extLst>
                <a:ext uri="{63B3BB69-23CF-44E3-9099-C40C66FF867C}">
                  <a14:compatExt spid="_x0000_s533507"/>
                </a:ext>
                <a:ext uri="{FF2B5EF4-FFF2-40B4-BE49-F238E27FC236}">
                  <a16:creationId xmlns:a16="http://schemas.microsoft.com/office/drawing/2014/main" id="{00000000-0008-0000-1400-0000032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3508" name="Button 4" hidden="1">
              <a:extLst>
                <a:ext uri="{63B3BB69-23CF-44E3-9099-C40C66FF867C}">
                  <a14:compatExt spid="_x0000_s533508"/>
                </a:ext>
                <a:ext uri="{FF2B5EF4-FFF2-40B4-BE49-F238E27FC236}">
                  <a16:creationId xmlns:a16="http://schemas.microsoft.com/office/drawing/2014/main" id="{00000000-0008-0000-1400-0000042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3509" name="Button 5" hidden="1">
              <a:extLst>
                <a:ext uri="{63B3BB69-23CF-44E3-9099-C40C66FF867C}">
                  <a14:compatExt spid="_x0000_s533509"/>
                </a:ext>
                <a:ext uri="{FF2B5EF4-FFF2-40B4-BE49-F238E27FC236}">
                  <a16:creationId xmlns:a16="http://schemas.microsoft.com/office/drawing/2014/main" id="{00000000-0008-0000-1400-0000052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33510" name="Button 6" descr="Nastavení" hidden="1">
              <a:extLst>
                <a:ext uri="{63B3BB69-23CF-44E3-9099-C40C66FF867C}">
                  <a14:compatExt spid="_x0000_s533510"/>
                </a:ext>
                <a:ext uri="{FF2B5EF4-FFF2-40B4-BE49-F238E27FC236}">
                  <a16:creationId xmlns:a16="http://schemas.microsoft.com/office/drawing/2014/main" id="{00000000-0008-0000-1400-0000062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33511" name="Button 7" hidden="1">
              <a:extLst>
                <a:ext uri="{63B3BB69-23CF-44E3-9099-C40C66FF867C}">
                  <a14:compatExt spid="_x0000_s533511"/>
                </a:ext>
                <a:ext uri="{FF2B5EF4-FFF2-40B4-BE49-F238E27FC236}">
                  <a16:creationId xmlns:a16="http://schemas.microsoft.com/office/drawing/2014/main" id="{00000000-0008-0000-1400-0000072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33512" name="Button 8" hidden="1">
              <a:extLst>
                <a:ext uri="{63B3BB69-23CF-44E3-9099-C40C66FF867C}">
                  <a14:compatExt spid="_x0000_s533512"/>
                </a:ext>
                <a:ext uri="{FF2B5EF4-FFF2-40B4-BE49-F238E27FC236}">
                  <a16:creationId xmlns:a16="http://schemas.microsoft.com/office/drawing/2014/main" id="{00000000-0008-0000-1400-0000082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33513" name="Button 9" hidden="1">
              <a:extLst>
                <a:ext uri="{63B3BB69-23CF-44E3-9099-C40C66FF867C}">
                  <a14:compatExt spid="_x0000_s533513"/>
                </a:ext>
                <a:ext uri="{FF2B5EF4-FFF2-40B4-BE49-F238E27FC236}">
                  <a16:creationId xmlns:a16="http://schemas.microsoft.com/office/drawing/2014/main" id="{00000000-0008-0000-1400-0000092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4529" name="Button 1" hidden="1">
              <a:extLst>
                <a:ext uri="{63B3BB69-23CF-44E3-9099-C40C66FF867C}">
                  <a14:compatExt spid="_x0000_s534529"/>
                </a:ext>
                <a:ext uri="{FF2B5EF4-FFF2-40B4-BE49-F238E27FC236}">
                  <a16:creationId xmlns:a16="http://schemas.microsoft.com/office/drawing/2014/main" id="{00000000-0008-0000-1500-0000012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4530" name="Button 2" hidden="1">
              <a:extLst>
                <a:ext uri="{63B3BB69-23CF-44E3-9099-C40C66FF867C}">
                  <a14:compatExt spid="_x0000_s534530"/>
                </a:ext>
                <a:ext uri="{FF2B5EF4-FFF2-40B4-BE49-F238E27FC236}">
                  <a16:creationId xmlns:a16="http://schemas.microsoft.com/office/drawing/2014/main" id="{00000000-0008-0000-1500-0000022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34531" name="Button 3" hidden="1">
              <a:extLst>
                <a:ext uri="{63B3BB69-23CF-44E3-9099-C40C66FF867C}">
                  <a14:compatExt spid="_x0000_s534531"/>
                </a:ext>
                <a:ext uri="{FF2B5EF4-FFF2-40B4-BE49-F238E27FC236}">
                  <a16:creationId xmlns:a16="http://schemas.microsoft.com/office/drawing/2014/main" id="{00000000-0008-0000-1500-0000032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4532" name="Button 4" hidden="1">
              <a:extLst>
                <a:ext uri="{63B3BB69-23CF-44E3-9099-C40C66FF867C}">
                  <a14:compatExt spid="_x0000_s534532"/>
                </a:ext>
                <a:ext uri="{FF2B5EF4-FFF2-40B4-BE49-F238E27FC236}">
                  <a16:creationId xmlns:a16="http://schemas.microsoft.com/office/drawing/2014/main" id="{00000000-0008-0000-1500-0000042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4533" name="Button 5" hidden="1">
              <a:extLst>
                <a:ext uri="{63B3BB69-23CF-44E3-9099-C40C66FF867C}">
                  <a14:compatExt spid="_x0000_s534533"/>
                </a:ext>
                <a:ext uri="{FF2B5EF4-FFF2-40B4-BE49-F238E27FC236}">
                  <a16:creationId xmlns:a16="http://schemas.microsoft.com/office/drawing/2014/main" id="{00000000-0008-0000-1500-0000052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34534" name="Button 6" descr="Nastavení" hidden="1">
              <a:extLst>
                <a:ext uri="{63B3BB69-23CF-44E3-9099-C40C66FF867C}">
                  <a14:compatExt spid="_x0000_s534534"/>
                </a:ext>
                <a:ext uri="{FF2B5EF4-FFF2-40B4-BE49-F238E27FC236}">
                  <a16:creationId xmlns:a16="http://schemas.microsoft.com/office/drawing/2014/main" id="{00000000-0008-0000-1500-0000062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34535" name="Button 7" hidden="1">
              <a:extLst>
                <a:ext uri="{63B3BB69-23CF-44E3-9099-C40C66FF867C}">
                  <a14:compatExt spid="_x0000_s534535"/>
                </a:ext>
                <a:ext uri="{FF2B5EF4-FFF2-40B4-BE49-F238E27FC236}">
                  <a16:creationId xmlns:a16="http://schemas.microsoft.com/office/drawing/2014/main" id="{00000000-0008-0000-1500-0000072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34536" name="Button 8" hidden="1">
              <a:extLst>
                <a:ext uri="{63B3BB69-23CF-44E3-9099-C40C66FF867C}">
                  <a14:compatExt spid="_x0000_s534536"/>
                </a:ext>
                <a:ext uri="{FF2B5EF4-FFF2-40B4-BE49-F238E27FC236}">
                  <a16:creationId xmlns:a16="http://schemas.microsoft.com/office/drawing/2014/main" id="{00000000-0008-0000-1500-0000082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34537" name="Button 9" hidden="1">
              <a:extLst>
                <a:ext uri="{63B3BB69-23CF-44E3-9099-C40C66FF867C}">
                  <a14:compatExt spid="_x0000_s534537"/>
                </a:ext>
                <a:ext uri="{FF2B5EF4-FFF2-40B4-BE49-F238E27FC236}">
                  <a16:creationId xmlns:a16="http://schemas.microsoft.com/office/drawing/2014/main" id="{00000000-0008-0000-1500-0000092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5553" name="Button 1" hidden="1">
              <a:extLst>
                <a:ext uri="{63B3BB69-23CF-44E3-9099-C40C66FF867C}">
                  <a14:compatExt spid="_x0000_s535553"/>
                </a:ext>
                <a:ext uri="{FF2B5EF4-FFF2-40B4-BE49-F238E27FC236}">
                  <a16:creationId xmlns:a16="http://schemas.microsoft.com/office/drawing/2014/main" id="{00000000-0008-0000-1600-0000012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5554" name="Button 2" hidden="1">
              <a:extLst>
                <a:ext uri="{63B3BB69-23CF-44E3-9099-C40C66FF867C}">
                  <a14:compatExt spid="_x0000_s535554"/>
                </a:ext>
                <a:ext uri="{FF2B5EF4-FFF2-40B4-BE49-F238E27FC236}">
                  <a16:creationId xmlns:a16="http://schemas.microsoft.com/office/drawing/2014/main" id="{00000000-0008-0000-1600-0000022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35555" name="Button 3" hidden="1">
              <a:extLst>
                <a:ext uri="{63B3BB69-23CF-44E3-9099-C40C66FF867C}">
                  <a14:compatExt spid="_x0000_s535555"/>
                </a:ext>
                <a:ext uri="{FF2B5EF4-FFF2-40B4-BE49-F238E27FC236}">
                  <a16:creationId xmlns:a16="http://schemas.microsoft.com/office/drawing/2014/main" id="{00000000-0008-0000-1600-0000032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5556" name="Button 4" hidden="1">
              <a:extLst>
                <a:ext uri="{63B3BB69-23CF-44E3-9099-C40C66FF867C}">
                  <a14:compatExt spid="_x0000_s535556"/>
                </a:ext>
                <a:ext uri="{FF2B5EF4-FFF2-40B4-BE49-F238E27FC236}">
                  <a16:creationId xmlns:a16="http://schemas.microsoft.com/office/drawing/2014/main" id="{00000000-0008-0000-1600-0000042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5557" name="Button 5" hidden="1">
              <a:extLst>
                <a:ext uri="{63B3BB69-23CF-44E3-9099-C40C66FF867C}">
                  <a14:compatExt spid="_x0000_s535557"/>
                </a:ext>
                <a:ext uri="{FF2B5EF4-FFF2-40B4-BE49-F238E27FC236}">
                  <a16:creationId xmlns:a16="http://schemas.microsoft.com/office/drawing/2014/main" id="{00000000-0008-0000-1600-0000052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35558" name="Button 6" descr="Nastavení" hidden="1">
              <a:extLst>
                <a:ext uri="{63B3BB69-23CF-44E3-9099-C40C66FF867C}">
                  <a14:compatExt spid="_x0000_s535558"/>
                </a:ext>
                <a:ext uri="{FF2B5EF4-FFF2-40B4-BE49-F238E27FC236}">
                  <a16:creationId xmlns:a16="http://schemas.microsoft.com/office/drawing/2014/main" id="{00000000-0008-0000-1600-0000062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35559" name="Button 7" hidden="1">
              <a:extLst>
                <a:ext uri="{63B3BB69-23CF-44E3-9099-C40C66FF867C}">
                  <a14:compatExt spid="_x0000_s535559"/>
                </a:ext>
                <a:ext uri="{FF2B5EF4-FFF2-40B4-BE49-F238E27FC236}">
                  <a16:creationId xmlns:a16="http://schemas.microsoft.com/office/drawing/2014/main" id="{00000000-0008-0000-1600-0000072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35560" name="Button 8" hidden="1">
              <a:extLst>
                <a:ext uri="{63B3BB69-23CF-44E3-9099-C40C66FF867C}">
                  <a14:compatExt spid="_x0000_s535560"/>
                </a:ext>
                <a:ext uri="{FF2B5EF4-FFF2-40B4-BE49-F238E27FC236}">
                  <a16:creationId xmlns:a16="http://schemas.microsoft.com/office/drawing/2014/main" id="{00000000-0008-0000-1600-0000082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35561" name="Button 9" hidden="1">
              <a:extLst>
                <a:ext uri="{63B3BB69-23CF-44E3-9099-C40C66FF867C}">
                  <a14:compatExt spid="_x0000_s535561"/>
                </a:ext>
                <a:ext uri="{FF2B5EF4-FFF2-40B4-BE49-F238E27FC236}">
                  <a16:creationId xmlns:a16="http://schemas.microsoft.com/office/drawing/2014/main" id="{00000000-0008-0000-1600-0000092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6577" name="Button 1" hidden="1">
              <a:extLst>
                <a:ext uri="{63B3BB69-23CF-44E3-9099-C40C66FF867C}">
                  <a14:compatExt spid="_x0000_s536577"/>
                </a:ext>
                <a:ext uri="{FF2B5EF4-FFF2-40B4-BE49-F238E27FC236}">
                  <a16:creationId xmlns:a16="http://schemas.microsoft.com/office/drawing/2014/main" id="{00000000-0008-0000-1700-0000013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6578" name="Button 2" hidden="1">
              <a:extLst>
                <a:ext uri="{63B3BB69-23CF-44E3-9099-C40C66FF867C}">
                  <a14:compatExt spid="_x0000_s536578"/>
                </a:ext>
                <a:ext uri="{FF2B5EF4-FFF2-40B4-BE49-F238E27FC236}">
                  <a16:creationId xmlns:a16="http://schemas.microsoft.com/office/drawing/2014/main" id="{00000000-0008-0000-1700-0000023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36579" name="Button 3" hidden="1">
              <a:extLst>
                <a:ext uri="{63B3BB69-23CF-44E3-9099-C40C66FF867C}">
                  <a14:compatExt spid="_x0000_s536579"/>
                </a:ext>
                <a:ext uri="{FF2B5EF4-FFF2-40B4-BE49-F238E27FC236}">
                  <a16:creationId xmlns:a16="http://schemas.microsoft.com/office/drawing/2014/main" id="{00000000-0008-0000-1700-0000033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6580" name="Button 4" hidden="1">
              <a:extLst>
                <a:ext uri="{63B3BB69-23CF-44E3-9099-C40C66FF867C}">
                  <a14:compatExt spid="_x0000_s536580"/>
                </a:ext>
                <a:ext uri="{FF2B5EF4-FFF2-40B4-BE49-F238E27FC236}">
                  <a16:creationId xmlns:a16="http://schemas.microsoft.com/office/drawing/2014/main" id="{00000000-0008-0000-1700-0000043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6581" name="Button 5" hidden="1">
              <a:extLst>
                <a:ext uri="{63B3BB69-23CF-44E3-9099-C40C66FF867C}">
                  <a14:compatExt spid="_x0000_s536581"/>
                </a:ext>
                <a:ext uri="{FF2B5EF4-FFF2-40B4-BE49-F238E27FC236}">
                  <a16:creationId xmlns:a16="http://schemas.microsoft.com/office/drawing/2014/main" id="{00000000-0008-0000-1700-0000053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36582" name="Button 6" descr="Nastavení" hidden="1">
              <a:extLst>
                <a:ext uri="{63B3BB69-23CF-44E3-9099-C40C66FF867C}">
                  <a14:compatExt spid="_x0000_s536582"/>
                </a:ext>
                <a:ext uri="{FF2B5EF4-FFF2-40B4-BE49-F238E27FC236}">
                  <a16:creationId xmlns:a16="http://schemas.microsoft.com/office/drawing/2014/main" id="{00000000-0008-0000-1700-0000063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36583" name="Button 7" hidden="1">
              <a:extLst>
                <a:ext uri="{63B3BB69-23CF-44E3-9099-C40C66FF867C}">
                  <a14:compatExt spid="_x0000_s536583"/>
                </a:ext>
                <a:ext uri="{FF2B5EF4-FFF2-40B4-BE49-F238E27FC236}">
                  <a16:creationId xmlns:a16="http://schemas.microsoft.com/office/drawing/2014/main" id="{00000000-0008-0000-1700-0000073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36584" name="Button 8" hidden="1">
              <a:extLst>
                <a:ext uri="{63B3BB69-23CF-44E3-9099-C40C66FF867C}">
                  <a14:compatExt spid="_x0000_s536584"/>
                </a:ext>
                <a:ext uri="{FF2B5EF4-FFF2-40B4-BE49-F238E27FC236}">
                  <a16:creationId xmlns:a16="http://schemas.microsoft.com/office/drawing/2014/main" id="{00000000-0008-0000-1700-0000083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36585" name="Button 9" hidden="1">
              <a:extLst>
                <a:ext uri="{63B3BB69-23CF-44E3-9099-C40C66FF867C}">
                  <a14:compatExt spid="_x0000_s536585"/>
                </a:ext>
                <a:ext uri="{FF2B5EF4-FFF2-40B4-BE49-F238E27FC236}">
                  <a16:creationId xmlns:a16="http://schemas.microsoft.com/office/drawing/2014/main" id="{00000000-0008-0000-1700-0000093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7601" name="Button 1" hidden="1">
              <a:extLst>
                <a:ext uri="{63B3BB69-23CF-44E3-9099-C40C66FF867C}">
                  <a14:compatExt spid="_x0000_s537601"/>
                </a:ext>
                <a:ext uri="{FF2B5EF4-FFF2-40B4-BE49-F238E27FC236}">
                  <a16:creationId xmlns:a16="http://schemas.microsoft.com/office/drawing/2014/main" id="{00000000-0008-0000-1800-0000013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7602" name="Button 2" hidden="1">
              <a:extLst>
                <a:ext uri="{63B3BB69-23CF-44E3-9099-C40C66FF867C}">
                  <a14:compatExt spid="_x0000_s537602"/>
                </a:ext>
                <a:ext uri="{FF2B5EF4-FFF2-40B4-BE49-F238E27FC236}">
                  <a16:creationId xmlns:a16="http://schemas.microsoft.com/office/drawing/2014/main" id="{00000000-0008-0000-1800-0000023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37603" name="Button 3" hidden="1">
              <a:extLst>
                <a:ext uri="{63B3BB69-23CF-44E3-9099-C40C66FF867C}">
                  <a14:compatExt spid="_x0000_s537603"/>
                </a:ext>
                <a:ext uri="{FF2B5EF4-FFF2-40B4-BE49-F238E27FC236}">
                  <a16:creationId xmlns:a16="http://schemas.microsoft.com/office/drawing/2014/main" id="{00000000-0008-0000-1800-0000033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7604" name="Button 4" hidden="1">
              <a:extLst>
                <a:ext uri="{63B3BB69-23CF-44E3-9099-C40C66FF867C}">
                  <a14:compatExt spid="_x0000_s537604"/>
                </a:ext>
                <a:ext uri="{FF2B5EF4-FFF2-40B4-BE49-F238E27FC236}">
                  <a16:creationId xmlns:a16="http://schemas.microsoft.com/office/drawing/2014/main" id="{00000000-0008-0000-1800-0000043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7605" name="Button 5" hidden="1">
              <a:extLst>
                <a:ext uri="{63B3BB69-23CF-44E3-9099-C40C66FF867C}">
                  <a14:compatExt spid="_x0000_s537605"/>
                </a:ext>
                <a:ext uri="{FF2B5EF4-FFF2-40B4-BE49-F238E27FC236}">
                  <a16:creationId xmlns:a16="http://schemas.microsoft.com/office/drawing/2014/main" id="{00000000-0008-0000-1800-0000053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37606" name="Button 6" descr="Nastavení" hidden="1">
              <a:extLst>
                <a:ext uri="{63B3BB69-23CF-44E3-9099-C40C66FF867C}">
                  <a14:compatExt spid="_x0000_s537606"/>
                </a:ext>
                <a:ext uri="{FF2B5EF4-FFF2-40B4-BE49-F238E27FC236}">
                  <a16:creationId xmlns:a16="http://schemas.microsoft.com/office/drawing/2014/main" id="{00000000-0008-0000-1800-0000063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37607" name="Button 7" hidden="1">
              <a:extLst>
                <a:ext uri="{63B3BB69-23CF-44E3-9099-C40C66FF867C}">
                  <a14:compatExt spid="_x0000_s537607"/>
                </a:ext>
                <a:ext uri="{FF2B5EF4-FFF2-40B4-BE49-F238E27FC236}">
                  <a16:creationId xmlns:a16="http://schemas.microsoft.com/office/drawing/2014/main" id="{00000000-0008-0000-1800-0000073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37608" name="Button 8" hidden="1">
              <a:extLst>
                <a:ext uri="{63B3BB69-23CF-44E3-9099-C40C66FF867C}">
                  <a14:compatExt spid="_x0000_s537608"/>
                </a:ext>
                <a:ext uri="{FF2B5EF4-FFF2-40B4-BE49-F238E27FC236}">
                  <a16:creationId xmlns:a16="http://schemas.microsoft.com/office/drawing/2014/main" id="{00000000-0008-0000-1800-0000083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37609" name="Button 9" hidden="1">
              <a:extLst>
                <a:ext uri="{63B3BB69-23CF-44E3-9099-C40C66FF867C}">
                  <a14:compatExt spid="_x0000_s537609"/>
                </a:ext>
                <a:ext uri="{FF2B5EF4-FFF2-40B4-BE49-F238E27FC236}">
                  <a16:creationId xmlns:a16="http://schemas.microsoft.com/office/drawing/2014/main" id="{00000000-0008-0000-1800-0000093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8625" name="Button 1" hidden="1">
              <a:extLst>
                <a:ext uri="{63B3BB69-23CF-44E3-9099-C40C66FF867C}">
                  <a14:compatExt spid="_x0000_s538625"/>
                </a:ext>
                <a:ext uri="{FF2B5EF4-FFF2-40B4-BE49-F238E27FC236}">
                  <a16:creationId xmlns:a16="http://schemas.microsoft.com/office/drawing/2014/main" id="{00000000-0008-0000-1900-0000013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8626" name="Button 2" hidden="1">
              <a:extLst>
                <a:ext uri="{63B3BB69-23CF-44E3-9099-C40C66FF867C}">
                  <a14:compatExt spid="_x0000_s538626"/>
                </a:ext>
                <a:ext uri="{FF2B5EF4-FFF2-40B4-BE49-F238E27FC236}">
                  <a16:creationId xmlns:a16="http://schemas.microsoft.com/office/drawing/2014/main" id="{00000000-0008-0000-1900-0000023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38627" name="Button 3" hidden="1">
              <a:extLst>
                <a:ext uri="{63B3BB69-23CF-44E3-9099-C40C66FF867C}">
                  <a14:compatExt spid="_x0000_s538627"/>
                </a:ext>
                <a:ext uri="{FF2B5EF4-FFF2-40B4-BE49-F238E27FC236}">
                  <a16:creationId xmlns:a16="http://schemas.microsoft.com/office/drawing/2014/main" id="{00000000-0008-0000-1900-0000033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8628" name="Button 4" hidden="1">
              <a:extLst>
                <a:ext uri="{63B3BB69-23CF-44E3-9099-C40C66FF867C}">
                  <a14:compatExt spid="_x0000_s538628"/>
                </a:ext>
                <a:ext uri="{FF2B5EF4-FFF2-40B4-BE49-F238E27FC236}">
                  <a16:creationId xmlns:a16="http://schemas.microsoft.com/office/drawing/2014/main" id="{00000000-0008-0000-1900-0000043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8629" name="Button 5" hidden="1">
              <a:extLst>
                <a:ext uri="{63B3BB69-23CF-44E3-9099-C40C66FF867C}">
                  <a14:compatExt spid="_x0000_s538629"/>
                </a:ext>
                <a:ext uri="{FF2B5EF4-FFF2-40B4-BE49-F238E27FC236}">
                  <a16:creationId xmlns:a16="http://schemas.microsoft.com/office/drawing/2014/main" id="{00000000-0008-0000-1900-0000053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38630" name="Button 6" descr="Nastavení" hidden="1">
              <a:extLst>
                <a:ext uri="{63B3BB69-23CF-44E3-9099-C40C66FF867C}">
                  <a14:compatExt spid="_x0000_s538630"/>
                </a:ext>
                <a:ext uri="{FF2B5EF4-FFF2-40B4-BE49-F238E27FC236}">
                  <a16:creationId xmlns:a16="http://schemas.microsoft.com/office/drawing/2014/main" id="{00000000-0008-0000-1900-0000063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38631" name="Button 7" hidden="1">
              <a:extLst>
                <a:ext uri="{63B3BB69-23CF-44E3-9099-C40C66FF867C}">
                  <a14:compatExt spid="_x0000_s538631"/>
                </a:ext>
                <a:ext uri="{FF2B5EF4-FFF2-40B4-BE49-F238E27FC236}">
                  <a16:creationId xmlns:a16="http://schemas.microsoft.com/office/drawing/2014/main" id="{00000000-0008-0000-1900-0000073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38632" name="Button 8" hidden="1">
              <a:extLst>
                <a:ext uri="{63B3BB69-23CF-44E3-9099-C40C66FF867C}">
                  <a14:compatExt spid="_x0000_s538632"/>
                </a:ext>
                <a:ext uri="{FF2B5EF4-FFF2-40B4-BE49-F238E27FC236}">
                  <a16:creationId xmlns:a16="http://schemas.microsoft.com/office/drawing/2014/main" id="{00000000-0008-0000-1900-0000083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38633" name="Button 9" hidden="1">
              <a:extLst>
                <a:ext uri="{63B3BB69-23CF-44E3-9099-C40C66FF867C}">
                  <a14:compatExt spid="_x0000_s538633"/>
                </a:ext>
                <a:ext uri="{FF2B5EF4-FFF2-40B4-BE49-F238E27FC236}">
                  <a16:creationId xmlns:a16="http://schemas.microsoft.com/office/drawing/2014/main" id="{00000000-0008-0000-1900-0000093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9649" name="Button 1" hidden="1">
              <a:extLst>
                <a:ext uri="{63B3BB69-23CF-44E3-9099-C40C66FF867C}">
                  <a14:compatExt spid="_x0000_s539649"/>
                </a:ext>
                <a:ext uri="{FF2B5EF4-FFF2-40B4-BE49-F238E27FC236}">
                  <a16:creationId xmlns:a16="http://schemas.microsoft.com/office/drawing/2014/main" id="{00000000-0008-0000-1A00-0000013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9650" name="Button 2" hidden="1">
              <a:extLst>
                <a:ext uri="{63B3BB69-23CF-44E3-9099-C40C66FF867C}">
                  <a14:compatExt spid="_x0000_s539650"/>
                </a:ext>
                <a:ext uri="{FF2B5EF4-FFF2-40B4-BE49-F238E27FC236}">
                  <a16:creationId xmlns:a16="http://schemas.microsoft.com/office/drawing/2014/main" id="{00000000-0008-0000-1A00-0000023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39651" name="Button 3" hidden="1">
              <a:extLst>
                <a:ext uri="{63B3BB69-23CF-44E3-9099-C40C66FF867C}">
                  <a14:compatExt spid="_x0000_s539651"/>
                </a:ext>
                <a:ext uri="{FF2B5EF4-FFF2-40B4-BE49-F238E27FC236}">
                  <a16:creationId xmlns:a16="http://schemas.microsoft.com/office/drawing/2014/main" id="{00000000-0008-0000-1A00-0000033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39652" name="Button 4" hidden="1">
              <a:extLst>
                <a:ext uri="{63B3BB69-23CF-44E3-9099-C40C66FF867C}">
                  <a14:compatExt spid="_x0000_s539652"/>
                </a:ext>
                <a:ext uri="{FF2B5EF4-FFF2-40B4-BE49-F238E27FC236}">
                  <a16:creationId xmlns:a16="http://schemas.microsoft.com/office/drawing/2014/main" id="{00000000-0008-0000-1A00-0000043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39653" name="Button 5" hidden="1">
              <a:extLst>
                <a:ext uri="{63B3BB69-23CF-44E3-9099-C40C66FF867C}">
                  <a14:compatExt spid="_x0000_s539653"/>
                </a:ext>
                <a:ext uri="{FF2B5EF4-FFF2-40B4-BE49-F238E27FC236}">
                  <a16:creationId xmlns:a16="http://schemas.microsoft.com/office/drawing/2014/main" id="{00000000-0008-0000-1A00-0000053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39654" name="Button 6" descr="Nastavení" hidden="1">
              <a:extLst>
                <a:ext uri="{63B3BB69-23CF-44E3-9099-C40C66FF867C}">
                  <a14:compatExt spid="_x0000_s539654"/>
                </a:ext>
                <a:ext uri="{FF2B5EF4-FFF2-40B4-BE49-F238E27FC236}">
                  <a16:creationId xmlns:a16="http://schemas.microsoft.com/office/drawing/2014/main" id="{00000000-0008-0000-1A00-0000063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39655" name="Button 7" hidden="1">
              <a:extLst>
                <a:ext uri="{63B3BB69-23CF-44E3-9099-C40C66FF867C}">
                  <a14:compatExt spid="_x0000_s539655"/>
                </a:ext>
                <a:ext uri="{FF2B5EF4-FFF2-40B4-BE49-F238E27FC236}">
                  <a16:creationId xmlns:a16="http://schemas.microsoft.com/office/drawing/2014/main" id="{00000000-0008-0000-1A00-0000073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39656" name="Button 8" hidden="1">
              <a:extLst>
                <a:ext uri="{63B3BB69-23CF-44E3-9099-C40C66FF867C}">
                  <a14:compatExt spid="_x0000_s539656"/>
                </a:ext>
                <a:ext uri="{FF2B5EF4-FFF2-40B4-BE49-F238E27FC236}">
                  <a16:creationId xmlns:a16="http://schemas.microsoft.com/office/drawing/2014/main" id="{00000000-0008-0000-1A00-0000083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39657" name="Button 9" hidden="1">
              <a:extLst>
                <a:ext uri="{63B3BB69-23CF-44E3-9099-C40C66FF867C}">
                  <a14:compatExt spid="_x0000_s539657"/>
                </a:ext>
                <a:ext uri="{FF2B5EF4-FFF2-40B4-BE49-F238E27FC236}">
                  <a16:creationId xmlns:a16="http://schemas.microsoft.com/office/drawing/2014/main" id="{00000000-0008-0000-1A00-0000093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0673" name="Button 1" descr="Nastavení" hidden="1">
              <a:extLst>
                <a:ext uri="{63B3BB69-23CF-44E3-9099-C40C66FF867C}">
                  <a14:compatExt spid="_x0000_s540673"/>
                </a:ext>
                <a:ext uri="{FF2B5EF4-FFF2-40B4-BE49-F238E27FC236}">
                  <a16:creationId xmlns:a16="http://schemas.microsoft.com/office/drawing/2014/main" id="{00000000-0008-0000-1B00-0000014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0674" name="Button 2" hidden="1">
              <a:extLst>
                <a:ext uri="{63B3BB69-23CF-44E3-9099-C40C66FF867C}">
                  <a14:compatExt spid="_x0000_s540674"/>
                </a:ext>
                <a:ext uri="{FF2B5EF4-FFF2-40B4-BE49-F238E27FC236}">
                  <a16:creationId xmlns:a16="http://schemas.microsoft.com/office/drawing/2014/main" id="{00000000-0008-0000-1B00-0000024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0675" name="Button 3" descr="Nastavení" hidden="1">
              <a:extLst>
                <a:ext uri="{63B3BB69-23CF-44E3-9099-C40C66FF867C}">
                  <a14:compatExt spid="_x0000_s540675"/>
                </a:ext>
                <a:ext uri="{FF2B5EF4-FFF2-40B4-BE49-F238E27FC236}">
                  <a16:creationId xmlns:a16="http://schemas.microsoft.com/office/drawing/2014/main" id="{00000000-0008-0000-1B00-0000034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0676" name="Button 4" hidden="1">
              <a:extLst>
                <a:ext uri="{63B3BB69-23CF-44E3-9099-C40C66FF867C}">
                  <a14:compatExt spid="_x0000_s540676"/>
                </a:ext>
                <a:ext uri="{FF2B5EF4-FFF2-40B4-BE49-F238E27FC236}">
                  <a16:creationId xmlns:a16="http://schemas.microsoft.com/office/drawing/2014/main" id="{00000000-0008-0000-1B00-0000044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0677" name="Button 5" descr="Nastavení" hidden="1">
              <a:extLst>
                <a:ext uri="{63B3BB69-23CF-44E3-9099-C40C66FF867C}">
                  <a14:compatExt spid="_x0000_s540677"/>
                </a:ext>
                <a:ext uri="{FF2B5EF4-FFF2-40B4-BE49-F238E27FC236}">
                  <a16:creationId xmlns:a16="http://schemas.microsoft.com/office/drawing/2014/main" id="{00000000-0008-0000-1B00-0000054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0678" name="Button 6" hidden="1">
              <a:extLst>
                <a:ext uri="{63B3BB69-23CF-44E3-9099-C40C66FF867C}">
                  <a14:compatExt spid="_x0000_s540678"/>
                </a:ext>
                <a:ext uri="{FF2B5EF4-FFF2-40B4-BE49-F238E27FC236}">
                  <a16:creationId xmlns:a16="http://schemas.microsoft.com/office/drawing/2014/main" id="{00000000-0008-0000-1B00-0000064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0679" name="Button 7" descr="Nastavení" hidden="1">
              <a:extLst>
                <a:ext uri="{63B3BB69-23CF-44E3-9099-C40C66FF867C}">
                  <a14:compatExt spid="_x0000_s540679"/>
                </a:ext>
                <a:ext uri="{FF2B5EF4-FFF2-40B4-BE49-F238E27FC236}">
                  <a16:creationId xmlns:a16="http://schemas.microsoft.com/office/drawing/2014/main" id="{00000000-0008-0000-1B00-0000074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0680" name="Button 8" hidden="1">
              <a:extLst>
                <a:ext uri="{63B3BB69-23CF-44E3-9099-C40C66FF867C}">
                  <a14:compatExt spid="_x0000_s540680"/>
                </a:ext>
                <a:ext uri="{FF2B5EF4-FFF2-40B4-BE49-F238E27FC236}">
                  <a16:creationId xmlns:a16="http://schemas.microsoft.com/office/drawing/2014/main" id="{00000000-0008-0000-1B00-0000084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2</xdr:row>
          <xdr:rowOff>0</xdr:rowOff>
        </xdr:to>
        <xdr:sp macro="" textlink="">
          <xdr:nvSpPr>
            <xdr:cNvPr id="540681" name="Button 9" descr="Nastavení" hidden="1">
              <a:extLst>
                <a:ext uri="{63B3BB69-23CF-44E3-9099-C40C66FF867C}">
                  <a14:compatExt spid="_x0000_s540681"/>
                </a:ext>
                <a:ext uri="{FF2B5EF4-FFF2-40B4-BE49-F238E27FC236}">
                  <a16:creationId xmlns:a16="http://schemas.microsoft.com/office/drawing/2014/main" id="{00000000-0008-0000-1B00-0000094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0682" name="Button 10" hidden="1">
              <a:extLst>
                <a:ext uri="{63B3BB69-23CF-44E3-9099-C40C66FF867C}">
                  <a14:compatExt spid="_x0000_s540682"/>
                </a:ext>
                <a:ext uri="{FF2B5EF4-FFF2-40B4-BE49-F238E27FC236}">
                  <a16:creationId xmlns:a16="http://schemas.microsoft.com/office/drawing/2014/main" id="{00000000-0008-0000-1B00-00000A4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1697" name="Button 1" descr="Nastavení" hidden="1">
              <a:extLst>
                <a:ext uri="{63B3BB69-23CF-44E3-9099-C40C66FF867C}">
                  <a14:compatExt spid="_x0000_s541697"/>
                </a:ext>
                <a:ext uri="{FF2B5EF4-FFF2-40B4-BE49-F238E27FC236}">
                  <a16:creationId xmlns:a16="http://schemas.microsoft.com/office/drawing/2014/main" id="{00000000-0008-0000-1C00-0000014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1698" name="Button 2" hidden="1">
              <a:extLst>
                <a:ext uri="{63B3BB69-23CF-44E3-9099-C40C66FF867C}">
                  <a14:compatExt spid="_x0000_s541698"/>
                </a:ext>
                <a:ext uri="{FF2B5EF4-FFF2-40B4-BE49-F238E27FC236}">
                  <a16:creationId xmlns:a16="http://schemas.microsoft.com/office/drawing/2014/main" id="{00000000-0008-0000-1C00-0000024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1699" name="Button 3" descr="Nastavení" hidden="1">
              <a:extLst>
                <a:ext uri="{63B3BB69-23CF-44E3-9099-C40C66FF867C}">
                  <a14:compatExt spid="_x0000_s541699"/>
                </a:ext>
                <a:ext uri="{FF2B5EF4-FFF2-40B4-BE49-F238E27FC236}">
                  <a16:creationId xmlns:a16="http://schemas.microsoft.com/office/drawing/2014/main" id="{00000000-0008-0000-1C00-0000034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1700" name="Button 4" hidden="1">
              <a:extLst>
                <a:ext uri="{63B3BB69-23CF-44E3-9099-C40C66FF867C}">
                  <a14:compatExt spid="_x0000_s541700"/>
                </a:ext>
                <a:ext uri="{FF2B5EF4-FFF2-40B4-BE49-F238E27FC236}">
                  <a16:creationId xmlns:a16="http://schemas.microsoft.com/office/drawing/2014/main" id="{00000000-0008-0000-1C00-0000044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1701" name="Button 5" descr="Nastavení" hidden="1">
              <a:extLst>
                <a:ext uri="{63B3BB69-23CF-44E3-9099-C40C66FF867C}">
                  <a14:compatExt spid="_x0000_s541701"/>
                </a:ext>
                <a:ext uri="{FF2B5EF4-FFF2-40B4-BE49-F238E27FC236}">
                  <a16:creationId xmlns:a16="http://schemas.microsoft.com/office/drawing/2014/main" id="{00000000-0008-0000-1C00-0000054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1702" name="Button 6" hidden="1">
              <a:extLst>
                <a:ext uri="{63B3BB69-23CF-44E3-9099-C40C66FF867C}">
                  <a14:compatExt spid="_x0000_s541702"/>
                </a:ext>
                <a:ext uri="{FF2B5EF4-FFF2-40B4-BE49-F238E27FC236}">
                  <a16:creationId xmlns:a16="http://schemas.microsoft.com/office/drawing/2014/main" id="{00000000-0008-0000-1C00-0000064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1703" name="Button 7" descr="Nastavení" hidden="1">
              <a:extLst>
                <a:ext uri="{63B3BB69-23CF-44E3-9099-C40C66FF867C}">
                  <a14:compatExt spid="_x0000_s541703"/>
                </a:ext>
                <a:ext uri="{FF2B5EF4-FFF2-40B4-BE49-F238E27FC236}">
                  <a16:creationId xmlns:a16="http://schemas.microsoft.com/office/drawing/2014/main" id="{00000000-0008-0000-1C00-0000074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1704" name="Button 8" hidden="1">
              <a:extLst>
                <a:ext uri="{63B3BB69-23CF-44E3-9099-C40C66FF867C}">
                  <a14:compatExt spid="_x0000_s541704"/>
                </a:ext>
                <a:ext uri="{FF2B5EF4-FFF2-40B4-BE49-F238E27FC236}">
                  <a16:creationId xmlns:a16="http://schemas.microsoft.com/office/drawing/2014/main" id="{00000000-0008-0000-1C00-0000084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2</xdr:row>
          <xdr:rowOff>0</xdr:rowOff>
        </xdr:to>
        <xdr:sp macro="" textlink="">
          <xdr:nvSpPr>
            <xdr:cNvPr id="541705" name="Button 9" descr="Nastavení" hidden="1">
              <a:extLst>
                <a:ext uri="{63B3BB69-23CF-44E3-9099-C40C66FF867C}">
                  <a14:compatExt spid="_x0000_s541705"/>
                </a:ext>
                <a:ext uri="{FF2B5EF4-FFF2-40B4-BE49-F238E27FC236}">
                  <a16:creationId xmlns:a16="http://schemas.microsoft.com/office/drawing/2014/main" id="{00000000-0008-0000-1C00-0000094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1706" name="Button 10" hidden="1">
              <a:extLst>
                <a:ext uri="{63B3BB69-23CF-44E3-9099-C40C66FF867C}">
                  <a14:compatExt spid="_x0000_s541706"/>
                </a:ext>
                <a:ext uri="{FF2B5EF4-FFF2-40B4-BE49-F238E27FC236}">
                  <a16:creationId xmlns:a16="http://schemas.microsoft.com/office/drawing/2014/main" id="{00000000-0008-0000-1C00-00000A4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2721" name="Button 1" descr="Nastavení" hidden="1">
              <a:extLst>
                <a:ext uri="{63B3BB69-23CF-44E3-9099-C40C66FF867C}">
                  <a14:compatExt spid="_x0000_s542721"/>
                </a:ext>
                <a:ext uri="{FF2B5EF4-FFF2-40B4-BE49-F238E27FC236}">
                  <a16:creationId xmlns:a16="http://schemas.microsoft.com/office/drawing/2014/main" id="{00000000-0008-0000-1D00-000001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2722" name="Button 2" hidden="1">
              <a:extLst>
                <a:ext uri="{63B3BB69-23CF-44E3-9099-C40C66FF867C}">
                  <a14:compatExt spid="_x0000_s542722"/>
                </a:ext>
                <a:ext uri="{FF2B5EF4-FFF2-40B4-BE49-F238E27FC236}">
                  <a16:creationId xmlns:a16="http://schemas.microsoft.com/office/drawing/2014/main" id="{00000000-0008-0000-1D00-000002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2723" name="Button 3" descr="Nastavení" hidden="1">
              <a:extLst>
                <a:ext uri="{63B3BB69-23CF-44E3-9099-C40C66FF867C}">
                  <a14:compatExt spid="_x0000_s542723"/>
                </a:ext>
                <a:ext uri="{FF2B5EF4-FFF2-40B4-BE49-F238E27FC236}">
                  <a16:creationId xmlns:a16="http://schemas.microsoft.com/office/drawing/2014/main" id="{00000000-0008-0000-1D00-000003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2724" name="Button 4" hidden="1">
              <a:extLst>
                <a:ext uri="{63B3BB69-23CF-44E3-9099-C40C66FF867C}">
                  <a14:compatExt spid="_x0000_s542724"/>
                </a:ext>
                <a:ext uri="{FF2B5EF4-FFF2-40B4-BE49-F238E27FC236}">
                  <a16:creationId xmlns:a16="http://schemas.microsoft.com/office/drawing/2014/main" id="{00000000-0008-0000-1D00-000004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2725" name="Button 5" descr="Nastavení" hidden="1">
              <a:extLst>
                <a:ext uri="{63B3BB69-23CF-44E3-9099-C40C66FF867C}">
                  <a14:compatExt spid="_x0000_s542725"/>
                </a:ext>
                <a:ext uri="{FF2B5EF4-FFF2-40B4-BE49-F238E27FC236}">
                  <a16:creationId xmlns:a16="http://schemas.microsoft.com/office/drawing/2014/main" id="{00000000-0008-0000-1D00-000005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2726" name="Button 6" hidden="1">
              <a:extLst>
                <a:ext uri="{63B3BB69-23CF-44E3-9099-C40C66FF867C}">
                  <a14:compatExt spid="_x0000_s542726"/>
                </a:ext>
                <a:ext uri="{FF2B5EF4-FFF2-40B4-BE49-F238E27FC236}">
                  <a16:creationId xmlns:a16="http://schemas.microsoft.com/office/drawing/2014/main" id="{00000000-0008-0000-1D00-000006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2727" name="Button 7" descr="Nastavení" hidden="1">
              <a:extLst>
                <a:ext uri="{63B3BB69-23CF-44E3-9099-C40C66FF867C}">
                  <a14:compatExt spid="_x0000_s542727"/>
                </a:ext>
                <a:ext uri="{FF2B5EF4-FFF2-40B4-BE49-F238E27FC236}">
                  <a16:creationId xmlns:a16="http://schemas.microsoft.com/office/drawing/2014/main" id="{00000000-0008-0000-1D00-000007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2728" name="Button 8" hidden="1">
              <a:extLst>
                <a:ext uri="{63B3BB69-23CF-44E3-9099-C40C66FF867C}">
                  <a14:compatExt spid="_x0000_s542728"/>
                </a:ext>
                <a:ext uri="{FF2B5EF4-FFF2-40B4-BE49-F238E27FC236}">
                  <a16:creationId xmlns:a16="http://schemas.microsoft.com/office/drawing/2014/main" id="{00000000-0008-0000-1D00-000008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2</xdr:row>
          <xdr:rowOff>0</xdr:rowOff>
        </xdr:to>
        <xdr:sp macro="" textlink="">
          <xdr:nvSpPr>
            <xdr:cNvPr id="542729" name="Button 9" descr="Nastavení" hidden="1">
              <a:extLst>
                <a:ext uri="{63B3BB69-23CF-44E3-9099-C40C66FF867C}">
                  <a14:compatExt spid="_x0000_s542729"/>
                </a:ext>
                <a:ext uri="{FF2B5EF4-FFF2-40B4-BE49-F238E27FC236}">
                  <a16:creationId xmlns:a16="http://schemas.microsoft.com/office/drawing/2014/main" id="{00000000-0008-0000-1D00-000009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2730" name="Button 10" hidden="1">
              <a:extLst>
                <a:ext uri="{63B3BB69-23CF-44E3-9099-C40C66FF867C}">
                  <a14:compatExt spid="_x0000_s542730"/>
                </a:ext>
                <a:ext uri="{FF2B5EF4-FFF2-40B4-BE49-F238E27FC236}">
                  <a16:creationId xmlns:a16="http://schemas.microsoft.com/office/drawing/2014/main" id="{00000000-0008-0000-1D00-00000A4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3745" name="Button 1" descr="Nastavení" hidden="1">
              <a:extLst>
                <a:ext uri="{63B3BB69-23CF-44E3-9099-C40C66FF867C}">
                  <a14:compatExt spid="_x0000_s543745"/>
                </a:ext>
                <a:ext uri="{FF2B5EF4-FFF2-40B4-BE49-F238E27FC236}">
                  <a16:creationId xmlns:a16="http://schemas.microsoft.com/office/drawing/2014/main" id="{00000000-0008-0000-1E00-0000014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3746" name="Button 2" hidden="1">
              <a:extLst>
                <a:ext uri="{63B3BB69-23CF-44E3-9099-C40C66FF867C}">
                  <a14:compatExt spid="_x0000_s543746"/>
                </a:ext>
                <a:ext uri="{FF2B5EF4-FFF2-40B4-BE49-F238E27FC236}">
                  <a16:creationId xmlns:a16="http://schemas.microsoft.com/office/drawing/2014/main" id="{00000000-0008-0000-1E00-0000024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3747" name="Button 3" descr="Nastavení" hidden="1">
              <a:extLst>
                <a:ext uri="{63B3BB69-23CF-44E3-9099-C40C66FF867C}">
                  <a14:compatExt spid="_x0000_s543747"/>
                </a:ext>
                <a:ext uri="{FF2B5EF4-FFF2-40B4-BE49-F238E27FC236}">
                  <a16:creationId xmlns:a16="http://schemas.microsoft.com/office/drawing/2014/main" id="{00000000-0008-0000-1E00-0000034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3748" name="Button 4" hidden="1">
              <a:extLst>
                <a:ext uri="{63B3BB69-23CF-44E3-9099-C40C66FF867C}">
                  <a14:compatExt spid="_x0000_s543748"/>
                </a:ext>
                <a:ext uri="{FF2B5EF4-FFF2-40B4-BE49-F238E27FC236}">
                  <a16:creationId xmlns:a16="http://schemas.microsoft.com/office/drawing/2014/main" id="{00000000-0008-0000-1E00-0000044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3749" name="Button 5" descr="Nastavení" hidden="1">
              <a:extLst>
                <a:ext uri="{63B3BB69-23CF-44E3-9099-C40C66FF867C}">
                  <a14:compatExt spid="_x0000_s543749"/>
                </a:ext>
                <a:ext uri="{FF2B5EF4-FFF2-40B4-BE49-F238E27FC236}">
                  <a16:creationId xmlns:a16="http://schemas.microsoft.com/office/drawing/2014/main" id="{00000000-0008-0000-1E00-0000054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3750" name="Button 6" hidden="1">
              <a:extLst>
                <a:ext uri="{63B3BB69-23CF-44E3-9099-C40C66FF867C}">
                  <a14:compatExt spid="_x0000_s543750"/>
                </a:ext>
                <a:ext uri="{FF2B5EF4-FFF2-40B4-BE49-F238E27FC236}">
                  <a16:creationId xmlns:a16="http://schemas.microsoft.com/office/drawing/2014/main" id="{00000000-0008-0000-1E00-0000064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43751" name="Button 7" descr="Nastavení" hidden="1">
              <a:extLst>
                <a:ext uri="{63B3BB69-23CF-44E3-9099-C40C66FF867C}">
                  <a14:compatExt spid="_x0000_s543751"/>
                </a:ext>
                <a:ext uri="{FF2B5EF4-FFF2-40B4-BE49-F238E27FC236}">
                  <a16:creationId xmlns:a16="http://schemas.microsoft.com/office/drawing/2014/main" id="{00000000-0008-0000-1E00-0000074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3752" name="Button 8" hidden="1">
              <a:extLst>
                <a:ext uri="{63B3BB69-23CF-44E3-9099-C40C66FF867C}">
                  <a14:compatExt spid="_x0000_s543752"/>
                </a:ext>
                <a:ext uri="{FF2B5EF4-FFF2-40B4-BE49-F238E27FC236}">
                  <a16:creationId xmlns:a16="http://schemas.microsoft.com/office/drawing/2014/main" id="{00000000-0008-0000-1E00-0000084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2</xdr:row>
          <xdr:rowOff>0</xdr:rowOff>
        </xdr:to>
        <xdr:sp macro="" textlink="">
          <xdr:nvSpPr>
            <xdr:cNvPr id="543753" name="Button 9" descr="Nastavení" hidden="1">
              <a:extLst>
                <a:ext uri="{63B3BB69-23CF-44E3-9099-C40C66FF867C}">
                  <a14:compatExt spid="_x0000_s543753"/>
                </a:ext>
                <a:ext uri="{FF2B5EF4-FFF2-40B4-BE49-F238E27FC236}">
                  <a16:creationId xmlns:a16="http://schemas.microsoft.com/office/drawing/2014/main" id="{00000000-0008-0000-1E00-0000094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43754" name="Button 10" hidden="1">
              <a:extLst>
                <a:ext uri="{63B3BB69-23CF-44E3-9099-C40C66FF867C}">
                  <a14:compatExt spid="_x0000_s543754"/>
                </a:ext>
                <a:ext uri="{FF2B5EF4-FFF2-40B4-BE49-F238E27FC236}">
                  <a16:creationId xmlns:a16="http://schemas.microsoft.com/office/drawing/2014/main" id="{00000000-0008-0000-1E00-00000A4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44769" name="Button 1" hidden="1">
              <a:extLst>
                <a:ext uri="{63B3BB69-23CF-44E3-9099-C40C66FF867C}">
                  <a14:compatExt spid="_x0000_s544769"/>
                </a:ext>
                <a:ext uri="{FF2B5EF4-FFF2-40B4-BE49-F238E27FC236}">
                  <a16:creationId xmlns:a16="http://schemas.microsoft.com/office/drawing/2014/main" id="{00000000-0008-0000-1F00-0000015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44770" name="Button 2" hidden="1">
              <a:extLst>
                <a:ext uri="{63B3BB69-23CF-44E3-9099-C40C66FF867C}">
                  <a14:compatExt spid="_x0000_s544770"/>
                </a:ext>
                <a:ext uri="{FF2B5EF4-FFF2-40B4-BE49-F238E27FC236}">
                  <a16:creationId xmlns:a16="http://schemas.microsoft.com/office/drawing/2014/main" id="{00000000-0008-0000-1F00-0000025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44771" name="Button 3" hidden="1">
              <a:extLst>
                <a:ext uri="{63B3BB69-23CF-44E3-9099-C40C66FF867C}">
                  <a14:compatExt spid="_x0000_s544771"/>
                </a:ext>
                <a:ext uri="{FF2B5EF4-FFF2-40B4-BE49-F238E27FC236}">
                  <a16:creationId xmlns:a16="http://schemas.microsoft.com/office/drawing/2014/main" id="{00000000-0008-0000-1F00-0000035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44772" name="Button 4" hidden="1">
              <a:extLst>
                <a:ext uri="{63B3BB69-23CF-44E3-9099-C40C66FF867C}">
                  <a14:compatExt spid="_x0000_s544772"/>
                </a:ext>
                <a:ext uri="{FF2B5EF4-FFF2-40B4-BE49-F238E27FC236}">
                  <a16:creationId xmlns:a16="http://schemas.microsoft.com/office/drawing/2014/main" id="{00000000-0008-0000-1F00-0000045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44773" name="Button 5" hidden="1">
              <a:extLst>
                <a:ext uri="{63B3BB69-23CF-44E3-9099-C40C66FF867C}">
                  <a14:compatExt spid="_x0000_s544773"/>
                </a:ext>
                <a:ext uri="{FF2B5EF4-FFF2-40B4-BE49-F238E27FC236}">
                  <a16:creationId xmlns:a16="http://schemas.microsoft.com/office/drawing/2014/main" id="{00000000-0008-0000-1F00-0000055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44774" name="Button 6" descr="Nastavení" hidden="1">
              <a:extLst>
                <a:ext uri="{63B3BB69-23CF-44E3-9099-C40C66FF867C}">
                  <a14:compatExt spid="_x0000_s544774"/>
                </a:ext>
                <a:ext uri="{FF2B5EF4-FFF2-40B4-BE49-F238E27FC236}">
                  <a16:creationId xmlns:a16="http://schemas.microsoft.com/office/drawing/2014/main" id="{00000000-0008-0000-1F00-0000065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44775" name="Button 7" hidden="1">
              <a:extLst>
                <a:ext uri="{63B3BB69-23CF-44E3-9099-C40C66FF867C}">
                  <a14:compatExt spid="_x0000_s544775"/>
                </a:ext>
                <a:ext uri="{FF2B5EF4-FFF2-40B4-BE49-F238E27FC236}">
                  <a16:creationId xmlns:a16="http://schemas.microsoft.com/office/drawing/2014/main" id="{00000000-0008-0000-1F00-0000075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44776" name="Button 8" hidden="1">
              <a:extLst>
                <a:ext uri="{63B3BB69-23CF-44E3-9099-C40C66FF867C}">
                  <a14:compatExt spid="_x0000_s544776"/>
                </a:ext>
                <a:ext uri="{FF2B5EF4-FFF2-40B4-BE49-F238E27FC236}">
                  <a16:creationId xmlns:a16="http://schemas.microsoft.com/office/drawing/2014/main" id="{00000000-0008-0000-1F00-0000085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44777" name="Button 9" hidden="1">
              <a:extLst>
                <a:ext uri="{63B3BB69-23CF-44E3-9099-C40C66FF867C}">
                  <a14:compatExt spid="_x0000_s544777"/>
                </a:ext>
                <a:ext uri="{FF2B5EF4-FFF2-40B4-BE49-F238E27FC236}">
                  <a16:creationId xmlns:a16="http://schemas.microsoft.com/office/drawing/2014/main" id="{00000000-0008-0000-1F00-0000095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45793" name="Button 1" hidden="1">
              <a:extLst>
                <a:ext uri="{63B3BB69-23CF-44E3-9099-C40C66FF867C}">
                  <a14:compatExt spid="_x0000_s545793"/>
                </a:ext>
                <a:ext uri="{FF2B5EF4-FFF2-40B4-BE49-F238E27FC236}">
                  <a16:creationId xmlns:a16="http://schemas.microsoft.com/office/drawing/2014/main" id="{00000000-0008-0000-2000-000001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45794" name="Button 2" hidden="1">
              <a:extLst>
                <a:ext uri="{63B3BB69-23CF-44E3-9099-C40C66FF867C}">
                  <a14:compatExt spid="_x0000_s545794"/>
                </a:ext>
                <a:ext uri="{FF2B5EF4-FFF2-40B4-BE49-F238E27FC236}">
                  <a16:creationId xmlns:a16="http://schemas.microsoft.com/office/drawing/2014/main" id="{00000000-0008-0000-2000-000002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45795" name="Button 3" hidden="1">
              <a:extLst>
                <a:ext uri="{63B3BB69-23CF-44E3-9099-C40C66FF867C}">
                  <a14:compatExt spid="_x0000_s545795"/>
                </a:ext>
                <a:ext uri="{FF2B5EF4-FFF2-40B4-BE49-F238E27FC236}">
                  <a16:creationId xmlns:a16="http://schemas.microsoft.com/office/drawing/2014/main" id="{00000000-0008-0000-2000-000003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45796" name="Button 4" hidden="1">
              <a:extLst>
                <a:ext uri="{63B3BB69-23CF-44E3-9099-C40C66FF867C}">
                  <a14:compatExt spid="_x0000_s545796"/>
                </a:ext>
                <a:ext uri="{FF2B5EF4-FFF2-40B4-BE49-F238E27FC236}">
                  <a16:creationId xmlns:a16="http://schemas.microsoft.com/office/drawing/2014/main" id="{00000000-0008-0000-2000-000004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45797" name="Button 5" hidden="1">
              <a:extLst>
                <a:ext uri="{63B3BB69-23CF-44E3-9099-C40C66FF867C}">
                  <a14:compatExt spid="_x0000_s545797"/>
                </a:ext>
                <a:ext uri="{FF2B5EF4-FFF2-40B4-BE49-F238E27FC236}">
                  <a16:creationId xmlns:a16="http://schemas.microsoft.com/office/drawing/2014/main" id="{00000000-0008-0000-2000-000005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45798" name="Button 6" descr="Nastavení" hidden="1">
              <a:extLst>
                <a:ext uri="{63B3BB69-23CF-44E3-9099-C40C66FF867C}">
                  <a14:compatExt spid="_x0000_s545798"/>
                </a:ext>
                <a:ext uri="{FF2B5EF4-FFF2-40B4-BE49-F238E27FC236}">
                  <a16:creationId xmlns:a16="http://schemas.microsoft.com/office/drawing/2014/main" id="{00000000-0008-0000-2000-000006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45799" name="Button 7" hidden="1">
              <a:extLst>
                <a:ext uri="{63B3BB69-23CF-44E3-9099-C40C66FF867C}">
                  <a14:compatExt spid="_x0000_s545799"/>
                </a:ext>
                <a:ext uri="{FF2B5EF4-FFF2-40B4-BE49-F238E27FC236}">
                  <a16:creationId xmlns:a16="http://schemas.microsoft.com/office/drawing/2014/main" id="{00000000-0008-0000-2000-000007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45800" name="Button 8" hidden="1">
              <a:extLst>
                <a:ext uri="{63B3BB69-23CF-44E3-9099-C40C66FF867C}">
                  <a14:compatExt spid="_x0000_s545800"/>
                </a:ext>
                <a:ext uri="{FF2B5EF4-FFF2-40B4-BE49-F238E27FC236}">
                  <a16:creationId xmlns:a16="http://schemas.microsoft.com/office/drawing/2014/main" id="{00000000-0008-0000-2000-000008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45801" name="Button 9" hidden="1">
              <a:extLst>
                <a:ext uri="{63B3BB69-23CF-44E3-9099-C40C66FF867C}">
                  <a14:compatExt spid="_x0000_s545801"/>
                </a:ext>
                <a:ext uri="{FF2B5EF4-FFF2-40B4-BE49-F238E27FC236}">
                  <a16:creationId xmlns:a16="http://schemas.microsoft.com/office/drawing/2014/main" id="{00000000-0008-0000-2000-0000095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2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46817" name="Button 1" hidden="1">
              <a:extLst>
                <a:ext uri="{63B3BB69-23CF-44E3-9099-C40C66FF867C}">
                  <a14:compatExt spid="_x0000_s546817"/>
                </a:ext>
                <a:ext uri="{FF2B5EF4-FFF2-40B4-BE49-F238E27FC236}">
                  <a16:creationId xmlns:a16="http://schemas.microsoft.com/office/drawing/2014/main" id="{00000000-0008-0000-2100-0000015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46818" name="Button 2" hidden="1">
              <a:extLst>
                <a:ext uri="{63B3BB69-23CF-44E3-9099-C40C66FF867C}">
                  <a14:compatExt spid="_x0000_s546818"/>
                </a:ext>
                <a:ext uri="{FF2B5EF4-FFF2-40B4-BE49-F238E27FC236}">
                  <a16:creationId xmlns:a16="http://schemas.microsoft.com/office/drawing/2014/main" id="{00000000-0008-0000-2100-0000025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46819" name="Button 3" hidden="1">
              <a:extLst>
                <a:ext uri="{63B3BB69-23CF-44E3-9099-C40C66FF867C}">
                  <a14:compatExt spid="_x0000_s546819"/>
                </a:ext>
                <a:ext uri="{FF2B5EF4-FFF2-40B4-BE49-F238E27FC236}">
                  <a16:creationId xmlns:a16="http://schemas.microsoft.com/office/drawing/2014/main" id="{00000000-0008-0000-2100-0000035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46820" name="Button 4" hidden="1">
              <a:extLst>
                <a:ext uri="{63B3BB69-23CF-44E3-9099-C40C66FF867C}">
                  <a14:compatExt spid="_x0000_s546820"/>
                </a:ext>
                <a:ext uri="{FF2B5EF4-FFF2-40B4-BE49-F238E27FC236}">
                  <a16:creationId xmlns:a16="http://schemas.microsoft.com/office/drawing/2014/main" id="{00000000-0008-0000-2100-0000045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46821" name="Button 5" hidden="1">
              <a:extLst>
                <a:ext uri="{63B3BB69-23CF-44E3-9099-C40C66FF867C}">
                  <a14:compatExt spid="_x0000_s546821"/>
                </a:ext>
                <a:ext uri="{FF2B5EF4-FFF2-40B4-BE49-F238E27FC236}">
                  <a16:creationId xmlns:a16="http://schemas.microsoft.com/office/drawing/2014/main" id="{00000000-0008-0000-2100-0000055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46822" name="Button 6" descr="Nastavení" hidden="1">
              <a:extLst>
                <a:ext uri="{63B3BB69-23CF-44E3-9099-C40C66FF867C}">
                  <a14:compatExt spid="_x0000_s546822"/>
                </a:ext>
                <a:ext uri="{FF2B5EF4-FFF2-40B4-BE49-F238E27FC236}">
                  <a16:creationId xmlns:a16="http://schemas.microsoft.com/office/drawing/2014/main" id="{00000000-0008-0000-2100-0000065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46823" name="Button 7" hidden="1">
              <a:extLst>
                <a:ext uri="{63B3BB69-23CF-44E3-9099-C40C66FF867C}">
                  <a14:compatExt spid="_x0000_s546823"/>
                </a:ext>
                <a:ext uri="{FF2B5EF4-FFF2-40B4-BE49-F238E27FC236}">
                  <a16:creationId xmlns:a16="http://schemas.microsoft.com/office/drawing/2014/main" id="{00000000-0008-0000-2100-0000075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46824" name="Button 8" hidden="1">
              <a:extLst>
                <a:ext uri="{63B3BB69-23CF-44E3-9099-C40C66FF867C}">
                  <a14:compatExt spid="_x0000_s546824"/>
                </a:ext>
                <a:ext uri="{FF2B5EF4-FFF2-40B4-BE49-F238E27FC236}">
                  <a16:creationId xmlns:a16="http://schemas.microsoft.com/office/drawing/2014/main" id="{00000000-0008-0000-2100-0000085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46825" name="Button 9" hidden="1">
              <a:extLst>
                <a:ext uri="{63B3BB69-23CF-44E3-9099-C40C66FF867C}">
                  <a14:compatExt spid="_x0000_s546825"/>
                </a:ext>
                <a:ext uri="{FF2B5EF4-FFF2-40B4-BE49-F238E27FC236}">
                  <a16:creationId xmlns:a16="http://schemas.microsoft.com/office/drawing/2014/main" id="{00000000-0008-0000-2100-0000095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47841" name="Button 1" hidden="1">
              <a:extLst>
                <a:ext uri="{63B3BB69-23CF-44E3-9099-C40C66FF867C}">
                  <a14:compatExt spid="_x0000_s547841"/>
                </a:ext>
                <a:ext uri="{FF2B5EF4-FFF2-40B4-BE49-F238E27FC236}">
                  <a16:creationId xmlns:a16="http://schemas.microsoft.com/office/drawing/2014/main" id="{00000000-0008-0000-2200-000001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47842" name="Button 2" hidden="1">
              <a:extLst>
                <a:ext uri="{63B3BB69-23CF-44E3-9099-C40C66FF867C}">
                  <a14:compatExt spid="_x0000_s547842"/>
                </a:ext>
                <a:ext uri="{FF2B5EF4-FFF2-40B4-BE49-F238E27FC236}">
                  <a16:creationId xmlns:a16="http://schemas.microsoft.com/office/drawing/2014/main" id="{00000000-0008-0000-2200-000002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47843" name="Button 3" hidden="1">
              <a:extLst>
                <a:ext uri="{63B3BB69-23CF-44E3-9099-C40C66FF867C}">
                  <a14:compatExt spid="_x0000_s547843"/>
                </a:ext>
                <a:ext uri="{FF2B5EF4-FFF2-40B4-BE49-F238E27FC236}">
                  <a16:creationId xmlns:a16="http://schemas.microsoft.com/office/drawing/2014/main" id="{00000000-0008-0000-2200-000003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47844" name="Button 4" hidden="1">
              <a:extLst>
                <a:ext uri="{63B3BB69-23CF-44E3-9099-C40C66FF867C}">
                  <a14:compatExt spid="_x0000_s547844"/>
                </a:ext>
                <a:ext uri="{FF2B5EF4-FFF2-40B4-BE49-F238E27FC236}">
                  <a16:creationId xmlns:a16="http://schemas.microsoft.com/office/drawing/2014/main" id="{00000000-0008-0000-2200-000004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47845" name="Button 5" hidden="1">
              <a:extLst>
                <a:ext uri="{63B3BB69-23CF-44E3-9099-C40C66FF867C}">
                  <a14:compatExt spid="_x0000_s547845"/>
                </a:ext>
                <a:ext uri="{FF2B5EF4-FFF2-40B4-BE49-F238E27FC236}">
                  <a16:creationId xmlns:a16="http://schemas.microsoft.com/office/drawing/2014/main" id="{00000000-0008-0000-2200-000005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47846" name="Button 6" descr="Nastavení" hidden="1">
              <a:extLst>
                <a:ext uri="{63B3BB69-23CF-44E3-9099-C40C66FF867C}">
                  <a14:compatExt spid="_x0000_s547846"/>
                </a:ext>
                <a:ext uri="{FF2B5EF4-FFF2-40B4-BE49-F238E27FC236}">
                  <a16:creationId xmlns:a16="http://schemas.microsoft.com/office/drawing/2014/main" id="{00000000-0008-0000-2200-000006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47847" name="Button 7" hidden="1">
              <a:extLst>
                <a:ext uri="{63B3BB69-23CF-44E3-9099-C40C66FF867C}">
                  <a14:compatExt spid="_x0000_s547847"/>
                </a:ext>
                <a:ext uri="{FF2B5EF4-FFF2-40B4-BE49-F238E27FC236}">
                  <a16:creationId xmlns:a16="http://schemas.microsoft.com/office/drawing/2014/main" id="{00000000-0008-0000-2200-000007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47848" name="Button 8" hidden="1">
              <a:extLst>
                <a:ext uri="{63B3BB69-23CF-44E3-9099-C40C66FF867C}">
                  <a14:compatExt spid="_x0000_s547848"/>
                </a:ext>
                <a:ext uri="{FF2B5EF4-FFF2-40B4-BE49-F238E27FC236}">
                  <a16:creationId xmlns:a16="http://schemas.microsoft.com/office/drawing/2014/main" id="{00000000-0008-0000-2200-000008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47849" name="Button 9" hidden="1">
              <a:extLst>
                <a:ext uri="{63B3BB69-23CF-44E3-9099-C40C66FF867C}">
                  <a14:compatExt spid="_x0000_s547849"/>
                </a:ext>
                <a:ext uri="{FF2B5EF4-FFF2-40B4-BE49-F238E27FC236}">
                  <a16:creationId xmlns:a16="http://schemas.microsoft.com/office/drawing/2014/main" id="{00000000-0008-0000-2200-0000095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48865" name="Button 1" hidden="1">
              <a:extLst>
                <a:ext uri="{63B3BB69-23CF-44E3-9099-C40C66FF867C}">
                  <a14:compatExt spid="_x0000_s548865"/>
                </a:ext>
                <a:ext uri="{FF2B5EF4-FFF2-40B4-BE49-F238E27FC236}">
                  <a16:creationId xmlns:a16="http://schemas.microsoft.com/office/drawing/2014/main" id="{00000000-0008-0000-2300-0000016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48866" name="Button 2" hidden="1">
              <a:extLst>
                <a:ext uri="{63B3BB69-23CF-44E3-9099-C40C66FF867C}">
                  <a14:compatExt spid="_x0000_s548866"/>
                </a:ext>
                <a:ext uri="{FF2B5EF4-FFF2-40B4-BE49-F238E27FC236}">
                  <a16:creationId xmlns:a16="http://schemas.microsoft.com/office/drawing/2014/main" id="{00000000-0008-0000-2300-0000026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48867" name="Button 3" hidden="1">
              <a:extLst>
                <a:ext uri="{63B3BB69-23CF-44E3-9099-C40C66FF867C}">
                  <a14:compatExt spid="_x0000_s548867"/>
                </a:ext>
                <a:ext uri="{FF2B5EF4-FFF2-40B4-BE49-F238E27FC236}">
                  <a16:creationId xmlns:a16="http://schemas.microsoft.com/office/drawing/2014/main" id="{00000000-0008-0000-2300-0000036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48868" name="Button 4" hidden="1">
              <a:extLst>
                <a:ext uri="{63B3BB69-23CF-44E3-9099-C40C66FF867C}">
                  <a14:compatExt spid="_x0000_s548868"/>
                </a:ext>
                <a:ext uri="{FF2B5EF4-FFF2-40B4-BE49-F238E27FC236}">
                  <a16:creationId xmlns:a16="http://schemas.microsoft.com/office/drawing/2014/main" id="{00000000-0008-0000-2300-0000046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48869" name="Button 5" hidden="1">
              <a:extLst>
                <a:ext uri="{63B3BB69-23CF-44E3-9099-C40C66FF867C}">
                  <a14:compatExt spid="_x0000_s548869"/>
                </a:ext>
                <a:ext uri="{FF2B5EF4-FFF2-40B4-BE49-F238E27FC236}">
                  <a16:creationId xmlns:a16="http://schemas.microsoft.com/office/drawing/2014/main" id="{00000000-0008-0000-2300-0000056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48870" name="Button 6" descr="Nastavení" hidden="1">
              <a:extLst>
                <a:ext uri="{63B3BB69-23CF-44E3-9099-C40C66FF867C}">
                  <a14:compatExt spid="_x0000_s548870"/>
                </a:ext>
                <a:ext uri="{FF2B5EF4-FFF2-40B4-BE49-F238E27FC236}">
                  <a16:creationId xmlns:a16="http://schemas.microsoft.com/office/drawing/2014/main" id="{00000000-0008-0000-2300-0000066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48871" name="Button 7" hidden="1">
              <a:extLst>
                <a:ext uri="{63B3BB69-23CF-44E3-9099-C40C66FF867C}">
                  <a14:compatExt spid="_x0000_s548871"/>
                </a:ext>
                <a:ext uri="{FF2B5EF4-FFF2-40B4-BE49-F238E27FC236}">
                  <a16:creationId xmlns:a16="http://schemas.microsoft.com/office/drawing/2014/main" id="{00000000-0008-0000-2300-0000076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48872" name="Button 8" hidden="1">
              <a:extLst>
                <a:ext uri="{63B3BB69-23CF-44E3-9099-C40C66FF867C}">
                  <a14:compatExt spid="_x0000_s548872"/>
                </a:ext>
                <a:ext uri="{FF2B5EF4-FFF2-40B4-BE49-F238E27FC236}">
                  <a16:creationId xmlns:a16="http://schemas.microsoft.com/office/drawing/2014/main" id="{00000000-0008-0000-2300-0000086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48873" name="Button 9" hidden="1">
              <a:extLst>
                <a:ext uri="{63B3BB69-23CF-44E3-9099-C40C66FF867C}">
                  <a14:compatExt spid="_x0000_s548873"/>
                </a:ext>
                <a:ext uri="{FF2B5EF4-FFF2-40B4-BE49-F238E27FC236}">
                  <a16:creationId xmlns:a16="http://schemas.microsoft.com/office/drawing/2014/main" id="{00000000-0008-0000-2300-0000096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49889" name="Button 1" hidden="1">
              <a:extLst>
                <a:ext uri="{63B3BB69-23CF-44E3-9099-C40C66FF867C}">
                  <a14:compatExt spid="_x0000_s549889"/>
                </a:ext>
                <a:ext uri="{FF2B5EF4-FFF2-40B4-BE49-F238E27FC236}">
                  <a16:creationId xmlns:a16="http://schemas.microsoft.com/office/drawing/2014/main" id="{00000000-0008-0000-2400-0000016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49890" name="Button 2" hidden="1">
              <a:extLst>
                <a:ext uri="{63B3BB69-23CF-44E3-9099-C40C66FF867C}">
                  <a14:compatExt spid="_x0000_s549890"/>
                </a:ext>
                <a:ext uri="{FF2B5EF4-FFF2-40B4-BE49-F238E27FC236}">
                  <a16:creationId xmlns:a16="http://schemas.microsoft.com/office/drawing/2014/main" id="{00000000-0008-0000-2400-0000026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49891" name="Button 3" hidden="1">
              <a:extLst>
                <a:ext uri="{63B3BB69-23CF-44E3-9099-C40C66FF867C}">
                  <a14:compatExt spid="_x0000_s549891"/>
                </a:ext>
                <a:ext uri="{FF2B5EF4-FFF2-40B4-BE49-F238E27FC236}">
                  <a16:creationId xmlns:a16="http://schemas.microsoft.com/office/drawing/2014/main" id="{00000000-0008-0000-2400-0000036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49892" name="Button 4" hidden="1">
              <a:extLst>
                <a:ext uri="{63B3BB69-23CF-44E3-9099-C40C66FF867C}">
                  <a14:compatExt spid="_x0000_s549892"/>
                </a:ext>
                <a:ext uri="{FF2B5EF4-FFF2-40B4-BE49-F238E27FC236}">
                  <a16:creationId xmlns:a16="http://schemas.microsoft.com/office/drawing/2014/main" id="{00000000-0008-0000-2400-0000046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49893" name="Button 5" hidden="1">
              <a:extLst>
                <a:ext uri="{63B3BB69-23CF-44E3-9099-C40C66FF867C}">
                  <a14:compatExt spid="_x0000_s549893"/>
                </a:ext>
                <a:ext uri="{FF2B5EF4-FFF2-40B4-BE49-F238E27FC236}">
                  <a16:creationId xmlns:a16="http://schemas.microsoft.com/office/drawing/2014/main" id="{00000000-0008-0000-2400-0000056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49894" name="Button 6" descr="Nastavení" hidden="1">
              <a:extLst>
                <a:ext uri="{63B3BB69-23CF-44E3-9099-C40C66FF867C}">
                  <a14:compatExt spid="_x0000_s549894"/>
                </a:ext>
                <a:ext uri="{FF2B5EF4-FFF2-40B4-BE49-F238E27FC236}">
                  <a16:creationId xmlns:a16="http://schemas.microsoft.com/office/drawing/2014/main" id="{00000000-0008-0000-2400-0000066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49895" name="Button 7" hidden="1">
              <a:extLst>
                <a:ext uri="{63B3BB69-23CF-44E3-9099-C40C66FF867C}">
                  <a14:compatExt spid="_x0000_s549895"/>
                </a:ext>
                <a:ext uri="{FF2B5EF4-FFF2-40B4-BE49-F238E27FC236}">
                  <a16:creationId xmlns:a16="http://schemas.microsoft.com/office/drawing/2014/main" id="{00000000-0008-0000-2400-0000076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49896" name="Button 8" hidden="1">
              <a:extLst>
                <a:ext uri="{63B3BB69-23CF-44E3-9099-C40C66FF867C}">
                  <a14:compatExt spid="_x0000_s549896"/>
                </a:ext>
                <a:ext uri="{FF2B5EF4-FFF2-40B4-BE49-F238E27FC236}">
                  <a16:creationId xmlns:a16="http://schemas.microsoft.com/office/drawing/2014/main" id="{00000000-0008-0000-2400-0000086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49897" name="Button 9" hidden="1">
              <a:extLst>
                <a:ext uri="{63B3BB69-23CF-44E3-9099-C40C66FF867C}">
                  <a14:compatExt spid="_x0000_s549897"/>
                </a:ext>
                <a:ext uri="{FF2B5EF4-FFF2-40B4-BE49-F238E27FC236}">
                  <a16:creationId xmlns:a16="http://schemas.microsoft.com/office/drawing/2014/main" id="{00000000-0008-0000-2400-0000096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50913" name="Button 1" hidden="1">
              <a:extLst>
                <a:ext uri="{63B3BB69-23CF-44E3-9099-C40C66FF867C}">
                  <a14:compatExt spid="_x0000_s550913"/>
                </a:ext>
                <a:ext uri="{FF2B5EF4-FFF2-40B4-BE49-F238E27FC236}">
                  <a16:creationId xmlns:a16="http://schemas.microsoft.com/office/drawing/2014/main" id="{00000000-0008-0000-2500-0000016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50914" name="Button 2" hidden="1">
              <a:extLst>
                <a:ext uri="{63B3BB69-23CF-44E3-9099-C40C66FF867C}">
                  <a14:compatExt spid="_x0000_s550914"/>
                </a:ext>
                <a:ext uri="{FF2B5EF4-FFF2-40B4-BE49-F238E27FC236}">
                  <a16:creationId xmlns:a16="http://schemas.microsoft.com/office/drawing/2014/main" id="{00000000-0008-0000-2500-0000026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50915" name="Button 3" hidden="1">
              <a:extLst>
                <a:ext uri="{63B3BB69-23CF-44E3-9099-C40C66FF867C}">
                  <a14:compatExt spid="_x0000_s550915"/>
                </a:ext>
                <a:ext uri="{FF2B5EF4-FFF2-40B4-BE49-F238E27FC236}">
                  <a16:creationId xmlns:a16="http://schemas.microsoft.com/office/drawing/2014/main" id="{00000000-0008-0000-2500-0000036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50916" name="Button 4" hidden="1">
              <a:extLst>
                <a:ext uri="{63B3BB69-23CF-44E3-9099-C40C66FF867C}">
                  <a14:compatExt spid="_x0000_s550916"/>
                </a:ext>
                <a:ext uri="{FF2B5EF4-FFF2-40B4-BE49-F238E27FC236}">
                  <a16:creationId xmlns:a16="http://schemas.microsoft.com/office/drawing/2014/main" id="{00000000-0008-0000-2500-0000046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50917" name="Button 5" hidden="1">
              <a:extLst>
                <a:ext uri="{63B3BB69-23CF-44E3-9099-C40C66FF867C}">
                  <a14:compatExt spid="_x0000_s550917"/>
                </a:ext>
                <a:ext uri="{FF2B5EF4-FFF2-40B4-BE49-F238E27FC236}">
                  <a16:creationId xmlns:a16="http://schemas.microsoft.com/office/drawing/2014/main" id="{00000000-0008-0000-2500-0000056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50918" name="Button 6" descr="Nastavení" hidden="1">
              <a:extLst>
                <a:ext uri="{63B3BB69-23CF-44E3-9099-C40C66FF867C}">
                  <a14:compatExt spid="_x0000_s550918"/>
                </a:ext>
                <a:ext uri="{FF2B5EF4-FFF2-40B4-BE49-F238E27FC236}">
                  <a16:creationId xmlns:a16="http://schemas.microsoft.com/office/drawing/2014/main" id="{00000000-0008-0000-2500-0000066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50919" name="Button 7" hidden="1">
              <a:extLst>
                <a:ext uri="{63B3BB69-23CF-44E3-9099-C40C66FF867C}">
                  <a14:compatExt spid="_x0000_s550919"/>
                </a:ext>
                <a:ext uri="{FF2B5EF4-FFF2-40B4-BE49-F238E27FC236}">
                  <a16:creationId xmlns:a16="http://schemas.microsoft.com/office/drawing/2014/main" id="{00000000-0008-0000-2500-0000076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50920" name="Button 8" hidden="1">
              <a:extLst>
                <a:ext uri="{63B3BB69-23CF-44E3-9099-C40C66FF867C}">
                  <a14:compatExt spid="_x0000_s550920"/>
                </a:ext>
                <a:ext uri="{FF2B5EF4-FFF2-40B4-BE49-F238E27FC236}">
                  <a16:creationId xmlns:a16="http://schemas.microsoft.com/office/drawing/2014/main" id="{00000000-0008-0000-2500-0000086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50921" name="Button 9" hidden="1">
              <a:extLst>
                <a:ext uri="{63B3BB69-23CF-44E3-9099-C40C66FF867C}">
                  <a14:compatExt spid="_x0000_s550921"/>
                </a:ext>
                <a:ext uri="{FF2B5EF4-FFF2-40B4-BE49-F238E27FC236}">
                  <a16:creationId xmlns:a16="http://schemas.microsoft.com/office/drawing/2014/main" id="{00000000-0008-0000-2500-0000096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51937" name="Button 1" hidden="1">
              <a:extLst>
                <a:ext uri="{63B3BB69-23CF-44E3-9099-C40C66FF867C}">
                  <a14:compatExt spid="_x0000_s551937"/>
                </a:ext>
                <a:ext uri="{FF2B5EF4-FFF2-40B4-BE49-F238E27FC236}">
                  <a16:creationId xmlns:a16="http://schemas.microsoft.com/office/drawing/2014/main" id="{00000000-0008-0000-2600-0000016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51938" name="Button 2" hidden="1">
              <a:extLst>
                <a:ext uri="{63B3BB69-23CF-44E3-9099-C40C66FF867C}">
                  <a14:compatExt spid="_x0000_s551938"/>
                </a:ext>
                <a:ext uri="{FF2B5EF4-FFF2-40B4-BE49-F238E27FC236}">
                  <a16:creationId xmlns:a16="http://schemas.microsoft.com/office/drawing/2014/main" id="{00000000-0008-0000-2600-0000026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51939" name="Button 3" hidden="1">
              <a:extLst>
                <a:ext uri="{63B3BB69-23CF-44E3-9099-C40C66FF867C}">
                  <a14:compatExt spid="_x0000_s551939"/>
                </a:ext>
                <a:ext uri="{FF2B5EF4-FFF2-40B4-BE49-F238E27FC236}">
                  <a16:creationId xmlns:a16="http://schemas.microsoft.com/office/drawing/2014/main" id="{00000000-0008-0000-2600-0000036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51940" name="Button 4" hidden="1">
              <a:extLst>
                <a:ext uri="{63B3BB69-23CF-44E3-9099-C40C66FF867C}">
                  <a14:compatExt spid="_x0000_s551940"/>
                </a:ext>
                <a:ext uri="{FF2B5EF4-FFF2-40B4-BE49-F238E27FC236}">
                  <a16:creationId xmlns:a16="http://schemas.microsoft.com/office/drawing/2014/main" id="{00000000-0008-0000-2600-0000046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51941" name="Button 5" hidden="1">
              <a:extLst>
                <a:ext uri="{63B3BB69-23CF-44E3-9099-C40C66FF867C}">
                  <a14:compatExt spid="_x0000_s551941"/>
                </a:ext>
                <a:ext uri="{FF2B5EF4-FFF2-40B4-BE49-F238E27FC236}">
                  <a16:creationId xmlns:a16="http://schemas.microsoft.com/office/drawing/2014/main" id="{00000000-0008-0000-2600-0000056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51942" name="Button 6" descr="Nastavení" hidden="1">
              <a:extLst>
                <a:ext uri="{63B3BB69-23CF-44E3-9099-C40C66FF867C}">
                  <a14:compatExt spid="_x0000_s551942"/>
                </a:ext>
                <a:ext uri="{FF2B5EF4-FFF2-40B4-BE49-F238E27FC236}">
                  <a16:creationId xmlns:a16="http://schemas.microsoft.com/office/drawing/2014/main" id="{00000000-0008-0000-2600-0000066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51943" name="Button 7" hidden="1">
              <a:extLst>
                <a:ext uri="{63B3BB69-23CF-44E3-9099-C40C66FF867C}">
                  <a14:compatExt spid="_x0000_s551943"/>
                </a:ext>
                <a:ext uri="{FF2B5EF4-FFF2-40B4-BE49-F238E27FC236}">
                  <a16:creationId xmlns:a16="http://schemas.microsoft.com/office/drawing/2014/main" id="{00000000-0008-0000-2600-0000076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51944" name="Button 8" hidden="1">
              <a:extLst>
                <a:ext uri="{63B3BB69-23CF-44E3-9099-C40C66FF867C}">
                  <a14:compatExt spid="_x0000_s551944"/>
                </a:ext>
                <a:ext uri="{FF2B5EF4-FFF2-40B4-BE49-F238E27FC236}">
                  <a16:creationId xmlns:a16="http://schemas.microsoft.com/office/drawing/2014/main" id="{00000000-0008-0000-2600-0000086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51945" name="Button 9" hidden="1">
              <a:extLst>
                <a:ext uri="{63B3BB69-23CF-44E3-9099-C40C66FF867C}">
                  <a14:compatExt spid="_x0000_s551945"/>
                </a:ext>
                <a:ext uri="{FF2B5EF4-FFF2-40B4-BE49-F238E27FC236}">
                  <a16:creationId xmlns:a16="http://schemas.microsoft.com/office/drawing/2014/main" id="{00000000-0008-0000-2600-0000096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3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52961" name="Button 1" hidden="1">
              <a:extLst>
                <a:ext uri="{63B3BB69-23CF-44E3-9099-C40C66FF867C}">
                  <a14:compatExt spid="_x0000_s552961"/>
                </a:ext>
                <a:ext uri="{FF2B5EF4-FFF2-40B4-BE49-F238E27FC236}">
                  <a16:creationId xmlns:a16="http://schemas.microsoft.com/office/drawing/2014/main" id="{00000000-0008-0000-2700-0000017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52962" name="Button 2" hidden="1">
              <a:extLst>
                <a:ext uri="{63B3BB69-23CF-44E3-9099-C40C66FF867C}">
                  <a14:compatExt spid="_x0000_s552962"/>
                </a:ext>
                <a:ext uri="{FF2B5EF4-FFF2-40B4-BE49-F238E27FC236}">
                  <a16:creationId xmlns:a16="http://schemas.microsoft.com/office/drawing/2014/main" id="{00000000-0008-0000-2700-0000027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76200</xdr:colOff>
          <xdr:row>2</xdr:row>
          <xdr:rowOff>9525</xdr:rowOff>
        </xdr:from>
        <xdr:to>
          <xdr:col>17</xdr:col>
          <xdr:colOff>638175</xdr:colOff>
          <xdr:row>3</xdr:row>
          <xdr:rowOff>104775</xdr:rowOff>
        </xdr:to>
        <xdr:sp macro="" textlink="">
          <xdr:nvSpPr>
            <xdr:cNvPr id="552963" name="Button 3" hidden="1">
              <a:extLst>
                <a:ext uri="{63B3BB69-23CF-44E3-9099-C40C66FF867C}">
                  <a14:compatExt spid="_x0000_s552963"/>
                </a:ext>
                <a:ext uri="{FF2B5EF4-FFF2-40B4-BE49-F238E27FC236}">
                  <a16:creationId xmlns:a16="http://schemas.microsoft.com/office/drawing/2014/main" id="{00000000-0008-0000-2700-0000037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výsledků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1</xdr:row>
          <xdr:rowOff>390525</xdr:rowOff>
        </xdr:from>
        <xdr:to>
          <xdr:col>8</xdr:col>
          <xdr:colOff>1266825</xdr:colOff>
          <xdr:row>2</xdr:row>
          <xdr:rowOff>0</xdr:rowOff>
        </xdr:to>
        <xdr:sp macro="" textlink="">
          <xdr:nvSpPr>
            <xdr:cNvPr id="552964" name="Button 4" hidden="1">
              <a:extLst>
                <a:ext uri="{63B3BB69-23CF-44E3-9099-C40C66FF867C}">
                  <a14:compatExt spid="_x0000_s552964"/>
                </a:ext>
                <a:ext uri="{FF2B5EF4-FFF2-40B4-BE49-F238E27FC236}">
                  <a16:creationId xmlns:a16="http://schemas.microsoft.com/office/drawing/2014/main" id="{00000000-0008-0000-2700-0000047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závodník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95250</xdr:colOff>
          <xdr:row>5</xdr:row>
          <xdr:rowOff>57150</xdr:rowOff>
        </xdr:from>
        <xdr:to>
          <xdr:col>11</xdr:col>
          <xdr:colOff>409575</xdr:colOff>
          <xdr:row>6</xdr:row>
          <xdr:rowOff>133350</xdr:rowOff>
        </xdr:to>
        <xdr:sp macro="" textlink="">
          <xdr:nvSpPr>
            <xdr:cNvPr id="552965" name="Button 5" hidden="1">
              <a:extLst>
                <a:ext uri="{63B3BB69-23CF-44E3-9099-C40C66FF867C}">
                  <a14:compatExt spid="_x0000_s552965"/>
                </a:ext>
                <a:ext uri="{FF2B5EF4-FFF2-40B4-BE49-F238E27FC236}">
                  <a16:creationId xmlns:a16="http://schemas.microsoft.com/office/drawing/2014/main" id="{00000000-0008-0000-2700-0000057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Další číslo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47625</xdr:colOff>
          <xdr:row>0</xdr:row>
          <xdr:rowOff>47625</xdr:rowOff>
        </xdr:from>
        <xdr:to>
          <xdr:col>8</xdr:col>
          <xdr:colOff>1323975</xdr:colOff>
          <xdr:row>2</xdr:row>
          <xdr:rowOff>123825</xdr:rowOff>
        </xdr:to>
        <xdr:sp macro="" textlink="">
          <xdr:nvSpPr>
            <xdr:cNvPr id="552966" name="Button 6" descr="Nastavení" hidden="1">
              <a:extLst>
                <a:ext uri="{63B3BB69-23CF-44E3-9099-C40C66FF867C}">
                  <a14:compatExt spid="_x0000_s552966"/>
                </a:ext>
                <a:ext uri="{FF2B5EF4-FFF2-40B4-BE49-F238E27FC236}">
                  <a16:creationId xmlns:a16="http://schemas.microsoft.com/office/drawing/2014/main" id="{00000000-0008-0000-2700-0000067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3</xdr:row>
          <xdr:rowOff>0</xdr:rowOff>
        </xdr:from>
        <xdr:to>
          <xdr:col>2</xdr:col>
          <xdr:colOff>962025</xdr:colOff>
          <xdr:row>4</xdr:row>
          <xdr:rowOff>66675</xdr:rowOff>
        </xdr:to>
        <xdr:sp macro="" textlink="">
          <xdr:nvSpPr>
            <xdr:cNvPr id="552967" name="Button 7" hidden="1">
              <a:extLst>
                <a:ext uri="{63B3BB69-23CF-44E3-9099-C40C66FF867C}">
                  <a14:compatExt spid="_x0000_s552967"/>
                </a:ext>
                <a:ext uri="{FF2B5EF4-FFF2-40B4-BE49-F238E27FC236}">
                  <a16:creationId xmlns:a16="http://schemas.microsoft.com/office/drawing/2014/main" id="{00000000-0008-0000-2700-0000077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Tisk STARTOVNÍ LISTINY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18</xdr:col>
          <xdr:colOff>295275</xdr:colOff>
          <xdr:row>1</xdr:row>
          <xdr:rowOff>9525</xdr:rowOff>
        </xdr:from>
        <xdr:to>
          <xdr:col>20</xdr:col>
          <xdr:colOff>1314450</xdr:colOff>
          <xdr:row>4</xdr:row>
          <xdr:rowOff>95250</xdr:rowOff>
        </xdr:to>
        <xdr:sp macro="" textlink="">
          <xdr:nvSpPr>
            <xdr:cNvPr id="552968" name="Button 8" hidden="1">
              <a:extLst>
                <a:ext uri="{63B3BB69-23CF-44E3-9099-C40C66FF867C}">
                  <a14:compatExt spid="_x0000_s552968"/>
                </a:ext>
                <a:ext uri="{FF2B5EF4-FFF2-40B4-BE49-F238E27FC236}">
                  <a16:creationId xmlns:a16="http://schemas.microsoft.com/office/drawing/2014/main" id="{00000000-0008-0000-2700-0000087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ROZDĚL KATEGORIE</a:t>
              </a:r>
            </a:p>
            <a:p>
              <a:pPr algn="ctr" rtl="0">
                <a:defRPr sz="1000"/>
              </a:pPr>
              <a:r>
                <a:rPr lang="cs-CZ" sz="14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(VÍCE KATEDORII)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95250</xdr:colOff>
          <xdr:row>2</xdr:row>
          <xdr:rowOff>161925</xdr:rowOff>
        </xdr:from>
        <xdr:to>
          <xdr:col>8</xdr:col>
          <xdr:colOff>1323975</xdr:colOff>
          <xdr:row>4</xdr:row>
          <xdr:rowOff>142875</xdr:rowOff>
        </xdr:to>
        <xdr:sp macro="" textlink="">
          <xdr:nvSpPr>
            <xdr:cNvPr id="552969" name="Button 9" hidden="1">
              <a:extLst>
                <a:ext uri="{63B3BB69-23CF-44E3-9099-C40C66FF867C}">
                  <a14:compatExt spid="_x0000_s552969"/>
                </a:ext>
                <a:ext uri="{FF2B5EF4-FFF2-40B4-BE49-F238E27FC236}">
                  <a16:creationId xmlns:a16="http://schemas.microsoft.com/office/drawing/2014/main" id="{00000000-0008-0000-2700-0000097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3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53985" name="Button 1" descr="Nastavení" hidden="1">
              <a:extLst>
                <a:ext uri="{63B3BB69-23CF-44E3-9099-C40C66FF867C}">
                  <a14:compatExt spid="_x0000_s553985"/>
                </a:ext>
                <a:ext uri="{FF2B5EF4-FFF2-40B4-BE49-F238E27FC236}">
                  <a16:creationId xmlns:a16="http://schemas.microsoft.com/office/drawing/2014/main" id="{00000000-0008-0000-2800-0000017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53986" name="Button 2" hidden="1">
              <a:extLst>
                <a:ext uri="{63B3BB69-23CF-44E3-9099-C40C66FF867C}">
                  <a14:compatExt spid="_x0000_s553986"/>
                </a:ext>
                <a:ext uri="{FF2B5EF4-FFF2-40B4-BE49-F238E27FC236}">
                  <a16:creationId xmlns:a16="http://schemas.microsoft.com/office/drawing/2014/main" id="{00000000-0008-0000-2800-0000027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53987" name="Button 3" descr="Nastavení" hidden="1">
              <a:extLst>
                <a:ext uri="{63B3BB69-23CF-44E3-9099-C40C66FF867C}">
                  <a14:compatExt spid="_x0000_s553987"/>
                </a:ext>
                <a:ext uri="{FF2B5EF4-FFF2-40B4-BE49-F238E27FC236}">
                  <a16:creationId xmlns:a16="http://schemas.microsoft.com/office/drawing/2014/main" id="{00000000-0008-0000-2800-0000037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53988" name="Button 4" hidden="1">
              <a:extLst>
                <a:ext uri="{63B3BB69-23CF-44E3-9099-C40C66FF867C}">
                  <a14:compatExt spid="_x0000_s553988"/>
                </a:ext>
                <a:ext uri="{FF2B5EF4-FFF2-40B4-BE49-F238E27FC236}">
                  <a16:creationId xmlns:a16="http://schemas.microsoft.com/office/drawing/2014/main" id="{00000000-0008-0000-2800-0000047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53989" name="Button 5" descr="Nastavení" hidden="1">
              <a:extLst>
                <a:ext uri="{63B3BB69-23CF-44E3-9099-C40C66FF867C}">
                  <a14:compatExt spid="_x0000_s553989"/>
                </a:ext>
                <a:ext uri="{FF2B5EF4-FFF2-40B4-BE49-F238E27FC236}">
                  <a16:creationId xmlns:a16="http://schemas.microsoft.com/office/drawing/2014/main" id="{00000000-0008-0000-2800-0000057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53990" name="Button 6" hidden="1">
              <a:extLst>
                <a:ext uri="{63B3BB69-23CF-44E3-9099-C40C66FF867C}">
                  <a14:compatExt spid="_x0000_s553990"/>
                </a:ext>
                <a:ext uri="{FF2B5EF4-FFF2-40B4-BE49-F238E27FC236}">
                  <a16:creationId xmlns:a16="http://schemas.microsoft.com/office/drawing/2014/main" id="{00000000-0008-0000-2800-0000067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53991" name="Button 7" descr="Nastavení" hidden="1">
              <a:extLst>
                <a:ext uri="{63B3BB69-23CF-44E3-9099-C40C66FF867C}">
                  <a14:compatExt spid="_x0000_s553991"/>
                </a:ext>
                <a:ext uri="{FF2B5EF4-FFF2-40B4-BE49-F238E27FC236}">
                  <a16:creationId xmlns:a16="http://schemas.microsoft.com/office/drawing/2014/main" id="{00000000-0008-0000-2800-0000077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53992" name="Button 8" hidden="1">
              <a:extLst>
                <a:ext uri="{63B3BB69-23CF-44E3-9099-C40C66FF867C}">
                  <a14:compatExt spid="_x0000_s553992"/>
                </a:ext>
                <a:ext uri="{FF2B5EF4-FFF2-40B4-BE49-F238E27FC236}">
                  <a16:creationId xmlns:a16="http://schemas.microsoft.com/office/drawing/2014/main" id="{00000000-0008-0000-2800-0000087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2</xdr:row>
          <xdr:rowOff>0</xdr:rowOff>
        </xdr:to>
        <xdr:sp macro="" textlink="">
          <xdr:nvSpPr>
            <xdr:cNvPr id="553993" name="Button 9" descr="Nastavení" hidden="1">
              <a:extLst>
                <a:ext uri="{63B3BB69-23CF-44E3-9099-C40C66FF867C}">
                  <a14:compatExt spid="_x0000_s553993"/>
                </a:ext>
                <a:ext uri="{FF2B5EF4-FFF2-40B4-BE49-F238E27FC236}">
                  <a16:creationId xmlns:a16="http://schemas.microsoft.com/office/drawing/2014/main" id="{00000000-0008-0000-2800-0000097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53994" name="Button 10" hidden="1">
              <a:extLst>
                <a:ext uri="{63B3BB69-23CF-44E3-9099-C40C66FF867C}">
                  <a14:compatExt spid="_x0000_s553994"/>
                </a:ext>
                <a:ext uri="{FF2B5EF4-FFF2-40B4-BE49-F238E27FC236}">
                  <a16:creationId xmlns:a16="http://schemas.microsoft.com/office/drawing/2014/main" id="{00000000-0008-0000-2800-00000A74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3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55009" name="Button 1" descr="Nastavení" hidden="1">
              <a:extLst>
                <a:ext uri="{63B3BB69-23CF-44E3-9099-C40C66FF867C}">
                  <a14:compatExt spid="_x0000_s555009"/>
                </a:ext>
                <a:ext uri="{FF2B5EF4-FFF2-40B4-BE49-F238E27FC236}">
                  <a16:creationId xmlns:a16="http://schemas.microsoft.com/office/drawing/2014/main" id="{00000000-0008-0000-2900-0000017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55010" name="Button 2" hidden="1">
              <a:extLst>
                <a:ext uri="{63B3BB69-23CF-44E3-9099-C40C66FF867C}">
                  <a14:compatExt spid="_x0000_s555010"/>
                </a:ext>
                <a:ext uri="{FF2B5EF4-FFF2-40B4-BE49-F238E27FC236}">
                  <a16:creationId xmlns:a16="http://schemas.microsoft.com/office/drawing/2014/main" id="{00000000-0008-0000-2900-0000027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55011" name="Button 3" descr="Nastavení" hidden="1">
              <a:extLst>
                <a:ext uri="{63B3BB69-23CF-44E3-9099-C40C66FF867C}">
                  <a14:compatExt spid="_x0000_s555011"/>
                </a:ext>
                <a:ext uri="{FF2B5EF4-FFF2-40B4-BE49-F238E27FC236}">
                  <a16:creationId xmlns:a16="http://schemas.microsoft.com/office/drawing/2014/main" id="{00000000-0008-0000-2900-0000037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55012" name="Button 4" hidden="1">
              <a:extLst>
                <a:ext uri="{63B3BB69-23CF-44E3-9099-C40C66FF867C}">
                  <a14:compatExt spid="_x0000_s555012"/>
                </a:ext>
                <a:ext uri="{FF2B5EF4-FFF2-40B4-BE49-F238E27FC236}">
                  <a16:creationId xmlns:a16="http://schemas.microsoft.com/office/drawing/2014/main" id="{00000000-0008-0000-2900-0000047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55013" name="Button 5" descr="Nastavení" hidden="1">
              <a:extLst>
                <a:ext uri="{63B3BB69-23CF-44E3-9099-C40C66FF867C}">
                  <a14:compatExt spid="_x0000_s555013"/>
                </a:ext>
                <a:ext uri="{FF2B5EF4-FFF2-40B4-BE49-F238E27FC236}">
                  <a16:creationId xmlns:a16="http://schemas.microsoft.com/office/drawing/2014/main" id="{00000000-0008-0000-2900-0000057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55014" name="Button 6" hidden="1">
              <a:extLst>
                <a:ext uri="{63B3BB69-23CF-44E3-9099-C40C66FF867C}">
                  <a14:compatExt spid="_x0000_s555014"/>
                </a:ext>
                <a:ext uri="{FF2B5EF4-FFF2-40B4-BE49-F238E27FC236}">
                  <a16:creationId xmlns:a16="http://schemas.microsoft.com/office/drawing/2014/main" id="{00000000-0008-0000-2900-0000067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55015" name="Button 7" descr="Nastavení" hidden="1">
              <a:extLst>
                <a:ext uri="{63B3BB69-23CF-44E3-9099-C40C66FF867C}">
                  <a14:compatExt spid="_x0000_s555015"/>
                </a:ext>
                <a:ext uri="{FF2B5EF4-FFF2-40B4-BE49-F238E27FC236}">
                  <a16:creationId xmlns:a16="http://schemas.microsoft.com/office/drawing/2014/main" id="{00000000-0008-0000-2900-0000077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55016" name="Button 8" hidden="1">
              <a:extLst>
                <a:ext uri="{63B3BB69-23CF-44E3-9099-C40C66FF867C}">
                  <a14:compatExt spid="_x0000_s555016"/>
                </a:ext>
                <a:ext uri="{FF2B5EF4-FFF2-40B4-BE49-F238E27FC236}">
                  <a16:creationId xmlns:a16="http://schemas.microsoft.com/office/drawing/2014/main" id="{00000000-0008-0000-2900-0000087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2</xdr:row>
          <xdr:rowOff>0</xdr:rowOff>
        </xdr:to>
        <xdr:sp macro="" textlink="">
          <xdr:nvSpPr>
            <xdr:cNvPr id="555017" name="Button 9" descr="Nastavení" hidden="1">
              <a:extLst>
                <a:ext uri="{63B3BB69-23CF-44E3-9099-C40C66FF867C}">
                  <a14:compatExt spid="_x0000_s555017"/>
                </a:ext>
                <a:ext uri="{FF2B5EF4-FFF2-40B4-BE49-F238E27FC236}">
                  <a16:creationId xmlns:a16="http://schemas.microsoft.com/office/drawing/2014/main" id="{00000000-0008-0000-2900-0000097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55018" name="Button 10" hidden="1">
              <a:extLst>
                <a:ext uri="{63B3BB69-23CF-44E3-9099-C40C66FF867C}">
                  <a14:compatExt spid="_x0000_s555018"/>
                </a:ext>
                <a:ext uri="{FF2B5EF4-FFF2-40B4-BE49-F238E27FC236}">
                  <a16:creationId xmlns:a16="http://schemas.microsoft.com/office/drawing/2014/main" id="{00000000-0008-0000-2900-00000A78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drawings/drawing3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56033" name="Button 1" descr="Nastavení" hidden="1">
              <a:extLst>
                <a:ext uri="{63B3BB69-23CF-44E3-9099-C40C66FF867C}">
                  <a14:compatExt spid="_x0000_s556033"/>
                </a:ext>
                <a:ext uri="{FF2B5EF4-FFF2-40B4-BE49-F238E27FC236}">
                  <a16:creationId xmlns:a16="http://schemas.microsoft.com/office/drawing/2014/main" id="{00000000-0008-0000-2A00-0000017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56034" name="Button 2" hidden="1">
              <a:extLst>
                <a:ext uri="{63B3BB69-23CF-44E3-9099-C40C66FF867C}">
                  <a14:compatExt spid="_x0000_s556034"/>
                </a:ext>
                <a:ext uri="{FF2B5EF4-FFF2-40B4-BE49-F238E27FC236}">
                  <a16:creationId xmlns:a16="http://schemas.microsoft.com/office/drawing/2014/main" id="{00000000-0008-0000-2A00-0000027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56035" name="Button 3" descr="Nastavení" hidden="1">
              <a:extLst>
                <a:ext uri="{63B3BB69-23CF-44E3-9099-C40C66FF867C}">
                  <a14:compatExt spid="_x0000_s556035"/>
                </a:ext>
                <a:ext uri="{FF2B5EF4-FFF2-40B4-BE49-F238E27FC236}">
                  <a16:creationId xmlns:a16="http://schemas.microsoft.com/office/drawing/2014/main" id="{00000000-0008-0000-2A00-0000037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56036" name="Button 4" hidden="1">
              <a:extLst>
                <a:ext uri="{63B3BB69-23CF-44E3-9099-C40C66FF867C}">
                  <a14:compatExt spid="_x0000_s556036"/>
                </a:ext>
                <a:ext uri="{FF2B5EF4-FFF2-40B4-BE49-F238E27FC236}">
                  <a16:creationId xmlns:a16="http://schemas.microsoft.com/office/drawing/2014/main" id="{00000000-0008-0000-2A00-0000047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56037" name="Button 5" descr="Nastavení" hidden="1">
              <a:extLst>
                <a:ext uri="{63B3BB69-23CF-44E3-9099-C40C66FF867C}">
                  <a14:compatExt spid="_x0000_s556037"/>
                </a:ext>
                <a:ext uri="{FF2B5EF4-FFF2-40B4-BE49-F238E27FC236}">
                  <a16:creationId xmlns:a16="http://schemas.microsoft.com/office/drawing/2014/main" id="{00000000-0008-0000-2A00-0000057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56038" name="Button 6" hidden="1">
              <a:extLst>
                <a:ext uri="{63B3BB69-23CF-44E3-9099-C40C66FF867C}">
                  <a14:compatExt spid="_x0000_s556038"/>
                </a:ext>
                <a:ext uri="{FF2B5EF4-FFF2-40B4-BE49-F238E27FC236}">
                  <a16:creationId xmlns:a16="http://schemas.microsoft.com/office/drawing/2014/main" id="{00000000-0008-0000-2A00-0000067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1</xdr:row>
          <xdr:rowOff>0</xdr:rowOff>
        </xdr:to>
        <xdr:sp macro="" textlink="">
          <xdr:nvSpPr>
            <xdr:cNvPr id="556039" name="Button 7" descr="Nastavení" hidden="1">
              <a:extLst>
                <a:ext uri="{63B3BB69-23CF-44E3-9099-C40C66FF867C}">
                  <a14:compatExt spid="_x0000_s556039"/>
                </a:ext>
                <a:ext uri="{FF2B5EF4-FFF2-40B4-BE49-F238E27FC236}">
                  <a16:creationId xmlns:a16="http://schemas.microsoft.com/office/drawing/2014/main" id="{00000000-0008-0000-2A00-0000077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56040" name="Button 8" hidden="1">
              <a:extLst>
                <a:ext uri="{63B3BB69-23CF-44E3-9099-C40C66FF867C}">
                  <a14:compatExt spid="_x0000_s556040"/>
                </a:ext>
                <a:ext uri="{FF2B5EF4-FFF2-40B4-BE49-F238E27FC236}">
                  <a16:creationId xmlns:a16="http://schemas.microsoft.com/office/drawing/2014/main" id="{00000000-0008-0000-2A00-0000087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209550</xdr:colOff>
          <xdr:row>0</xdr:row>
          <xdr:rowOff>85725</xdr:rowOff>
        </xdr:from>
        <xdr:to>
          <xdr:col>13</xdr:col>
          <xdr:colOff>238125</xdr:colOff>
          <xdr:row>2</xdr:row>
          <xdr:rowOff>0</xdr:rowOff>
        </xdr:to>
        <xdr:sp macro="" textlink="">
          <xdr:nvSpPr>
            <xdr:cNvPr id="556041" name="Button 9" descr="Nastavení" hidden="1">
              <a:extLst>
                <a:ext uri="{63B3BB69-23CF-44E3-9099-C40C66FF867C}">
                  <a14:compatExt spid="_x0000_s556041"/>
                </a:ext>
                <a:ext uri="{FF2B5EF4-FFF2-40B4-BE49-F238E27FC236}">
                  <a16:creationId xmlns:a16="http://schemas.microsoft.com/office/drawing/2014/main" id="{00000000-0008-0000-2A00-0000097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cs-CZ" sz="1800" b="1" i="0" u="none" strike="noStrike" baseline="0">
                  <a:solidFill>
                    <a:srgbClr val="3366FF"/>
                  </a:solidFill>
                  <a:latin typeface="Calibri"/>
                  <a:ea typeface="Calibri"/>
                  <a:cs typeface="Calibri"/>
                </a:rPr>
                <a:t>Skládání listin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428625</xdr:colOff>
          <xdr:row>0</xdr:row>
          <xdr:rowOff>114300</xdr:rowOff>
        </xdr:from>
        <xdr:to>
          <xdr:col>15</xdr:col>
          <xdr:colOff>400050</xdr:colOff>
          <xdr:row>1</xdr:row>
          <xdr:rowOff>495300</xdr:rowOff>
        </xdr:to>
        <xdr:sp macro="" textlink="">
          <xdr:nvSpPr>
            <xdr:cNvPr id="556042" name="Button 10" hidden="1">
              <a:extLst>
                <a:ext uri="{63B3BB69-23CF-44E3-9099-C40C66FF867C}">
                  <a14:compatExt spid="_x0000_s556042"/>
                </a:ext>
                <a:ext uri="{FF2B5EF4-FFF2-40B4-BE49-F238E27FC236}">
                  <a16:creationId xmlns:a16="http://schemas.microsoft.com/office/drawing/2014/main" id="{00000000-0008-0000-2A00-00000A7C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cs-CZ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Zadávací form</a:t>
              </a:r>
            </a:p>
          </xdr:txBody>
        </xdr:sp>
        <xdr:clientData fPrintsWithSheet="0"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 t" refreshedDate="43329.418959143521" createdVersion="6" refreshedVersion="6" minRefreshableVersion="3" recordCount="349" xr:uid="{00000000-000A-0000-FFFF-FFFF00000000}">
  <cacheSource type="worksheet">
    <worksheetSource ref="G6:G355" sheet="Vstup"/>
  </cacheSource>
  <cacheFields count="1">
    <cacheField name="Jednota - bydliště" numFmtId="0">
      <sharedItems containsBlank="1" count="32">
        <s v="Vnorovy"/>
        <s v="Dolní Dobrouč"/>
        <s v="Silůvky"/>
        <s v="Žatčany"/>
        <s v="Šitbořice"/>
        <s v="Židenice"/>
        <s v="Kroměříž"/>
        <s v="Vizovice"/>
        <s v="Hranice"/>
        <s v="Domanín"/>
        <s v="Kobylí"/>
        <s v="Vyškov"/>
        <s v="Obřany"/>
        <s v="Klimkovice"/>
        <s v="Domažlice"/>
        <s v="Přerov"/>
        <s v="Stará-Bělá"/>
        <s v="Kunovice"/>
        <s v="Brno"/>
        <s v="Kuřim"/>
        <s v="Orlice"/>
        <s v="Polešovice"/>
        <s v="Halenkov-Huslenky"/>
        <s v="Ostrava-Poruba"/>
        <s v="Drnovice"/>
        <s v="Valašké klobouky"/>
        <s v="Bystřice pod hostýnem"/>
        <s v="Havířov"/>
        <s v="Zlín - Malenovice"/>
        <s v="Mor. Budějovice"/>
        <s v="Zlín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49">
  <r>
    <x v="0"/>
  </r>
  <r>
    <x v="0"/>
  </r>
  <r>
    <x v="0"/>
  </r>
  <r>
    <x v="1"/>
  </r>
  <r>
    <x v="2"/>
  </r>
  <r>
    <x v="2"/>
  </r>
  <r>
    <x v="2"/>
  </r>
  <r>
    <x v="2"/>
  </r>
  <r>
    <x v="3"/>
  </r>
  <r>
    <x v="4"/>
  </r>
  <r>
    <x v="4"/>
  </r>
  <r>
    <x v="4"/>
  </r>
  <r>
    <x v="5"/>
  </r>
  <r>
    <x v="5"/>
  </r>
  <r>
    <x v="5"/>
  </r>
  <r>
    <x v="5"/>
  </r>
  <r>
    <x v="6"/>
  </r>
  <r>
    <x v="6"/>
  </r>
  <r>
    <x v="7"/>
  </r>
  <r>
    <x v="7"/>
  </r>
  <r>
    <x v="7"/>
  </r>
  <r>
    <x v="8"/>
  </r>
  <r>
    <x v="8"/>
  </r>
  <r>
    <x v="8"/>
  </r>
  <r>
    <x v="9"/>
  </r>
  <r>
    <x v="9"/>
  </r>
  <r>
    <x v="9"/>
  </r>
  <r>
    <x v="9"/>
  </r>
  <r>
    <x v="9"/>
  </r>
  <r>
    <x v="9"/>
  </r>
  <r>
    <x v="9"/>
  </r>
  <r>
    <x v="10"/>
  </r>
  <r>
    <x v="10"/>
  </r>
  <r>
    <x v="11"/>
  </r>
  <r>
    <x v="11"/>
  </r>
  <r>
    <x v="11"/>
  </r>
  <r>
    <x v="11"/>
  </r>
  <r>
    <x v="11"/>
  </r>
  <r>
    <x v="11"/>
  </r>
  <r>
    <x v="12"/>
  </r>
  <r>
    <x v="12"/>
  </r>
  <r>
    <x v="12"/>
  </r>
  <r>
    <x v="12"/>
  </r>
  <r>
    <x v="12"/>
  </r>
  <r>
    <x v="12"/>
  </r>
  <r>
    <x v="12"/>
  </r>
  <r>
    <x v="12"/>
  </r>
  <r>
    <x v="12"/>
  </r>
  <r>
    <x v="12"/>
  </r>
  <r>
    <x v="13"/>
  </r>
  <r>
    <x v="11"/>
  </r>
  <r>
    <x v="5"/>
  </r>
  <r>
    <x v="14"/>
  </r>
  <r>
    <x v="14"/>
  </r>
  <r>
    <x v="14"/>
  </r>
  <r>
    <x v="9"/>
  </r>
  <r>
    <x v="9"/>
  </r>
  <r>
    <x v="9"/>
  </r>
  <r>
    <x v="9"/>
  </r>
  <r>
    <x v="9"/>
  </r>
  <r>
    <x v="9"/>
  </r>
  <r>
    <x v="11"/>
  </r>
  <r>
    <x v="11"/>
  </r>
  <r>
    <x v="11"/>
  </r>
  <r>
    <x v="11"/>
  </r>
  <r>
    <x v="11"/>
  </r>
  <r>
    <x v="11"/>
  </r>
  <r>
    <x v="11"/>
  </r>
  <r>
    <x v="15"/>
  </r>
  <r>
    <x v="12"/>
  </r>
  <r>
    <x v="12"/>
  </r>
  <r>
    <x v="12"/>
  </r>
  <r>
    <x v="12"/>
  </r>
  <r>
    <x v="16"/>
  </r>
  <r>
    <x v="16"/>
  </r>
  <r>
    <x v="16"/>
  </r>
  <r>
    <x v="17"/>
  </r>
  <r>
    <x v="17"/>
  </r>
  <r>
    <x v="17"/>
  </r>
  <r>
    <x v="4"/>
  </r>
  <r>
    <x v="11"/>
  </r>
  <r>
    <x v="11"/>
  </r>
  <r>
    <x v="11"/>
  </r>
  <r>
    <x v="11"/>
  </r>
  <r>
    <x v="11"/>
  </r>
  <r>
    <x v="11"/>
  </r>
  <r>
    <x v="9"/>
  </r>
  <r>
    <x v="11"/>
  </r>
  <r>
    <x v="18"/>
  </r>
  <r>
    <x v="19"/>
  </r>
  <r>
    <x v="8"/>
  </r>
  <r>
    <x v="20"/>
  </r>
  <r>
    <x v="21"/>
  </r>
  <r>
    <x v="21"/>
  </r>
  <r>
    <x v="21"/>
  </r>
  <r>
    <x v="21"/>
  </r>
  <r>
    <x v="22"/>
  </r>
  <r>
    <x v="23"/>
  </r>
  <r>
    <x v="11"/>
  </r>
  <r>
    <x v="6"/>
  </r>
  <r>
    <x v="24"/>
  </r>
  <r>
    <x v="11"/>
  </r>
  <r>
    <x v="11"/>
  </r>
  <r>
    <x v="11"/>
  </r>
  <r>
    <x v="22"/>
  </r>
  <r>
    <x v="13"/>
  </r>
  <r>
    <x v="25"/>
  </r>
  <r>
    <x v="25"/>
  </r>
  <r>
    <x v="25"/>
  </r>
  <r>
    <x v="26"/>
  </r>
  <r>
    <x v="22"/>
  </r>
  <r>
    <x v="27"/>
  </r>
  <r>
    <x v="27"/>
  </r>
  <r>
    <x v="11"/>
  </r>
  <r>
    <x v="28"/>
  </r>
  <r>
    <x v="28"/>
  </r>
  <r>
    <x v="28"/>
  </r>
  <r>
    <x v="19"/>
  </r>
  <r>
    <x v="29"/>
  </r>
  <r>
    <x v="30"/>
  </r>
  <r>
    <x v="20"/>
  </r>
  <r>
    <x v="5"/>
  </r>
  <r>
    <x v="0"/>
  </r>
  <r>
    <x v="16"/>
  </r>
  <r>
    <x v="2"/>
  </r>
  <r>
    <x v="30"/>
  </r>
  <r>
    <x v="12"/>
  </r>
  <r>
    <x v="18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  <r>
    <x v="3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2B00-000000000000}" name="Kontingenční tabulka1" cacheId="4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>
  <location ref="A3:B36" firstHeaderRow="1" firstDataRow="1" firstDataCol="1"/>
  <pivotFields count="1">
    <pivotField axis="axisRow" dataField="1" showAll="0" sortType="descending">
      <items count="33">
        <item x="18"/>
        <item x="26"/>
        <item x="1"/>
        <item x="9"/>
        <item x="14"/>
        <item x="24"/>
        <item x="22"/>
        <item x="27"/>
        <item x="8"/>
        <item x="13"/>
        <item x="10"/>
        <item x="6"/>
        <item x="17"/>
        <item x="19"/>
        <item x="29"/>
        <item x="12"/>
        <item x="20"/>
        <item x="23"/>
        <item x="21"/>
        <item x="15"/>
        <item x="2"/>
        <item x="16"/>
        <item x="4"/>
        <item x="25"/>
        <item x="7"/>
        <item x="0"/>
        <item x="11"/>
        <item x="30"/>
        <item x="28"/>
        <item x="3"/>
        <item x="5"/>
        <item x="3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33">
    <i>
      <x v="26"/>
    </i>
    <i>
      <x v="15"/>
    </i>
    <i>
      <x v="3"/>
    </i>
    <i>
      <x v="30"/>
    </i>
    <i>
      <x v="20"/>
    </i>
    <i>
      <x v="8"/>
    </i>
    <i>
      <x v="21"/>
    </i>
    <i>
      <x v="22"/>
    </i>
    <i>
      <x v="18"/>
    </i>
    <i>
      <x v="25"/>
    </i>
    <i>
      <x v="6"/>
    </i>
    <i>
      <x v="4"/>
    </i>
    <i>
      <x v="23"/>
    </i>
    <i>
      <x v="11"/>
    </i>
    <i>
      <x v="24"/>
    </i>
    <i>
      <x v="28"/>
    </i>
    <i>
      <x v="12"/>
    </i>
    <i>
      <x v="10"/>
    </i>
    <i>
      <x/>
    </i>
    <i>
      <x v="27"/>
    </i>
    <i>
      <x v="7"/>
    </i>
    <i>
      <x v="9"/>
    </i>
    <i>
      <x v="13"/>
    </i>
    <i>
      <x v="16"/>
    </i>
    <i>
      <x v="19"/>
    </i>
    <i>
      <x v="29"/>
    </i>
    <i>
      <x v="17"/>
    </i>
    <i>
      <x v="5"/>
    </i>
    <i>
      <x v="14"/>
    </i>
    <i>
      <x v="1"/>
    </i>
    <i>
      <x v="2"/>
    </i>
    <i>
      <x v="31"/>
    </i>
    <i t="grand">
      <x/>
    </i>
  </rowItems>
  <colItems count="1">
    <i/>
  </colItems>
  <dataFields count="1">
    <dataField name="Počet z Jednota - bydliště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8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.xml"/><Relationship Id="rId13" Type="http://schemas.openxmlformats.org/officeDocument/2006/relationships/ctrlProp" Target="../ctrlProps/ctrlProp18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12.xml"/><Relationship Id="rId12" Type="http://schemas.openxmlformats.org/officeDocument/2006/relationships/ctrlProp" Target="../ctrlProps/ctrlProp17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Relationship Id="rId6" Type="http://schemas.openxmlformats.org/officeDocument/2006/relationships/ctrlProp" Target="../ctrlProps/ctrlProp11.xml"/><Relationship Id="rId11" Type="http://schemas.openxmlformats.org/officeDocument/2006/relationships/ctrlProp" Target="../ctrlProps/ctrlProp16.xml"/><Relationship Id="rId5" Type="http://schemas.openxmlformats.org/officeDocument/2006/relationships/ctrlProp" Target="../ctrlProps/ctrlProp10.xml"/><Relationship Id="rId10" Type="http://schemas.openxmlformats.org/officeDocument/2006/relationships/ctrlProp" Target="../ctrlProps/ctrlProp15.xml"/><Relationship Id="rId4" Type="http://schemas.openxmlformats.org/officeDocument/2006/relationships/ctrlProp" Target="../ctrlProps/ctrlProp9.xml"/><Relationship Id="rId9" Type="http://schemas.openxmlformats.org/officeDocument/2006/relationships/ctrlProp" Target="../ctrlProps/ctrlProp1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9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Relationship Id="rId4" Type="http://schemas.openxmlformats.org/officeDocument/2006/relationships/ctrlProp" Target="../ctrlProps/ctrlProp20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3" Type="http://schemas.openxmlformats.org/officeDocument/2006/relationships/vmlDrawing" Target="../drawings/vmlDrawing7.v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5" Type="http://schemas.openxmlformats.org/officeDocument/2006/relationships/ctrlProp" Target="../ctrlProps/ctrlProp22.xml"/><Relationship Id="rId10" Type="http://schemas.openxmlformats.org/officeDocument/2006/relationships/ctrlProp" Target="../ctrlProps/ctrlProp27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7" Type="http://schemas.openxmlformats.org/officeDocument/2006/relationships/ctrlProp" Target="../ctrlProps/ctrlProp33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32.xml"/><Relationship Id="rId5" Type="http://schemas.openxmlformats.org/officeDocument/2006/relationships/ctrlProp" Target="../ctrlProps/ctrlProp31.xml"/><Relationship Id="rId4" Type="http://schemas.openxmlformats.org/officeDocument/2006/relationships/ctrlProp" Target="../ctrlProps/ctrlProp30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8.xml"/><Relationship Id="rId3" Type="http://schemas.openxmlformats.org/officeDocument/2006/relationships/vmlDrawing" Target="../drawings/vmlDrawing9.vml"/><Relationship Id="rId7" Type="http://schemas.openxmlformats.org/officeDocument/2006/relationships/ctrlProp" Target="../ctrlProps/ctrlProp37.xml"/><Relationship Id="rId12" Type="http://schemas.openxmlformats.org/officeDocument/2006/relationships/ctrlProp" Target="../ctrlProps/ctrlProp42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Relationship Id="rId6" Type="http://schemas.openxmlformats.org/officeDocument/2006/relationships/ctrlProp" Target="../ctrlProps/ctrlProp36.xml"/><Relationship Id="rId11" Type="http://schemas.openxmlformats.org/officeDocument/2006/relationships/ctrlProp" Target="../ctrlProps/ctrlProp41.xml"/><Relationship Id="rId5" Type="http://schemas.openxmlformats.org/officeDocument/2006/relationships/ctrlProp" Target="../ctrlProps/ctrlProp35.xml"/><Relationship Id="rId10" Type="http://schemas.openxmlformats.org/officeDocument/2006/relationships/ctrlProp" Target="../ctrlProps/ctrlProp40.xml"/><Relationship Id="rId4" Type="http://schemas.openxmlformats.org/officeDocument/2006/relationships/ctrlProp" Target="../ctrlProps/ctrlProp34.xml"/><Relationship Id="rId9" Type="http://schemas.openxmlformats.org/officeDocument/2006/relationships/ctrlProp" Target="../ctrlProps/ctrlProp39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7.xml"/><Relationship Id="rId3" Type="http://schemas.openxmlformats.org/officeDocument/2006/relationships/vmlDrawing" Target="../drawings/vmlDrawing10.vml"/><Relationship Id="rId7" Type="http://schemas.openxmlformats.org/officeDocument/2006/relationships/ctrlProp" Target="../ctrlProps/ctrlProp46.xml"/><Relationship Id="rId12" Type="http://schemas.openxmlformats.org/officeDocument/2006/relationships/ctrlProp" Target="../ctrlProps/ctrlProp51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Relationship Id="rId6" Type="http://schemas.openxmlformats.org/officeDocument/2006/relationships/ctrlProp" Target="../ctrlProps/ctrlProp45.xml"/><Relationship Id="rId11" Type="http://schemas.openxmlformats.org/officeDocument/2006/relationships/ctrlProp" Target="../ctrlProps/ctrlProp50.xml"/><Relationship Id="rId5" Type="http://schemas.openxmlformats.org/officeDocument/2006/relationships/ctrlProp" Target="../ctrlProps/ctrlProp44.xml"/><Relationship Id="rId10" Type="http://schemas.openxmlformats.org/officeDocument/2006/relationships/ctrlProp" Target="../ctrlProps/ctrlProp49.xml"/><Relationship Id="rId4" Type="http://schemas.openxmlformats.org/officeDocument/2006/relationships/ctrlProp" Target="../ctrlProps/ctrlProp43.xml"/><Relationship Id="rId9" Type="http://schemas.openxmlformats.org/officeDocument/2006/relationships/ctrlProp" Target="../ctrlProps/ctrlProp48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6.xml"/><Relationship Id="rId3" Type="http://schemas.openxmlformats.org/officeDocument/2006/relationships/vmlDrawing" Target="../drawings/vmlDrawing11.vml"/><Relationship Id="rId7" Type="http://schemas.openxmlformats.org/officeDocument/2006/relationships/ctrlProp" Target="../ctrlProps/ctrlProp55.xml"/><Relationship Id="rId12" Type="http://schemas.openxmlformats.org/officeDocument/2006/relationships/ctrlProp" Target="../ctrlProps/ctrlProp60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Relationship Id="rId6" Type="http://schemas.openxmlformats.org/officeDocument/2006/relationships/ctrlProp" Target="../ctrlProps/ctrlProp54.xml"/><Relationship Id="rId11" Type="http://schemas.openxmlformats.org/officeDocument/2006/relationships/ctrlProp" Target="../ctrlProps/ctrlProp59.xml"/><Relationship Id="rId5" Type="http://schemas.openxmlformats.org/officeDocument/2006/relationships/ctrlProp" Target="../ctrlProps/ctrlProp53.xml"/><Relationship Id="rId10" Type="http://schemas.openxmlformats.org/officeDocument/2006/relationships/ctrlProp" Target="../ctrlProps/ctrlProp58.xml"/><Relationship Id="rId4" Type="http://schemas.openxmlformats.org/officeDocument/2006/relationships/ctrlProp" Target="../ctrlProps/ctrlProp52.xml"/><Relationship Id="rId9" Type="http://schemas.openxmlformats.org/officeDocument/2006/relationships/ctrlProp" Target="../ctrlProps/ctrlProp57.xm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5.xml"/><Relationship Id="rId3" Type="http://schemas.openxmlformats.org/officeDocument/2006/relationships/vmlDrawing" Target="../drawings/vmlDrawing12.vml"/><Relationship Id="rId7" Type="http://schemas.openxmlformats.org/officeDocument/2006/relationships/ctrlProp" Target="../ctrlProps/ctrlProp64.xml"/><Relationship Id="rId12" Type="http://schemas.openxmlformats.org/officeDocument/2006/relationships/ctrlProp" Target="../ctrlProps/ctrlProp69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Relationship Id="rId6" Type="http://schemas.openxmlformats.org/officeDocument/2006/relationships/ctrlProp" Target="../ctrlProps/ctrlProp63.xml"/><Relationship Id="rId11" Type="http://schemas.openxmlformats.org/officeDocument/2006/relationships/ctrlProp" Target="../ctrlProps/ctrlProp68.xml"/><Relationship Id="rId5" Type="http://schemas.openxmlformats.org/officeDocument/2006/relationships/ctrlProp" Target="../ctrlProps/ctrlProp62.xml"/><Relationship Id="rId10" Type="http://schemas.openxmlformats.org/officeDocument/2006/relationships/ctrlProp" Target="../ctrlProps/ctrlProp67.xml"/><Relationship Id="rId4" Type="http://schemas.openxmlformats.org/officeDocument/2006/relationships/ctrlProp" Target="../ctrlProps/ctrlProp61.xml"/><Relationship Id="rId9" Type="http://schemas.openxmlformats.org/officeDocument/2006/relationships/ctrlProp" Target="../ctrlProps/ctrlProp66.xml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4.xml"/><Relationship Id="rId3" Type="http://schemas.openxmlformats.org/officeDocument/2006/relationships/vmlDrawing" Target="../drawings/vmlDrawing13.vml"/><Relationship Id="rId7" Type="http://schemas.openxmlformats.org/officeDocument/2006/relationships/ctrlProp" Target="../ctrlProps/ctrlProp73.xml"/><Relationship Id="rId12" Type="http://schemas.openxmlformats.org/officeDocument/2006/relationships/ctrlProp" Target="../ctrlProps/ctrlProp78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Relationship Id="rId6" Type="http://schemas.openxmlformats.org/officeDocument/2006/relationships/ctrlProp" Target="../ctrlProps/ctrlProp72.xml"/><Relationship Id="rId11" Type="http://schemas.openxmlformats.org/officeDocument/2006/relationships/ctrlProp" Target="../ctrlProps/ctrlProp77.xml"/><Relationship Id="rId5" Type="http://schemas.openxmlformats.org/officeDocument/2006/relationships/ctrlProp" Target="../ctrlProps/ctrlProp71.xml"/><Relationship Id="rId10" Type="http://schemas.openxmlformats.org/officeDocument/2006/relationships/ctrlProp" Target="../ctrlProps/ctrlProp76.xml"/><Relationship Id="rId4" Type="http://schemas.openxmlformats.org/officeDocument/2006/relationships/ctrlProp" Target="../ctrlProps/ctrlProp70.xml"/><Relationship Id="rId9" Type="http://schemas.openxmlformats.org/officeDocument/2006/relationships/ctrlProp" Target="../ctrlProps/ctrlProp75.xm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3.xml"/><Relationship Id="rId3" Type="http://schemas.openxmlformats.org/officeDocument/2006/relationships/vmlDrawing" Target="../drawings/vmlDrawing14.vml"/><Relationship Id="rId7" Type="http://schemas.openxmlformats.org/officeDocument/2006/relationships/ctrlProp" Target="../ctrlProps/ctrlProp82.xml"/><Relationship Id="rId12" Type="http://schemas.openxmlformats.org/officeDocument/2006/relationships/ctrlProp" Target="../ctrlProps/ctrlProp87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Relationship Id="rId6" Type="http://schemas.openxmlformats.org/officeDocument/2006/relationships/ctrlProp" Target="../ctrlProps/ctrlProp81.xml"/><Relationship Id="rId11" Type="http://schemas.openxmlformats.org/officeDocument/2006/relationships/ctrlProp" Target="../ctrlProps/ctrlProp86.xml"/><Relationship Id="rId5" Type="http://schemas.openxmlformats.org/officeDocument/2006/relationships/ctrlProp" Target="../ctrlProps/ctrlProp80.xml"/><Relationship Id="rId10" Type="http://schemas.openxmlformats.org/officeDocument/2006/relationships/ctrlProp" Target="../ctrlProps/ctrlProp85.xml"/><Relationship Id="rId4" Type="http://schemas.openxmlformats.org/officeDocument/2006/relationships/ctrlProp" Target="../ctrlProps/ctrlProp79.xml"/><Relationship Id="rId9" Type="http://schemas.openxmlformats.org/officeDocument/2006/relationships/ctrlProp" Target="../ctrlProps/ctrlProp84.xm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2.xml"/><Relationship Id="rId3" Type="http://schemas.openxmlformats.org/officeDocument/2006/relationships/vmlDrawing" Target="../drawings/vmlDrawing15.vml"/><Relationship Id="rId7" Type="http://schemas.openxmlformats.org/officeDocument/2006/relationships/ctrlProp" Target="../ctrlProps/ctrlProp91.xml"/><Relationship Id="rId12" Type="http://schemas.openxmlformats.org/officeDocument/2006/relationships/ctrlProp" Target="../ctrlProps/ctrlProp96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Relationship Id="rId6" Type="http://schemas.openxmlformats.org/officeDocument/2006/relationships/ctrlProp" Target="../ctrlProps/ctrlProp90.xml"/><Relationship Id="rId11" Type="http://schemas.openxmlformats.org/officeDocument/2006/relationships/ctrlProp" Target="../ctrlProps/ctrlProp95.xml"/><Relationship Id="rId5" Type="http://schemas.openxmlformats.org/officeDocument/2006/relationships/ctrlProp" Target="../ctrlProps/ctrlProp89.xml"/><Relationship Id="rId10" Type="http://schemas.openxmlformats.org/officeDocument/2006/relationships/ctrlProp" Target="../ctrlProps/ctrlProp94.xml"/><Relationship Id="rId4" Type="http://schemas.openxmlformats.org/officeDocument/2006/relationships/ctrlProp" Target="../ctrlProps/ctrlProp88.xml"/><Relationship Id="rId9" Type="http://schemas.openxmlformats.org/officeDocument/2006/relationships/ctrlProp" Target="../ctrlProps/ctrlProp93.xml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1.xml"/><Relationship Id="rId3" Type="http://schemas.openxmlformats.org/officeDocument/2006/relationships/vmlDrawing" Target="../drawings/vmlDrawing16.vml"/><Relationship Id="rId7" Type="http://schemas.openxmlformats.org/officeDocument/2006/relationships/ctrlProp" Target="../ctrlProps/ctrlProp100.xml"/><Relationship Id="rId12" Type="http://schemas.openxmlformats.org/officeDocument/2006/relationships/ctrlProp" Target="../ctrlProps/ctrlProp105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Relationship Id="rId6" Type="http://schemas.openxmlformats.org/officeDocument/2006/relationships/ctrlProp" Target="../ctrlProps/ctrlProp99.xml"/><Relationship Id="rId11" Type="http://schemas.openxmlformats.org/officeDocument/2006/relationships/ctrlProp" Target="../ctrlProps/ctrlProp104.xml"/><Relationship Id="rId5" Type="http://schemas.openxmlformats.org/officeDocument/2006/relationships/ctrlProp" Target="../ctrlProps/ctrlProp98.xml"/><Relationship Id="rId10" Type="http://schemas.openxmlformats.org/officeDocument/2006/relationships/ctrlProp" Target="../ctrlProps/ctrlProp103.xml"/><Relationship Id="rId4" Type="http://schemas.openxmlformats.org/officeDocument/2006/relationships/ctrlProp" Target="../ctrlProps/ctrlProp97.xml"/><Relationship Id="rId9" Type="http://schemas.openxmlformats.org/officeDocument/2006/relationships/ctrlProp" Target="../ctrlProps/ctrlProp102.xml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0.xml"/><Relationship Id="rId3" Type="http://schemas.openxmlformats.org/officeDocument/2006/relationships/vmlDrawing" Target="../drawings/vmlDrawing17.vml"/><Relationship Id="rId7" Type="http://schemas.openxmlformats.org/officeDocument/2006/relationships/ctrlProp" Target="../ctrlProps/ctrlProp109.xml"/><Relationship Id="rId12" Type="http://schemas.openxmlformats.org/officeDocument/2006/relationships/ctrlProp" Target="../ctrlProps/ctrlProp114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Relationship Id="rId6" Type="http://schemas.openxmlformats.org/officeDocument/2006/relationships/ctrlProp" Target="../ctrlProps/ctrlProp108.xml"/><Relationship Id="rId11" Type="http://schemas.openxmlformats.org/officeDocument/2006/relationships/ctrlProp" Target="../ctrlProps/ctrlProp113.xml"/><Relationship Id="rId5" Type="http://schemas.openxmlformats.org/officeDocument/2006/relationships/ctrlProp" Target="../ctrlProps/ctrlProp107.xml"/><Relationship Id="rId10" Type="http://schemas.openxmlformats.org/officeDocument/2006/relationships/ctrlProp" Target="../ctrlProps/ctrlProp112.xml"/><Relationship Id="rId4" Type="http://schemas.openxmlformats.org/officeDocument/2006/relationships/ctrlProp" Target="../ctrlProps/ctrlProp106.xml"/><Relationship Id="rId9" Type="http://schemas.openxmlformats.org/officeDocument/2006/relationships/ctrlProp" Target="../ctrlProps/ctrlProp111.xml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9.xml"/><Relationship Id="rId3" Type="http://schemas.openxmlformats.org/officeDocument/2006/relationships/vmlDrawing" Target="../drawings/vmlDrawing18.vml"/><Relationship Id="rId7" Type="http://schemas.openxmlformats.org/officeDocument/2006/relationships/ctrlProp" Target="../ctrlProps/ctrlProp118.xml"/><Relationship Id="rId12" Type="http://schemas.openxmlformats.org/officeDocument/2006/relationships/ctrlProp" Target="../ctrlProps/ctrlProp123.x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Relationship Id="rId6" Type="http://schemas.openxmlformats.org/officeDocument/2006/relationships/ctrlProp" Target="../ctrlProps/ctrlProp117.xml"/><Relationship Id="rId11" Type="http://schemas.openxmlformats.org/officeDocument/2006/relationships/ctrlProp" Target="../ctrlProps/ctrlProp122.xml"/><Relationship Id="rId5" Type="http://schemas.openxmlformats.org/officeDocument/2006/relationships/ctrlProp" Target="../ctrlProps/ctrlProp116.xml"/><Relationship Id="rId10" Type="http://schemas.openxmlformats.org/officeDocument/2006/relationships/ctrlProp" Target="../ctrlProps/ctrlProp121.xml"/><Relationship Id="rId4" Type="http://schemas.openxmlformats.org/officeDocument/2006/relationships/ctrlProp" Target="../ctrlProps/ctrlProp115.xml"/><Relationship Id="rId9" Type="http://schemas.openxmlformats.org/officeDocument/2006/relationships/ctrlProp" Target="../ctrlProps/ctrlProp120.xml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8.xml"/><Relationship Id="rId13" Type="http://schemas.openxmlformats.org/officeDocument/2006/relationships/ctrlProp" Target="../ctrlProps/ctrlProp133.xml"/><Relationship Id="rId3" Type="http://schemas.openxmlformats.org/officeDocument/2006/relationships/vmlDrawing" Target="../drawings/vmlDrawing19.vml"/><Relationship Id="rId7" Type="http://schemas.openxmlformats.org/officeDocument/2006/relationships/ctrlProp" Target="../ctrlProps/ctrlProp127.xml"/><Relationship Id="rId12" Type="http://schemas.openxmlformats.org/officeDocument/2006/relationships/ctrlProp" Target="../ctrlProps/ctrlProp132.x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Relationship Id="rId6" Type="http://schemas.openxmlformats.org/officeDocument/2006/relationships/ctrlProp" Target="../ctrlProps/ctrlProp126.xml"/><Relationship Id="rId11" Type="http://schemas.openxmlformats.org/officeDocument/2006/relationships/ctrlProp" Target="../ctrlProps/ctrlProp131.xml"/><Relationship Id="rId5" Type="http://schemas.openxmlformats.org/officeDocument/2006/relationships/ctrlProp" Target="../ctrlProps/ctrlProp125.xml"/><Relationship Id="rId10" Type="http://schemas.openxmlformats.org/officeDocument/2006/relationships/ctrlProp" Target="../ctrlProps/ctrlProp130.xml"/><Relationship Id="rId4" Type="http://schemas.openxmlformats.org/officeDocument/2006/relationships/ctrlProp" Target="../ctrlProps/ctrlProp124.xml"/><Relationship Id="rId9" Type="http://schemas.openxmlformats.org/officeDocument/2006/relationships/ctrlProp" Target="../ctrlProps/ctrlProp129.xml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8.xml"/><Relationship Id="rId13" Type="http://schemas.openxmlformats.org/officeDocument/2006/relationships/ctrlProp" Target="../ctrlProps/ctrlProp143.xml"/><Relationship Id="rId3" Type="http://schemas.openxmlformats.org/officeDocument/2006/relationships/vmlDrawing" Target="../drawings/vmlDrawing20.vml"/><Relationship Id="rId7" Type="http://schemas.openxmlformats.org/officeDocument/2006/relationships/ctrlProp" Target="../ctrlProps/ctrlProp137.xml"/><Relationship Id="rId12" Type="http://schemas.openxmlformats.org/officeDocument/2006/relationships/ctrlProp" Target="../ctrlProps/ctrlProp142.x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Relationship Id="rId6" Type="http://schemas.openxmlformats.org/officeDocument/2006/relationships/ctrlProp" Target="../ctrlProps/ctrlProp136.xml"/><Relationship Id="rId11" Type="http://schemas.openxmlformats.org/officeDocument/2006/relationships/ctrlProp" Target="../ctrlProps/ctrlProp141.xml"/><Relationship Id="rId5" Type="http://schemas.openxmlformats.org/officeDocument/2006/relationships/ctrlProp" Target="../ctrlProps/ctrlProp135.xml"/><Relationship Id="rId10" Type="http://schemas.openxmlformats.org/officeDocument/2006/relationships/ctrlProp" Target="../ctrlProps/ctrlProp140.xml"/><Relationship Id="rId4" Type="http://schemas.openxmlformats.org/officeDocument/2006/relationships/ctrlProp" Target="../ctrlProps/ctrlProp134.xml"/><Relationship Id="rId9" Type="http://schemas.openxmlformats.org/officeDocument/2006/relationships/ctrlProp" Target="../ctrlProps/ctrlProp139.xml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8.xml"/><Relationship Id="rId13" Type="http://schemas.openxmlformats.org/officeDocument/2006/relationships/ctrlProp" Target="../ctrlProps/ctrlProp153.xml"/><Relationship Id="rId3" Type="http://schemas.openxmlformats.org/officeDocument/2006/relationships/vmlDrawing" Target="../drawings/vmlDrawing21.vml"/><Relationship Id="rId7" Type="http://schemas.openxmlformats.org/officeDocument/2006/relationships/ctrlProp" Target="../ctrlProps/ctrlProp147.xml"/><Relationship Id="rId12" Type="http://schemas.openxmlformats.org/officeDocument/2006/relationships/ctrlProp" Target="../ctrlProps/ctrlProp152.x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Relationship Id="rId6" Type="http://schemas.openxmlformats.org/officeDocument/2006/relationships/ctrlProp" Target="../ctrlProps/ctrlProp146.xml"/><Relationship Id="rId11" Type="http://schemas.openxmlformats.org/officeDocument/2006/relationships/ctrlProp" Target="../ctrlProps/ctrlProp151.xml"/><Relationship Id="rId5" Type="http://schemas.openxmlformats.org/officeDocument/2006/relationships/ctrlProp" Target="../ctrlProps/ctrlProp145.xml"/><Relationship Id="rId10" Type="http://schemas.openxmlformats.org/officeDocument/2006/relationships/ctrlProp" Target="../ctrlProps/ctrlProp150.xml"/><Relationship Id="rId4" Type="http://schemas.openxmlformats.org/officeDocument/2006/relationships/ctrlProp" Target="../ctrlProps/ctrlProp144.xml"/><Relationship Id="rId9" Type="http://schemas.openxmlformats.org/officeDocument/2006/relationships/ctrlProp" Target="../ctrlProps/ctrlProp149.xml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8.xml"/><Relationship Id="rId13" Type="http://schemas.openxmlformats.org/officeDocument/2006/relationships/ctrlProp" Target="../ctrlProps/ctrlProp163.xml"/><Relationship Id="rId3" Type="http://schemas.openxmlformats.org/officeDocument/2006/relationships/vmlDrawing" Target="../drawings/vmlDrawing22.vml"/><Relationship Id="rId7" Type="http://schemas.openxmlformats.org/officeDocument/2006/relationships/ctrlProp" Target="../ctrlProps/ctrlProp157.xml"/><Relationship Id="rId12" Type="http://schemas.openxmlformats.org/officeDocument/2006/relationships/ctrlProp" Target="../ctrlProps/ctrlProp162.x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Relationship Id="rId6" Type="http://schemas.openxmlformats.org/officeDocument/2006/relationships/ctrlProp" Target="../ctrlProps/ctrlProp156.xml"/><Relationship Id="rId11" Type="http://schemas.openxmlformats.org/officeDocument/2006/relationships/ctrlProp" Target="../ctrlProps/ctrlProp161.xml"/><Relationship Id="rId5" Type="http://schemas.openxmlformats.org/officeDocument/2006/relationships/ctrlProp" Target="../ctrlProps/ctrlProp155.xml"/><Relationship Id="rId10" Type="http://schemas.openxmlformats.org/officeDocument/2006/relationships/ctrlProp" Target="../ctrlProps/ctrlProp160.xml"/><Relationship Id="rId4" Type="http://schemas.openxmlformats.org/officeDocument/2006/relationships/ctrlProp" Target="../ctrlProps/ctrlProp154.xml"/><Relationship Id="rId9" Type="http://schemas.openxmlformats.org/officeDocument/2006/relationships/ctrlProp" Target="../ctrlProps/ctrlProp159.xml"/></Relationships>
</file>

<file path=xl/worksheets/_rels/sheet3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68.xml"/><Relationship Id="rId3" Type="http://schemas.openxmlformats.org/officeDocument/2006/relationships/vmlDrawing" Target="../drawings/vmlDrawing23.vml"/><Relationship Id="rId7" Type="http://schemas.openxmlformats.org/officeDocument/2006/relationships/ctrlProp" Target="../ctrlProps/ctrlProp167.xml"/><Relationship Id="rId12" Type="http://schemas.openxmlformats.org/officeDocument/2006/relationships/ctrlProp" Target="../ctrlProps/ctrlProp172.x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5.bin"/><Relationship Id="rId6" Type="http://schemas.openxmlformats.org/officeDocument/2006/relationships/ctrlProp" Target="../ctrlProps/ctrlProp166.xml"/><Relationship Id="rId11" Type="http://schemas.openxmlformats.org/officeDocument/2006/relationships/ctrlProp" Target="../ctrlProps/ctrlProp171.xml"/><Relationship Id="rId5" Type="http://schemas.openxmlformats.org/officeDocument/2006/relationships/ctrlProp" Target="../ctrlProps/ctrlProp165.xml"/><Relationship Id="rId10" Type="http://schemas.openxmlformats.org/officeDocument/2006/relationships/ctrlProp" Target="../ctrlProps/ctrlProp170.xml"/><Relationship Id="rId4" Type="http://schemas.openxmlformats.org/officeDocument/2006/relationships/ctrlProp" Target="../ctrlProps/ctrlProp164.xml"/><Relationship Id="rId9" Type="http://schemas.openxmlformats.org/officeDocument/2006/relationships/ctrlProp" Target="../ctrlProps/ctrlProp169.xml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77.xml"/><Relationship Id="rId3" Type="http://schemas.openxmlformats.org/officeDocument/2006/relationships/vmlDrawing" Target="../drawings/vmlDrawing24.vml"/><Relationship Id="rId7" Type="http://schemas.openxmlformats.org/officeDocument/2006/relationships/ctrlProp" Target="../ctrlProps/ctrlProp176.xml"/><Relationship Id="rId12" Type="http://schemas.openxmlformats.org/officeDocument/2006/relationships/ctrlProp" Target="../ctrlProps/ctrlProp181.x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6.bin"/><Relationship Id="rId6" Type="http://schemas.openxmlformats.org/officeDocument/2006/relationships/ctrlProp" Target="../ctrlProps/ctrlProp175.xml"/><Relationship Id="rId11" Type="http://schemas.openxmlformats.org/officeDocument/2006/relationships/ctrlProp" Target="../ctrlProps/ctrlProp180.xml"/><Relationship Id="rId5" Type="http://schemas.openxmlformats.org/officeDocument/2006/relationships/ctrlProp" Target="../ctrlProps/ctrlProp174.xml"/><Relationship Id="rId10" Type="http://schemas.openxmlformats.org/officeDocument/2006/relationships/ctrlProp" Target="../ctrlProps/ctrlProp179.xml"/><Relationship Id="rId4" Type="http://schemas.openxmlformats.org/officeDocument/2006/relationships/ctrlProp" Target="../ctrlProps/ctrlProp173.xml"/><Relationship Id="rId9" Type="http://schemas.openxmlformats.org/officeDocument/2006/relationships/ctrlProp" Target="../ctrlProps/ctrlProp178.xml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6.xml"/><Relationship Id="rId3" Type="http://schemas.openxmlformats.org/officeDocument/2006/relationships/vmlDrawing" Target="../drawings/vmlDrawing25.vml"/><Relationship Id="rId7" Type="http://schemas.openxmlformats.org/officeDocument/2006/relationships/ctrlProp" Target="../ctrlProps/ctrlProp185.xml"/><Relationship Id="rId12" Type="http://schemas.openxmlformats.org/officeDocument/2006/relationships/ctrlProp" Target="../ctrlProps/ctrlProp190.x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7.bin"/><Relationship Id="rId6" Type="http://schemas.openxmlformats.org/officeDocument/2006/relationships/ctrlProp" Target="../ctrlProps/ctrlProp184.xml"/><Relationship Id="rId11" Type="http://schemas.openxmlformats.org/officeDocument/2006/relationships/ctrlProp" Target="../ctrlProps/ctrlProp189.xml"/><Relationship Id="rId5" Type="http://schemas.openxmlformats.org/officeDocument/2006/relationships/ctrlProp" Target="../ctrlProps/ctrlProp183.xml"/><Relationship Id="rId10" Type="http://schemas.openxmlformats.org/officeDocument/2006/relationships/ctrlProp" Target="../ctrlProps/ctrlProp188.xml"/><Relationship Id="rId4" Type="http://schemas.openxmlformats.org/officeDocument/2006/relationships/ctrlProp" Target="../ctrlProps/ctrlProp182.xml"/><Relationship Id="rId9" Type="http://schemas.openxmlformats.org/officeDocument/2006/relationships/ctrlProp" Target="../ctrlProps/ctrlProp187.xml"/></Relationships>
</file>

<file path=xl/worksheets/_rels/sheet3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95.xml"/><Relationship Id="rId3" Type="http://schemas.openxmlformats.org/officeDocument/2006/relationships/vmlDrawing" Target="../drawings/vmlDrawing26.vml"/><Relationship Id="rId7" Type="http://schemas.openxmlformats.org/officeDocument/2006/relationships/ctrlProp" Target="../ctrlProps/ctrlProp194.xml"/><Relationship Id="rId12" Type="http://schemas.openxmlformats.org/officeDocument/2006/relationships/ctrlProp" Target="../ctrlProps/ctrlProp199.x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8.bin"/><Relationship Id="rId6" Type="http://schemas.openxmlformats.org/officeDocument/2006/relationships/ctrlProp" Target="../ctrlProps/ctrlProp193.xml"/><Relationship Id="rId11" Type="http://schemas.openxmlformats.org/officeDocument/2006/relationships/ctrlProp" Target="../ctrlProps/ctrlProp198.xml"/><Relationship Id="rId5" Type="http://schemas.openxmlformats.org/officeDocument/2006/relationships/ctrlProp" Target="../ctrlProps/ctrlProp192.xml"/><Relationship Id="rId10" Type="http://schemas.openxmlformats.org/officeDocument/2006/relationships/ctrlProp" Target="../ctrlProps/ctrlProp197.xml"/><Relationship Id="rId4" Type="http://schemas.openxmlformats.org/officeDocument/2006/relationships/ctrlProp" Target="../ctrlProps/ctrlProp191.xml"/><Relationship Id="rId9" Type="http://schemas.openxmlformats.org/officeDocument/2006/relationships/ctrlProp" Target="../ctrlProps/ctrlProp196.xm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04.xml"/><Relationship Id="rId3" Type="http://schemas.openxmlformats.org/officeDocument/2006/relationships/vmlDrawing" Target="../drawings/vmlDrawing27.vml"/><Relationship Id="rId7" Type="http://schemas.openxmlformats.org/officeDocument/2006/relationships/ctrlProp" Target="../ctrlProps/ctrlProp203.xml"/><Relationship Id="rId12" Type="http://schemas.openxmlformats.org/officeDocument/2006/relationships/ctrlProp" Target="../ctrlProps/ctrlProp208.x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Relationship Id="rId6" Type="http://schemas.openxmlformats.org/officeDocument/2006/relationships/ctrlProp" Target="../ctrlProps/ctrlProp202.xml"/><Relationship Id="rId11" Type="http://schemas.openxmlformats.org/officeDocument/2006/relationships/ctrlProp" Target="../ctrlProps/ctrlProp207.xml"/><Relationship Id="rId5" Type="http://schemas.openxmlformats.org/officeDocument/2006/relationships/ctrlProp" Target="../ctrlProps/ctrlProp201.xml"/><Relationship Id="rId10" Type="http://schemas.openxmlformats.org/officeDocument/2006/relationships/ctrlProp" Target="../ctrlProps/ctrlProp206.xml"/><Relationship Id="rId4" Type="http://schemas.openxmlformats.org/officeDocument/2006/relationships/ctrlProp" Target="../ctrlProps/ctrlProp200.xml"/><Relationship Id="rId9" Type="http://schemas.openxmlformats.org/officeDocument/2006/relationships/ctrlProp" Target="../ctrlProps/ctrlProp205.xml"/></Relationships>
</file>

<file path=xl/worksheets/_rels/sheet3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3.xml"/><Relationship Id="rId3" Type="http://schemas.openxmlformats.org/officeDocument/2006/relationships/vmlDrawing" Target="../drawings/vmlDrawing28.vml"/><Relationship Id="rId7" Type="http://schemas.openxmlformats.org/officeDocument/2006/relationships/ctrlProp" Target="../ctrlProps/ctrlProp212.xml"/><Relationship Id="rId12" Type="http://schemas.openxmlformats.org/officeDocument/2006/relationships/ctrlProp" Target="../ctrlProps/ctrlProp217.x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0.bin"/><Relationship Id="rId6" Type="http://schemas.openxmlformats.org/officeDocument/2006/relationships/ctrlProp" Target="../ctrlProps/ctrlProp211.xml"/><Relationship Id="rId11" Type="http://schemas.openxmlformats.org/officeDocument/2006/relationships/ctrlProp" Target="../ctrlProps/ctrlProp216.xml"/><Relationship Id="rId5" Type="http://schemas.openxmlformats.org/officeDocument/2006/relationships/ctrlProp" Target="../ctrlProps/ctrlProp210.xml"/><Relationship Id="rId10" Type="http://schemas.openxmlformats.org/officeDocument/2006/relationships/ctrlProp" Target="../ctrlProps/ctrlProp215.xml"/><Relationship Id="rId4" Type="http://schemas.openxmlformats.org/officeDocument/2006/relationships/ctrlProp" Target="../ctrlProps/ctrlProp209.xml"/><Relationship Id="rId9" Type="http://schemas.openxmlformats.org/officeDocument/2006/relationships/ctrlProp" Target="../ctrlProps/ctrlProp214.xml"/></Relationships>
</file>

<file path=xl/worksheets/_rels/sheet3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22.xml"/><Relationship Id="rId3" Type="http://schemas.openxmlformats.org/officeDocument/2006/relationships/vmlDrawing" Target="../drawings/vmlDrawing29.vml"/><Relationship Id="rId7" Type="http://schemas.openxmlformats.org/officeDocument/2006/relationships/ctrlProp" Target="../ctrlProps/ctrlProp221.xml"/><Relationship Id="rId12" Type="http://schemas.openxmlformats.org/officeDocument/2006/relationships/ctrlProp" Target="../ctrlProps/ctrlProp226.x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1.bin"/><Relationship Id="rId6" Type="http://schemas.openxmlformats.org/officeDocument/2006/relationships/ctrlProp" Target="../ctrlProps/ctrlProp220.xml"/><Relationship Id="rId11" Type="http://schemas.openxmlformats.org/officeDocument/2006/relationships/ctrlProp" Target="../ctrlProps/ctrlProp225.xml"/><Relationship Id="rId5" Type="http://schemas.openxmlformats.org/officeDocument/2006/relationships/ctrlProp" Target="../ctrlProps/ctrlProp219.xml"/><Relationship Id="rId10" Type="http://schemas.openxmlformats.org/officeDocument/2006/relationships/ctrlProp" Target="../ctrlProps/ctrlProp224.xml"/><Relationship Id="rId4" Type="http://schemas.openxmlformats.org/officeDocument/2006/relationships/ctrlProp" Target="../ctrlProps/ctrlProp218.xml"/><Relationship Id="rId9" Type="http://schemas.openxmlformats.org/officeDocument/2006/relationships/ctrlProp" Target="../ctrlProps/ctrlProp223.xml"/></Relationships>
</file>

<file path=xl/worksheets/_rels/sheet3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1.xml"/><Relationship Id="rId3" Type="http://schemas.openxmlformats.org/officeDocument/2006/relationships/vmlDrawing" Target="../drawings/vmlDrawing30.vml"/><Relationship Id="rId7" Type="http://schemas.openxmlformats.org/officeDocument/2006/relationships/ctrlProp" Target="../ctrlProps/ctrlProp230.xml"/><Relationship Id="rId12" Type="http://schemas.openxmlformats.org/officeDocument/2006/relationships/ctrlProp" Target="../ctrlProps/ctrlProp235.x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2.bin"/><Relationship Id="rId6" Type="http://schemas.openxmlformats.org/officeDocument/2006/relationships/ctrlProp" Target="../ctrlProps/ctrlProp229.xml"/><Relationship Id="rId11" Type="http://schemas.openxmlformats.org/officeDocument/2006/relationships/ctrlProp" Target="../ctrlProps/ctrlProp234.xml"/><Relationship Id="rId5" Type="http://schemas.openxmlformats.org/officeDocument/2006/relationships/ctrlProp" Target="../ctrlProps/ctrlProp228.xml"/><Relationship Id="rId10" Type="http://schemas.openxmlformats.org/officeDocument/2006/relationships/ctrlProp" Target="../ctrlProps/ctrlProp233.xml"/><Relationship Id="rId4" Type="http://schemas.openxmlformats.org/officeDocument/2006/relationships/ctrlProp" Target="../ctrlProps/ctrlProp227.xml"/><Relationship Id="rId9" Type="http://schemas.openxmlformats.org/officeDocument/2006/relationships/ctrlProp" Target="../ctrlProps/ctrlProp232.xml"/></Relationships>
</file>

<file path=xl/worksheets/_rels/sheet4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0.xml"/><Relationship Id="rId3" Type="http://schemas.openxmlformats.org/officeDocument/2006/relationships/vmlDrawing" Target="../drawings/vmlDrawing31.vml"/><Relationship Id="rId7" Type="http://schemas.openxmlformats.org/officeDocument/2006/relationships/ctrlProp" Target="../ctrlProps/ctrlProp239.xml"/><Relationship Id="rId12" Type="http://schemas.openxmlformats.org/officeDocument/2006/relationships/ctrlProp" Target="../ctrlProps/ctrlProp244.x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3.bin"/><Relationship Id="rId6" Type="http://schemas.openxmlformats.org/officeDocument/2006/relationships/ctrlProp" Target="../ctrlProps/ctrlProp238.xml"/><Relationship Id="rId11" Type="http://schemas.openxmlformats.org/officeDocument/2006/relationships/ctrlProp" Target="../ctrlProps/ctrlProp243.xml"/><Relationship Id="rId5" Type="http://schemas.openxmlformats.org/officeDocument/2006/relationships/ctrlProp" Target="../ctrlProps/ctrlProp237.xml"/><Relationship Id="rId10" Type="http://schemas.openxmlformats.org/officeDocument/2006/relationships/ctrlProp" Target="../ctrlProps/ctrlProp242.xml"/><Relationship Id="rId4" Type="http://schemas.openxmlformats.org/officeDocument/2006/relationships/ctrlProp" Target="../ctrlProps/ctrlProp236.xml"/><Relationship Id="rId9" Type="http://schemas.openxmlformats.org/officeDocument/2006/relationships/ctrlProp" Target="../ctrlProps/ctrlProp241.xml"/></Relationships>
</file>

<file path=xl/worksheets/_rels/sheet4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49.xml"/><Relationship Id="rId13" Type="http://schemas.openxmlformats.org/officeDocument/2006/relationships/ctrlProp" Target="../ctrlProps/ctrlProp254.xml"/><Relationship Id="rId3" Type="http://schemas.openxmlformats.org/officeDocument/2006/relationships/vmlDrawing" Target="../drawings/vmlDrawing32.vml"/><Relationship Id="rId7" Type="http://schemas.openxmlformats.org/officeDocument/2006/relationships/ctrlProp" Target="../ctrlProps/ctrlProp248.xml"/><Relationship Id="rId12" Type="http://schemas.openxmlformats.org/officeDocument/2006/relationships/ctrlProp" Target="../ctrlProps/ctrlProp253.x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4.bin"/><Relationship Id="rId6" Type="http://schemas.openxmlformats.org/officeDocument/2006/relationships/ctrlProp" Target="../ctrlProps/ctrlProp247.xml"/><Relationship Id="rId11" Type="http://schemas.openxmlformats.org/officeDocument/2006/relationships/ctrlProp" Target="../ctrlProps/ctrlProp252.xml"/><Relationship Id="rId5" Type="http://schemas.openxmlformats.org/officeDocument/2006/relationships/ctrlProp" Target="../ctrlProps/ctrlProp246.xml"/><Relationship Id="rId10" Type="http://schemas.openxmlformats.org/officeDocument/2006/relationships/ctrlProp" Target="../ctrlProps/ctrlProp251.xml"/><Relationship Id="rId4" Type="http://schemas.openxmlformats.org/officeDocument/2006/relationships/ctrlProp" Target="../ctrlProps/ctrlProp245.xml"/><Relationship Id="rId9" Type="http://schemas.openxmlformats.org/officeDocument/2006/relationships/ctrlProp" Target="../ctrlProps/ctrlProp250.xml"/></Relationships>
</file>

<file path=xl/worksheets/_rels/sheet4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9.xml"/><Relationship Id="rId13" Type="http://schemas.openxmlformats.org/officeDocument/2006/relationships/ctrlProp" Target="../ctrlProps/ctrlProp264.xml"/><Relationship Id="rId3" Type="http://schemas.openxmlformats.org/officeDocument/2006/relationships/vmlDrawing" Target="../drawings/vmlDrawing33.vml"/><Relationship Id="rId7" Type="http://schemas.openxmlformats.org/officeDocument/2006/relationships/ctrlProp" Target="../ctrlProps/ctrlProp258.xml"/><Relationship Id="rId12" Type="http://schemas.openxmlformats.org/officeDocument/2006/relationships/ctrlProp" Target="../ctrlProps/ctrlProp263.x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5.bin"/><Relationship Id="rId6" Type="http://schemas.openxmlformats.org/officeDocument/2006/relationships/ctrlProp" Target="../ctrlProps/ctrlProp257.xml"/><Relationship Id="rId11" Type="http://schemas.openxmlformats.org/officeDocument/2006/relationships/ctrlProp" Target="../ctrlProps/ctrlProp262.xml"/><Relationship Id="rId5" Type="http://schemas.openxmlformats.org/officeDocument/2006/relationships/ctrlProp" Target="../ctrlProps/ctrlProp256.xml"/><Relationship Id="rId10" Type="http://schemas.openxmlformats.org/officeDocument/2006/relationships/ctrlProp" Target="../ctrlProps/ctrlProp261.xml"/><Relationship Id="rId4" Type="http://schemas.openxmlformats.org/officeDocument/2006/relationships/ctrlProp" Target="../ctrlProps/ctrlProp255.xml"/><Relationship Id="rId9" Type="http://schemas.openxmlformats.org/officeDocument/2006/relationships/ctrlProp" Target="../ctrlProps/ctrlProp260.xml"/></Relationships>
</file>

<file path=xl/worksheets/_rels/sheet4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69.xml"/><Relationship Id="rId13" Type="http://schemas.openxmlformats.org/officeDocument/2006/relationships/ctrlProp" Target="../ctrlProps/ctrlProp274.xml"/><Relationship Id="rId3" Type="http://schemas.openxmlformats.org/officeDocument/2006/relationships/vmlDrawing" Target="../drawings/vmlDrawing34.vml"/><Relationship Id="rId7" Type="http://schemas.openxmlformats.org/officeDocument/2006/relationships/ctrlProp" Target="../ctrlProps/ctrlProp268.xml"/><Relationship Id="rId12" Type="http://schemas.openxmlformats.org/officeDocument/2006/relationships/ctrlProp" Target="../ctrlProps/ctrlProp273.x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6.bin"/><Relationship Id="rId6" Type="http://schemas.openxmlformats.org/officeDocument/2006/relationships/ctrlProp" Target="../ctrlProps/ctrlProp267.xml"/><Relationship Id="rId11" Type="http://schemas.openxmlformats.org/officeDocument/2006/relationships/ctrlProp" Target="../ctrlProps/ctrlProp272.xml"/><Relationship Id="rId5" Type="http://schemas.openxmlformats.org/officeDocument/2006/relationships/ctrlProp" Target="../ctrlProps/ctrlProp266.xml"/><Relationship Id="rId10" Type="http://schemas.openxmlformats.org/officeDocument/2006/relationships/ctrlProp" Target="../ctrlProps/ctrlProp271.xml"/><Relationship Id="rId4" Type="http://schemas.openxmlformats.org/officeDocument/2006/relationships/ctrlProp" Target="../ctrlProps/ctrlProp265.xml"/><Relationship Id="rId9" Type="http://schemas.openxmlformats.org/officeDocument/2006/relationships/ctrlProp" Target="../ctrlProps/ctrlProp27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8"/>
  <dimension ref="A1:M54"/>
  <sheetViews>
    <sheetView workbookViewId="0">
      <selection activeCell="M4" sqref="M4:M34"/>
    </sheetView>
  </sheetViews>
  <sheetFormatPr defaultRowHeight="15" x14ac:dyDescent="0.25"/>
  <cols>
    <col min="1" max="1" width="21.5703125" bestFit="1" customWidth="1"/>
    <col min="2" max="2" width="23.85546875" bestFit="1" customWidth="1"/>
  </cols>
  <sheetData>
    <row r="1" spans="1:13" x14ac:dyDescent="0.25">
      <c r="E1">
        <f>MAX(D4:D153)</f>
        <v>31</v>
      </c>
    </row>
    <row r="3" spans="1:13" x14ac:dyDescent="0.25">
      <c r="A3" s="280" t="s">
        <v>738</v>
      </c>
      <c r="B3" t="s">
        <v>741</v>
      </c>
    </row>
    <row r="4" spans="1:13" x14ac:dyDescent="0.25">
      <c r="A4" s="140" t="s">
        <v>679</v>
      </c>
      <c r="B4">
        <v>26</v>
      </c>
      <c r="D4">
        <v>1</v>
      </c>
      <c r="E4" t="str">
        <f>A4</f>
        <v>Vyškov</v>
      </c>
      <c r="F4">
        <f>B4</f>
        <v>26</v>
      </c>
      <c r="M4" t="s">
        <v>66</v>
      </c>
    </row>
    <row r="5" spans="1:13" x14ac:dyDescent="0.25">
      <c r="A5" s="140" t="s">
        <v>8</v>
      </c>
      <c r="B5">
        <v>15</v>
      </c>
      <c r="D5">
        <f>IF(ISNUMBER(B5),MAX(D4:D4)+1,"")</f>
        <v>2</v>
      </c>
      <c r="E5" t="str">
        <f t="shared" ref="E5:E38" si="0">A5</f>
        <v>Obřany</v>
      </c>
      <c r="F5">
        <f t="shared" ref="F5:F54" si="1">B5</f>
        <v>15</v>
      </c>
      <c r="M5" t="s">
        <v>196</v>
      </c>
    </row>
    <row r="6" spans="1:13" x14ac:dyDescent="0.25">
      <c r="A6" s="140" t="s">
        <v>693</v>
      </c>
      <c r="B6">
        <v>14</v>
      </c>
      <c r="D6">
        <f t="shared" ref="D6:D54" si="2">IF(ISNUMBER(B6),MAX(D5:D5)+1,"")</f>
        <v>3</v>
      </c>
      <c r="E6" t="str">
        <f t="shared" si="0"/>
        <v>Domanín</v>
      </c>
      <c r="F6">
        <f t="shared" si="1"/>
        <v>14</v>
      </c>
      <c r="M6" t="s">
        <v>691</v>
      </c>
    </row>
    <row r="7" spans="1:13" x14ac:dyDescent="0.25">
      <c r="A7" s="140" t="s">
        <v>23</v>
      </c>
      <c r="B7">
        <v>6</v>
      </c>
      <c r="D7">
        <f t="shared" si="2"/>
        <v>4</v>
      </c>
      <c r="E7" t="str">
        <f t="shared" si="0"/>
        <v>Židenice</v>
      </c>
      <c r="F7">
        <f t="shared" si="1"/>
        <v>6</v>
      </c>
      <c r="M7" t="s">
        <v>25</v>
      </c>
    </row>
    <row r="8" spans="1:13" x14ac:dyDescent="0.25">
      <c r="A8" s="140" t="s">
        <v>690</v>
      </c>
      <c r="B8">
        <v>5</v>
      </c>
      <c r="D8">
        <f t="shared" si="2"/>
        <v>5</v>
      </c>
      <c r="E8" t="str">
        <f t="shared" si="0"/>
        <v>Silůvky</v>
      </c>
      <c r="F8">
        <f t="shared" si="1"/>
        <v>5</v>
      </c>
      <c r="M8" t="s">
        <v>20</v>
      </c>
    </row>
    <row r="9" spans="1:13" x14ac:dyDescent="0.25">
      <c r="A9" s="140" t="s">
        <v>196</v>
      </c>
      <c r="B9">
        <v>4</v>
      </c>
      <c r="D9">
        <f t="shared" si="2"/>
        <v>6</v>
      </c>
      <c r="E9" t="str">
        <f t="shared" si="0"/>
        <v>Hranice</v>
      </c>
      <c r="F9">
        <f t="shared" si="1"/>
        <v>4</v>
      </c>
      <c r="M9" t="s">
        <v>692</v>
      </c>
    </row>
    <row r="10" spans="1:13" x14ac:dyDescent="0.25">
      <c r="A10" s="140" t="s">
        <v>696</v>
      </c>
      <c r="B10">
        <v>4</v>
      </c>
      <c r="D10">
        <f t="shared" si="2"/>
        <v>7</v>
      </c>
      <c r="E10" t="str">
        <f t="shared" si="0"/>
        <v>Stará-Bělá</v>
      </c>
      <c r="F10">
        <f t="shared" si="1"/>
        <v>4</v>
      </c>
      <c r="M10" t="s">
        <v>703</v>
      </c>
    </row>
    <row r="11" spans="1:13" x14ac:dyDescent="0.25">
      <c r="A11" s="140" t="s">
        <v>691</v>
      </c>
      <c r="B11">
        <v>4</v>
      </c>
      <c r="D11">
        <f t="shared" si="2"/>
        <v>8</v>
      </c>
      <c r="E11" t="str">
        <f t="shared" si="0"/>
        <v>Šitbořice</v>
      </c>
      <c r="F11">
        <f t="shared" si="1"/>
        <v>4</v>
      </c>
      <c r="M11" t="s">
        <v>697</v>
      </c>
    </row>
    <row r="12" spans="1:13" x14ac:dyDescent="0.25">
      <c r="A12" s="140" t="s">
        <v>25</v>
      </c>
      <c r="B12">
        <v>4</v>
      </c>
      <c r="D12">
        <f t="shared" si="2"/>
        <v>9</v>
      </c>
      <c r="E12" t="str">
        <f t="shared" si="0"/>
        <v>Polešovice</v>
      </c>
      <c r="F12">
        <f t="shared" si="1"/>
        <v>4</v>
      </c>
      <c r="M12" t="s">
        <v>40</v>
      </c>
    </row>
    <row r="13" spans="1:13" x14ac:dyDescent="0.25">
      <c r="A13" s="140" t="s">
        <v>66</v>
      </c>
      <c r="B13">
        <v>4</v>
      </c>
      <c r="D13">
        <f t="shared" si="2"/>
        <v>10</v>
      </c>
      <c r="E13" t="str">
        <f t="shared" si="0"/>
        <v>Vnorovy</v>
      </c>
      <c r="F13">
        <f t="shared" si="1"/>
        <v>4</v>
      </c>
      <c r="M13" t="s">
        <v>698</v>
      </c>
    </row>
    <row r="14" spans="1:13" x14ac:dyDescent="0.25">
      <c r="A14" s="140" t="s">
        <v>699</v>
      </c>
      <c r="B14">
        <v>3</v>
      </c>
      <c r="D14">
        <f t="shared" si="2"/>
        <v>11</v>
      </c>
      <c r="E14" t="str">
        <f t="shared" si="0"/>
        <v>Halenkov-Huslenky</v>
      </c>
      <c r="F14">
        <f t="shared" si="1"/>
        <v>3</v>
      </c>
      <c r="M14" t="s">
        <v>700</v>
      </c>
    </row>
    <row r="15" spans="1:13" x14ac:dyDescent="0.25">
      <c r="A15" s="140" t="s">
        <v>20</v>
      </c>
      <c r="B15">
        <v>3</v>
      </c>
      <c r="D15">
        <f t="shared" si="2"/>
        <v>12</v>
      </c>
      <c r="E15" t="str">
        <f t="shared" si="0"/>
        <v>Domažlice</v>
      </c>
      <c r="F15">
        <f t="shared" si="1"/>
        <v>3</v>
      </c>
      <c r="M15" t="s">
        <v>704</v>
      </c>
    </row>
    <row r="16" spans="1:13" x14ac:dyDescent="0.25">
      <c r="A16" s="140" t="s">
        <v>701</v>
      </c>
      <c r="B16">
        <v>3</v>
      </c>
      <c r="D16">
        <f t="shared" si="2"/>
        <v>13</v>
      </c>
      <c r="E16" t="str">
        <f t="shared" si="0"/>
        <v>Valašké klobouky</v>
      </c>
      <c r="F16">
        <f t="shared" si="1"/>
        <v>3</v>
      </c>
      <c r="M16" t="s">
        <v>702</v>
      </c>
    </row>
    <row r="17" spans="1:13" x14ac:dyDescent="0.25">
      <c r="A17" s="140" t="s">
        <v>524</v>
      </c>
      <c r="B17">
        <v>3</v>
      </c>
      <c r="D17">
        <f t="shared" si="2"/>
        <v>14</v>
      </c>
      <c r="E17" t="str">
        <f t="shared" si="0"/>
        <v>Kroměříž</v>
      </c>
      <c r="F17">
        <f t="shared" si="1"/>
        <v>3</v>
      </c>
      <c r="M17" t="s">
        <v>524</v>
      </c>
    </row>
    <row r="18" spans="1:13" x14ac:dyDescent="0.25">
      <c r="A18" s="140" t="s">
        <v>692</v>
      </c>
      <c r="B18">
        <v>3</v>
      </c>
      <c r="D18">
        <f t="shared" si="2"/>
        <v>15</v>
      </c>
      <c r="E18" t="str">
        <f t="shared" si="0"/>
        <v>Vizovice</v>
      </c>
      <c r="F18">
        <f t="shared" si="1"/>
        <v>3</v>
      </c>
      <c r="M18" t="s">
        <v>692</v>
      </c>
    </row>
    <row r="19" spans="1:13" x14ac:dyDescent="0.25">
      <c r="A19" s="140" t="s">
        <v>703</v>
      </c>
      <c r="B19">
        <v>3</v>
      </c>
      <c r="D19">
        <f t="shared" si="2"/>
        <v>16</v>
      </c>
      <c r="E19" t="str">
        <f t="shared" si="0"/>
        <v>Zlín - Malenovice</v>
      </c>
      <c r="F19">
        <f t="shared" si="1"/>
        <v>3</v>
      </c>
      <c r="M19" t="s">
        <v>703</v>
      </c>
    </row>
    <row r="20" spans="1:13" x14ac:dyDescent="0.25">
      <c r="A20" s="140" t="s">
        <v>697</v>
      </c>
      <c r="B20">
        <v>3</v>
      </c>
      <c r="D20">
        <f t="shared" si="2"/>
        <v>17</v>
      </c>
      <c r="E20" t="str">
        <f t="shared" si="0"/>
        <v>Kunovice</v>
      </c>
      <c r="F20">
        <f t="shared" si="1"/>
        <v>3</v>
      </c>
      <c r="M20" t="s">
        <v>697</v>
      </c>
    </row>
    <row r="21" spans="1:13" x14ac:dyDescent="0.25">
      <c r="A21" s="140" t="s">
        <v>694</v>
      </c>
      <c r="B21">
        <v>2</v>
      </c>
      <c r="D21">
        <f t="shared" si="2"/>
        <v>18</v>
      </c>
      <c r="E21" t="str">
        <f t="shared" si="0"/>
        <v>Kobylí</v>
      </c>
      <c r="F21">
        <f t="shared" si="1"/>
        <v>2</v>
      </c>
      <c r="M21" t="s">
        <v>694</v>
      </c>
    </row>
    <row r="22" spans="1:13" x14ac:dyDescent="0.25">
      <c r="A22" s="140" t="s">
        <v>688</v>
      </c>
      <c r="B22">
        <v>2</v>
      </c>
      <c r="D22">
        <f t="shared" si="2"/>
        <v>19</v>
      </c>
      <c r="E22" t="str">
        <f t="shared" si="0"/>
        <v>Brno</v>
      </c>
      <c r="F22">
        <f t="shared" si="1"/>
        <v>2</v>
      </c>
      <c r="M22" t="s">
        <v>688</v>
      </c>
    </row>
    <row r="23" spans="1:13" x14ac:dyDescent="0.25">
      <c r="A23" s="140" t="s">
        <v>705</v>
      </c>
      <c r="B23">
        <v>2</v>
      </c>
      <c r="D23">
        <f t="shared" si="2"/>
        <v>20</v>
      </c>
      <c r="E23" t="str">
        <f t="shared" si="0"/>
        <v>Zlín</v>
      </c>
      <c r="F23">
        <f t="shared" si="1"/>
        <v>2</v>
      </c>
      <c r="M23" t="s">
        <v>705</v>
      </c>
    </row>
    <row r="24" spans="1:13" x14ac:dyDescent="0.25">
      <c r="A24" s="140" t="s">
        <v>271</v>
      </c>
      <c r="B24">
        <v>2</v>
      </c>
      <c r="D24">
        <f t="shared" si="2"/>
        <v>21</v>
      </c>
      <c r="E24" t="str">
        <f t="shared" si="0"/>
        <v>Havířov</v>
      </c>
      <c r="F24">
        <f t="shared" si="1"/>
        <v>2</v>
      </c>
      <c r="M24" t="s">
        <v>271</v>
      </c>
    </row>
    <row r="25" spans="1:13" x14ac:dyDescent="0.25">
      <c r="A25" s="140" t="s">
        <v>40</v>
      </c>
      <c r="B25">
        <v>2</v>
      </c>
      <c r="D25">
        <f t="shared" si="2"/>
        <v>22</v>
      </c>
      <c r="E25" t="str">
        <f t="shared" si="0"/>
        <v>Klimkovice</v>
      </c>
      <c r="F25">
        <f t="shared" si="1"/>
        <v>2</v>
      </c>
      <c r="M25" t="s">
        <v>40</v>
      </c>
    </row>
    <row r="26" spans="1:13" x14ac:dyDescent="0.25">
      <c r="A26" s="140" t="s">
        <v>236</v>
      </c>
      <c r="B26">
        <v>2</v>
      </c>
      <c r="D26">
        <f t="shared" si="2"/>
        <v>23</v>
      </c>
      <c r="E26" t="str">
        <f t="shared" si="0"/>
        <v>Kuřim</v>
      </c>
      <c r="F26">
        <f t="shared" si="1"/>
        <v>2</v>
      </c>
      <c r="M26" t="s">
        <v>236</v>
      </c>
    </row>
    <row r="27" spans="1:13" x14ac:dyDescent="0.25">
      <c r="A27" s="140" t="s">
        <v>698</v>
      </c>
      <c r="B27">
        <v>2</v>
      </c>
      <c r="D27">
        <f t="shared" si="2"/>
        <v>24</v>
      </c>
      <c r="E27" t="str">
        <f t="shared" si="0"/>
        <v>Orlice</v>
      </c>
      <c r="F27">
        <f t="shared" si="1"/>
        <v>2</v>
      </c>
      <c r="M27" t="s">
        <v>698</v>
      </c>
    </row>
    <row r="28" spans="1:13" x14ac:dyDescent="0.25">
      <c r="A28" s="140" t="s">
        <v>695</v>
      </c>
      <c r="B28">
        <v>1</v>
      </c>
      <c r="D28">
        <f t="shared" si="2"/>
        <v>25</v>
      </c>
      <c r="E28" t="str">
        <f t="shared" si="0"/>
        <v>Přerov</v>
      </c>
      <c r="F28">
        <f t="shared" si="1"/>
        <v>1</v>
      </c>
      <c r="M28" t="s">
        <v>695</v>
      </c>
    </row>
    <row r="29" spans="1:13" x14ac:dyDescent="0.25">
      <c r="A29" s="140" t="s">
        <v>245</v>
      </c>
      <c r="B29">
        <v>1</v>
      </c>
      <c r="D29">
        <f t="shared" si="2"/>
        <v>26</v>
      </c>
      <c r="E29" t="str">
        <f t="shared" si="0"/>
        <v>Žatčany</v>
      </c>
      <c r="F29">
        <f t="shared" si="1"/>
        <v>1</v>
      </c>
      <c r="M29" t="s">
        <v>245</v>
      </c>
    </row>
    <row r="30" spans="1:13" x14ac:dyDescent="0.25">
      <c r="A30" s="140" t="s">
        <v>201</v>
      </c>
      <c r="B30">
        <v>1</v>
      </c>
      <c r="D30">
        <f t="shared" si="2"/>
        <v>27</v>
      </c>
      <c r="E30" t="str">
        <f t="shared" si="0"/>
        <v>Ostrava-Poruba</v>
      </c>
      <c r="F30">
        <f t="shared" si="1"/>
        <v>1</v>
      </c>
      <c r="M30" t="s">
        <v>201</v>
      </c>
    </row>
    <row r="31" spans="1:13" x14ac:dyDescent="0.25">
      <c r="A31" s="140" t="s">
        <v>700</v>
      </c>
      <c r="B31">
        <v>1</v>
      </c>
      <c r="D31">
        <f t="shared" si="2"/>
        <v>28</v>
      </c>
      <c r="E31" t="str">
        <f t="shared" si="0"/>
        <v>Drnovice</v>
      </c>
      <c r="F31">
        <f t="shared" si="1"/>
        <v>1</v>
      </c>
      <c r="M31" t="s">
        <v>700</v>
      </c>
    </row>
    <row r="32" spans="1:13" x14ac:dyDescent="0.25">
      <c r="A32" s="140" t="s">
        <v>704</v>
      </c>
      <c r="B32">
        <v>1</v>
      </c>
      <c r="D32">
        <f t="shared" si="2"/>
        <v>29</v>
      </c>
      <c r="E32" t="str">
        <f t="shared" si="0"/>
        <v>Mor. Budějovice</v>
      </c>
      <c r="F32">
        <f t="shared" si="1"/>
        <v>1</v>
      </c>
      <c r="M32" t="s">
        <v>704</v>
      </c>
    </row>
    <row r="33" spans="1:13" x14ac:dyDescent="0.25">
      <c r="A33" s="140" t="s">
        <v>702</v>
      </c>
      <c r="B33">
        <v>1</v>
      </c>
      <c r="D33">
        <f t="shared" si="2"/>
        <v>30</v>
      </c>
      <c r="E33" t="str">
        <f t="shared" si="0"/>
        <v>Bystřice pod hostýnem</v>
      </c>
      <c r="F33">
        <f t="shared" si="1"/>
        <v>1</v>
      </c>
      <c r="M33" t="s">
        <v>702</v>
      </c>
    </row>
    <row r="34" spans="1:13" x14ac:dyDescent="0.25">
      <c r="A34" s="140" t="s">
        <v>689</v>
      </c>
      <c r="B34">
        <v>1</v>
      </c>
      <c r="D34">
        <f t="shared" si="2"/>
        <v>31</v>
      </c>
      <c r="E34" t="str">
        <f t="shared" si="0"/>
        <v>Dolní Dobrouč</v>
      </c>
      <c r="F34">
        <f t="shared" si="1"/>
        <v>1</v>
      </c>
      <c r="M34" t="s">
        <v>689</v>
      </c>
    </row>
    <row r="35" spans="1:13" x14ac:dyDescent="0.25">
      <c r="A35" s="140" t="s">
        <v>739</v>
      </c>
      <c r="D35" t="str">
        <f t="shared" si="2"/>
        <v/>
      </c>
      <c r="E35" t="str">
        <f t="shared" si="0"/>
        <v>(prázdné)</v>
      </c>
      <c r="F35">
        <f t="shared" si="1"/>
        <v>0</v>
      </c>
    </row>
    <row r="36" spans="1:13" x14ac:dyDescent="0.25">
      <c r="A36" s="140" t="s">
        <v>740</v>
      </c>
      <c r="B36">
        <v>128</v>
      </c>
      <c r="D36">
        <f t="shared" si="2"/>
        <v>1</v>
      </c>
      <c r="E36" t="str">
        <f t="shared" si="0"/>
        <v>Celkový součet</v>
      </c>
      <c r="F36">
        <f t="shared" si="1"/>
        <v>128</v>
      </c>
    </row>
    <row r="37" spans="1:13" x14ac:dyDescent="0.25">
      <c r="D37" t="str">
        <f t="shared" si="2"/>
        <v/>
      </c>
      <c r="E37">
        <f t="shared" si="0"/>
        <v>0</v>
      </c>
      <c r="F37">
        <f t="shared" si="1"/>
        <v>0</v>
      </c>
    </row>
    <row r="38" spans="1:13" x14ac:dyDescent="0.25">
      <c r="D38" t="str">
        <f t="shared" si="2"/>
        <v/>
      </c>
      <c r="E38">
        <f t="shared" si="0"/>
        <v>0</v>
      </c>
      <c r="F38">
        <f t="shared" si="1"/>
        <v>0</v>
      </c>
    </row>
    <row r="39" spans="1:13" x14ac:dyDescent="0.25">
      <c r="D39" t="str">
        <f t="shared" si="2"/>
        <v/>
      </c>
      <c r="F39">
        <f t="shared" si="1"/>
        <v>0</v>
      </c>
    </row>
    <row r="40" spans="1:13" x14ac:dyDescent="0.25">
      <c r="D40" t="str">
        <f t="shared" si="2"/>
        <v/>
      </c>
      <c r="F40">
        <f t="shared" si="1"/>
        <v>0</v>
      </c>
    </row>
    <row r="41" spans="1:13" x14ac:dyDescent="0.25">
      <c r="D41" t="str">
        <f t="shared" si="2"/>
        <v/>
      </c>
      <c r="F41">
        <f t="shared" si="1"/>
        <v>0</v>
      </c>
    </row>
    <row r="42" spans="1:13" x14ac:dyDescent="0.25">
      <c r="D42" t="str">
        <f t="shared" si="2"/>
        <v/>
      </c>
      <c r="F42">
        <f t="shared" si="1"/>
        <v>0</v>
      </c>
    </row>
    <row r="43" spans="1:13" x14ac:dyDescent="0.25">
      <c r="D43" t="str">
        <f t="shared" si="2"/>
        <v/>
      </c>
      <c r="F43">
        <f t="shared" si="1"/>
        <v>0</v>
      </c>
    </row>
    <row r="44" spans="1:13" x14ac:dyDescent="0.25">
      <c r="D44" t="str">
        <f t="shared" si="2"/>
        <v/>
      </c>
      <c r="F44">
        <f t="shared" si="1"/>
        <v>0</v>
      </c>
    </row>
    <row r="45" spans="1:13" x14ac:dyDescent="0.25">
      <c r="D45" t="str">
        <f t="shared" si="2"/>
        <v/>
      </c>
      <c r="F45">
        <f t="shared" si="1"/>
        <v>0</v>
      </c>
    </row>
    <row r="46" spans="1:13" x14ac:dyDescent="0.25">
      <c r="D46" t="str">
        <f t="shared" si="2"/>
        <v/>
      </c>
      <c r="F46">
        <f t="shared" si="1"/>
        <v>0</v>
      </c>
    </row>
    <row r="47" spans="1:13" x14ac:dyDescent="0.25">
      <c r="D47" t="str">
        <f t="shared" si="2"/>
        <v/>
      </c>
      <c r="F47">
        <f t="shared" si="1"/>
        <v>0</v>
      </c>
    </row>
    <row r="48" spans="1:13" x14ac:dyDescent="0.25">
      <c r="D48" t="str">
        <f t="shared" si="2"/>
        <v/>
      </c>
      <c r="F48">
        <f t="shared" si="1"/>
        <v>0</v>
      </c>
    </row>
    <row r="49" spans="4:6" x14ac:dyDescent="0.25">
      <c r="D49" t="str">
        <f t="shared" si="2"/>
        <v/>
      </c>
      <c r="F49">
        <f t="shared" si="1"/>
        <v>0</v>
      </c>
    </row>
    <row r="50" spans="4:6" x14ac:dyDescent="0.25">
      <c r="D50" t="str">
        <f t="shared" si="2"/>
        <v/>
      </c>
      <c r="F50">
        <f t="shared" si="1"/>
        <v>0</v>
      </c>
    </row>
    <row r="51" spans="4:6" x14ac:dyDescent="0.25">
      <c r="D51" t="str">
        <f t="shared" si="2"/>
        <v/>
      </c>
      <c r="F51">
        <f t="shared" si="1"/>
        <v>0</v>
      </c>
    </row>
    <row r="52" spans="4:6" x14ac:dyDescent="0.25">
      <c r="D52" t="str">
        <f t="shared" si="2"/>
        <v/>
      </c>
      <c r="F52">
        <f t="shared" si="1"/>
        <v>0</v>
      </c>
    </row>
    <row r="53" spans="4:6" x14ac:dyDescent="0.25">
      <c r="D53" t="str">
        <f t="shared" si="2"/>
        <v/>
      </c>
      <c r="F53">
        <f t="shared" si="1"/>
        <v>0</v>
      </c>
    </row>
    <row r="54" spans="4:6" x14ac:dyDescent="0.25">
      <c r="D54" t="str">
        <f t="shared" si="2"/>
        <v/>
      </c>
      <c r="F54">
        <f t="shared" si="1"/>
        <v>0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>
    <tabColor rgb="FFFFC000"/>
  </sheetPr>
  <dimension ref="A1:CU104"/>
  <sheetViews>
    <sheetView zoomScale="115" zoomScaleNormal="115" workbookViewId="0">
      <pane ySplit="8" topLeftCell="A12" activePane="bottomLeft" state="frozenSplit"/>
      <selection activeCell="C7" sqref="C7"/>
      <selection pane="bottomLeft" activeCell="E25" sqref="E25"/>
    </sheetView>
  </sheetViews>
  <sheetFormatPr defaultColWidth="9.140625" defaultRowHeight="15" x14ac:dyDescent="0.25"/>
  <cols>
    <col min="1" max="1" width="4.5703125" style="10" customWidth="1"/>
    <col min="2" max="2" width="13.7109375" customWidth="1"/>
    <col min="3" max="3" width="10.7109375" bestFit="1" customWidth="1"/>
    <col min="4" max="4" width="3.42578125" bestFit="1" customWidth="1"/>
    <col min="5" max="6" width="5.5703125" style="2" bestFit="1" customWidth="1"/>
    <col min="7" max="7" width="11.140625" bestFit="1" customWidth="1"/>
    <col min="8" max="8" width="8.85546875" customWidth="1"/>
    <col min="9" max="9" width="8.7109375" customWidth="1"/>
    <col min="10" max="10" width="5.85546875" style="10" customWidth="1"/>
    <col min="11" max="11" width="16.28515625" style="10" bestFit="1" customWidth="1"/>
    <col min="12" max="12" width="7.42578125" style="10" hidden="1" customWidth="1"/>
    <col min="13" max="13" width="4.5703125" customWidth="1"/>
    <col min="14" max="21" width="3.5703125" customWidth="1"/>
    <col min="22" max="22" width="4.28515625" customWidth="1"/>
    <col min="23" max="38" width="3.5703125" customWidth="1"/>
    <col min="39" max="39" width="4.5703125" hidden="1" customWidth="1"/>
    <col min="40" max="40" width="8.85546875" hidden="1" customWidth="1"/>
    <col min="41" max="41" width="46.7109375" hidden="1" customWidth="1"/>
    <col min="42" max="42" width="16.28515625" hidden="1" customWidth="1"/>
    <col min="43" max="43" width="7.28515625" hidden="1" customWidth="1"/>
    <col min="44" max="68" width="4.28515625" hidden="1" customWidth="1"/>
    <col min="69" max="69" width="4.28515625" customWidth="1"/>
    <col min="70" max="73" width="9.140625" customWidth="1"/>
    <col min="74" max="94" width="3.28515625" customWidth="1"/>
    <col min="95" max="97" width="9.140625" customWidth="1"/>
    <col min="98" max="98" width="46" customWidth="1"/>
    <col min="99" max="99" width="9.140625" customWidth="1"/>
  </cols>
  <sheetData>
    <row r="1" spans="1:99" ht="20.65" customHeight="1" x14ac:dyDescent="0.25">
      <c r="B1" s="1" t="s">
        <v>12</v>
      </c>
      <c r="K1" s="47">
        <f ca="1">SUM(K4:K35)</f>
        <v>137</v>
      </c>
      <c r="N1" s="295" t="s">
        <v>292</v>
      </c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295"/>
      <c r="AB1" s="295"/>
      <c r="AC1" s="295"/>
      <c r="AD1" s="295"/>
      <c r="AE1" s="295"/>
      <c r="AF1" s="295"/>
      <c r="AG1" s="295"/>
      <c r="AH1" s="295"/>
      <c r="AI1" s="295"/>
      <c r="AJ1" s="295"/>
      <c r="AK1" s="295"/>
      <c r="AL1" s="295"/>
      <c r="CS1" t="s">
        <v>522</v>
      </c>
      <c r="CT1" t="s">
        <v>526</v>
      </c>
    </row>
    <row r="2" spans="1:99" ht="15.95" customHeight="1" x14ac:dyDescent="0.25">
      <c r="B2" s="1"/>
      <c r="E2" s="2">
        <v>8</v>
      </c>
      <c r="F2" s="2">
        <v>7</v>
      </c>
      <c r="G2">
        <v>7</v>
      </c>
      <c r="J2" s="10">
        <v>10</v>
      </c>
      <c r="K2" s="47"/>
      <c r="N2" s="10">
        <f>SUM(N4:N34)</f>
        <v>1</v>
      </c>
      <c r="O2" s="10">
        <f t="shared" ref="O2:AL2" si="0">SUM(O4:O34)</f>
        <v>2</v>
      </c>
      <c r="P2" s="10">
        <f t="shared" si="0"/>
        <v>1</v>
      </c>
      <c r="Q2" s="10">
        <f t="shared" si="0"/>
        <v>1</v>
      </c>
      <c r="R2" s="10">
        <f t="shared" si="0"/>
        <v>1</v>
      </c>
      <c r="S2" s="10">
        <f t="shared" si="0"/>
        <v>2</v>
      </c>
      <c r="T2" s="10">
        <f t="shared" si="0"/>
        <v>1</v>
      </c>
      <c r="U2" s="10">
        <f t="shared" si="0"/>
        <v>2</v>
      </c>
      <c r="V2" s="10">
        <f t="shared" si="0"/>
        <v>2</v>
      </c>
      <c r="W2" s="10">
        <f t="shared" si="0"/>
        <v>2</v>
      </c>
      <c r="X2" s="10">
        <f t="shared" si="0"/>
        <v>1</v>
      </c>
      <c r="Y2" s="10">
        <f t="shared" si="0"/>
        <v>1</v>
      </c>
      <c r="Z2" s="10">
        <f t="shared" si="0"/>
        <v>2</v>
      </c>
      <c r="AA2" s="10">
        <f t="shared" si="0"/>
        <v>3</v>
      </c>
      <c r="AB2" s="10">
        <f t="shared" si="0"/>
        <v>1</v>
      </c>
      <c r="AC2" s="10">
        <f t="shared" si="0"/>
        <v>1</v>
      </c>
      <c r="AD2" s="10">
        <f t="shared" si="0"/>
        <v>1</v>
      </c>
      <c r="AE2" s="10">
        <f t="shared" si="0"/>
        <v>1</v>
      </c>
      <c r="AF2" s="10">
        <f t="shared" si="0"/>
        <v>0</v>
      </c>
      <c r="AG2" s="10">
        <f t="shared" si="0"/>
        <v>0</v>
      </c>
      <c r="AH2" s="10">
        <f t="shared" si="0"/>
        <v>0</v>
      </c>
      <c r="AI2" s="10">
        <f t="shared" si="0"/>
        <v>0</v>
      </c>
      <c r="AJ2" s="10">
        <f t="shared" si="0"/>
        <v>0</v>
      </c>
      <c r="AK2" s="10">
        <f t="shared" si="0"/>
        <v>0</v>
      </c>
      <c r="AL2" s="10">
        <f t="shared" si="0"/>
        <v>0</v>
      </c>
    </row>
    <row r="3" spans="1:99" ht="15.95" customHeight="1" thickBot="1" x14ac:dyDescent="0.3">
      <c r="A3" s="3"/>
      <c r="B3" s="1"/>
      <c r="G3" t="s">
        <v>72</v>
      </c>
      <c r="H3" s="3" t="s">
        <v>73</v>
      </c>
      <c r="I3" s="3" t="s">
        <v>74</v>
      </c>
      <c r="J3" s="3" t="s">
        <v>361</v>
      </c>
      <c r="K3" s="3" t="s">
        <v>351</v>
      </c>
      <c r="L3" s="3" t="s">
        <v>289</v>
      </c>
      <c r="M3" s="11"/>
      <c r="N3" s="2">
        <v>1</v>
      </c>
      <c r="O3" s="2">
        <v>2</v>
      </c>
      <c r="P3" s="2">
        <v>3</v>
      </c>
      <c r="Q3" s="2">
        <v>4</v>
      </c>
      <c r="R3" s="2">
        <v>5</v>
      </c>
      <c r="S3" s="2">
        <v>6</v>
      </c>
      <c r="T3" s="2">
        <v>7</v>
      </c>
      <c r="U3" s="2">
        <v>8</v>
      </c>
      <c r="V3" s="2">
        <v>9</v>
      </c>
      <c r="W3" s="2">
        <v>10</v>
      </c>
      <c r="X3" s="2">
        <v>11</v>
      </c>
      <c r="Y3" s="2">
        <v>12</v>
      </c>
      <c r="Z3" s="2">
        <v>13</v>
      </c>
      <c r="AA3" s="2">
        <v>14</v>
      </c>
      <c r="AB3" s="2">
        <v>15</v>
      </c>
      <c r="AC3" s="2">
        <v>16</v>
      </c>
      <c r="AD3" s="2">
        <v>17</v>
      </c>
      <c r="AE3" s="2">
        <v>18</v>
      </c>
      <c r="AF3" s="2">
        <v>19</v>
      </c>
      <c r="AG3" s="2">
        <v>20</v>
      </c>
      <c r="AH3" s="2">
        <v>21</v>
      </c>
      <c r="AI3" s="2">
        <v>22</v>
      </c>
      <c r="AJ3" s="2">
        <v>23</v>
      </c>
      <c r="AK3" s="2">
        <v>24</v>
      </c>
      <c r="AL3" s="2">
        <v>25</v>
      </c>
      <c r="BQ3" t="s">
        <v>523</v>
      </c>
      <c r="BS3" t="s">
        <v>290</v>
      </c>
    </row>
    <row r="4" spans="1:99" ht="15.95" customHeight="1" thickTop="1" x14ac:dyDescent="0.3">
      <c r="A4" s="10" t="str">
        <f>J4</f>
        <v>D01</v>
      </c>
      <c r="B4" s="1" t="str">
        <f>IF(A4="","",VLOOKUP(Kategorie!A4,kateg2,4,0))</f>
        <v>Benjamínci D</v>
      </c>
      <c r="C4" s="12" t="s">
        <v>76</v>
      </c>
      <c r="D4" s="18">
        <v>11</v>
      </c>
      <c r="E4" s="30">
        <f t="shared" ref="E4:F33" ca="1" si="1">IF($J4="",0,VLOOKUP($J4,kateg2,E$2,0))</f>
        <v>2026</v>
      </c>
      <c r="F4" s="30">
        <f t="shared" ca="1" si="1"/>
        <v>2021</v>
      </c>
      <c r="G4" s="2" t="str">
        <f t="shared" ref="G4:G33" ca="1" si="2">IF(E4="","",VLOOKUP($J4,kateg2,G$2,0) &amp; "-" &amp; VLOOKUP($J4,kateg2,E$2,0))</f>
        <v>2021-2026</v>
      </c>
      <c r="H4" s="12">
        <f>IF(I4=20,1,IF(I4=40,2,IF(I4=60,3,IF(I4=80,4,5))))</f>
        <v>1</v>
      </c>
      <c r="I4" s="2">
        <v>20</v>
      </c>
      <c r="J4" s="10" t="str">
        <f>IF(ISERROR(VLOOKUP(D4,Kateg_2!$C$61:$N$89,J$2,0)),"",VLOOKUP(D4,Kateg_2!$C$61:$N$89,J$2,0))</f>
        <v>D01</v>
      </c>
      <c r="K4" s="161">
        <f ca="1">IF(J4="",0,HLOOKUP(J4,Vstup!$L$1:$AN$5,5,FALSE))</f>
        <v>15</v>
      </c>
      <c r="L4" s="298">
        <f ca="1">COUNTIF(Vstup!$J$7:$J$355,H4)</f>
        <v>33</v>
      </c>
      <c r="M4" s="27" t="str">
        <f t="shared" ref="M4:M32" si="3">N4&amp;O4&amp;P4&amp;Q4&amp;R4&amp;S4&amp;T4&amp;U4&amp;V4&amp;W4&amp;X4&amp;Y4&amp;Z4&amp;AA4&amp;AB4&amp;AC4&amp;AH4&amp;AI4&amp;AJ4&amp;AK4&amp;AL4&amp;AD4&amp;AE4&amp;AF4&amp;AG4</f>
        <v>1</v>
      </c>
      <c r="N4" s="150">
        <v>1</v>
      </c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00" t="str">
        <f>J4</f>
        <v>D01</v>
      </c>
      <c r="AN4" s="100" t="s">
        <v>365</v>
      </c>
      <c r="AO4" s="101" t="str">
        <f ca="1">CONCATENATE(AN4," ročník narození ",G4,"         ",I4," m")</f>
        <v>Chlapci  -  ročník narození 2021-2026         20 m</v>
      </c>
      <c r="BQ4">
        <f>IF(ISERROR(MATCH(1,N4:AL4)),"",MATCH(1,N4:AL4))</f>
        <v>1</v>
      </c>
      <c r="BR4">
        <f>H4</f>
        <v>1</v>
      </c>
      <c r="BS4">
        <v>1</v>
      </c>
      <c r="BT4">
        <f ca="1">COUNTIF(Vstup!$J$7:$J$148,BS4)</f>
        <v>33</v>
      </c>
      <c r="BV4" s="25">
        <f t="shared" ref="BV4:CR4" ca="1" si="4">IF($K4="","",N4*$K4)</f>
        <v>15</v>
      </c>
      <c r="BW4" s="25">
        <f t="shared" ca="1" si="4"/>
        <v>0</v>
      </c>
      <c r="BX4" s="25">
        <f t="shared" ca="1" si="4"/>
        <v>0</v>
      </c>
      <c r="BY4" s="25">
        <f t="shared" ca="1" si="4"/>
        <v>0</v>
      </c>
      <c r="BZ4" s="25">
        <f t="shared" ca="1" si="4"/>
        <v>0</v>
      </c>
      <c r="CA4" s="25">
        <f t="shared" ca="1" si="4"/>
        <v>0</v>
      </c>
      <c r="CB4" s="25">
        <f t="shared" ca="1" si="4"/>
        <v>0</v>
      </c>
      <c r="CC4" s="25">
        <f t="shared" ca="1" si="4"/>
        <v>0</v>
      </c>
      <c r="CD4" s="25">
        <f t="shared" ca="1" si="4"/>
        <v>0</v>
      </c>
      <c r="CE4" s="25">
        <f t="shared" ca="1" si="4"/>
        <v>0</v>
      </c>
      <c r="CF4" s="25">
        <f t="shared" ca="1" si="4"/>
        <v>0</v>
      </c>
      <c r="CG4" s="25">
        <f t="shared" ca="1" si="4"/>
        <v>0</v>
      </c>
      <c r="CH4" s="25">
        <f t="shared" ca="1" si="4"/>
        <v>0</v>
      </c>
      <c r="CI4" s="25">
        <f t="shared" ca="1" si="4"/>
        <v>0</v>
      </c>
      <c r="CJ4" s="25">
        <f t="shared" ca="1" si="4"/>
        <v>0</v>
      </c>
      <c r="CK4" s="25">
        <f t="shared" ca="1" si="4"/>
        <v>0</v>
      </c>
      <c r="CL4" s="25">
        <f t="shared" ca="1" si="4"/>
        <v>0</v>
      </c>
      <c r="CM4" s="25">
        <f t="shared" ca="1" si="4"/>
        <v>0</v>
      </c>
      <c r="CN4" s="25">
        <f t="shared" ca="1" si="4"/>
        <v>0</v>
      </c>
      <c r="CO4" s="25">
        <f t="shared" ca="1" si="4"/>
        <v>0</v>
      </c>
      <c r="CP4" s="25">
        <f t="shared" ca="1" si="4"/>
        <v>0</v>
      </c>
      <c r="CQ4" s="25">
        <f t="shared" ca="1" si="4"/>
        <v>0</v>
      </c>
      <c r="CR4" s="25">
        <f t="shared" ca="1" si="4"/>
        <v>0</v>
      </c>
      <c r="CS4">
        <f t="shared" ref="CS4:CS33" si="5">IF(MID(A4,1,1)="D",0,1)</f>
        <v>0</v>
      </c>
      <c r="CT4" t="str">
        <f ca="1">IF(B4="","",CONCATENATE(B4,"  -   ročník ",G4,"     ",I4," m"))</f>
        <v>Benjamínci D  -   ročník 2021-2026     20 m</v>
      </c>
      <c r="CU4">
        <f ca="1">IF(CT4="",0,COUNTIF(Vysledky!$E$4:$E$491,Kategorie!A4))</f>
        <v>0</v>
      </c>
    </row>
    <row r="5" spans="1:99" ht="15.95" customHeight="1" x14ac:dyDescent="0.3">
      <c r="A5" s="10" t="str">
        <f>J5</f>
        <v>D02</v>
      </c>
      <c r="B5" s="1" t="str">
        <f>IF(A5="","",VLOOKUP(Kategorie!A5,kateg2,4,0))</f>
        <v>Atletická školka D</v>
      </c>
      <c r="C5" s="12" t="s">
        <v>76</v>
      </c>
      <c r="D5" s="18">
        <v>12</v>
      </c>
      <c r="E5" s="30">
        <f t="shared" ca="1" si="1"/>
        <v>2020</v>
      </c>
      <c r="F5" s="30">
        <f t="shared" ca="1" si="1"/>
        <v>2019</v>
      </c>
      <c r="G5" s="2" t="str">
        <f t="shared" ca="1" si="2"/>
        <v>2019-2020</v>
      </c>
      <c r="H5" s="12">
        <f>IF(I5=20,1,IF(I5=40,2,IF(I5=60,3,IF(I5=80,4,5))))</f>
        <v>1</v>
      </c>
      <c r="I5" s="2">
        <v>20</v>
      </c>
      <c r="J5" s="10" t="str">
        <f>IF(ISERROR(VLOOKUP(D5,Kateg_2!$C$61:$N$89,J$2,0)),"",VLOOKUP(D5,Kateg_2!$C$61:$N$89,J$2,0))</f>
        <v>D02</v>
      </c>
      <c r="K5" s="161">
        <f ca="1">IF(J5="",0,HLOOKUP(J5,Vstup!$L$1:$AN$5,5,FALSE))</f>
        <v>4</v>
      </c>
      <c r="L5" s="298"/>
      <c r="M5" s="27" t="str">
        <f t="shared" si="3"/>
        <v>1</v>
      </c>
      <c r="N5" s="150"/>
      <c r="O5" s="150">
        <v>1</v>
      </c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t="str">
        <f>J5</f>
        <v>D02</v>
      </c>
      <c r="AN5" t="s">
        <v>348</v>
      </c>
      <c r="AO5" s="102" t="str">
        <f ca="1">CONCATENATE(AN5," ročník narození ",G5,"         ",I5," m")</f>
        <v>Dívky -  ročník narození 2019-2020         20 m</v>
      </c>
      <c r="BQ5">
        <f t="shared" ref="BQ5:BQ34" si="6">IF(ISERROR(MATCH(1,N5:AL5)),"",MATCH(1,N5:AL5))</f>
        <v>2</v>
      </c>
      <c r="BR5">
        <f t="shared" ref="BR5:BR34" si="7">H5</f>
        <v>1</v>
      </c>
      <c r="BV5" s="25">
        <f t="shared" ref="BV5:CK20" ca="1" si="8">IF($K5="","",N5*$K5)</f>
        <v>0</v>
      </c>
      <c r="BW5" s="25">
        <f t="shared" ca="1" si="8"/>
        <v>4</v>
      </c>
      <c r="BX5" s="25">
        <f t="shared" ca="1" si="8"/>
        <v>0</v>
      </c>
      <c r="BY5" s="25">
        <f t="shared" ca="1" si="8"/>
        <v>0</v>
      </c>
      <c r="BZ5" s="25">
        <f t="shared" ca="1" si="8"/>
        <v>0</v>
      </c>
      <c r="CA5" s="25">
        <f t="shared" ca="1" si="8"/>
        <v>0</v>
      </c>
      <c r="CB5" s="25">
        <f t="shared" ca="1" si="8"/>
        <v>0</v>
      </c>
      <c r="CC5" s="25">
        <f t="shared" ca="1" si="8"/>
        <v>0</v>
      </c>
      <c r="CD5" s="25">
        <f t="shared" ca="1" si="8"/>
        <v>0</v>
      </c>
      <c r="CE5" s="25">
        <f t="shared" ca="1" si="8"/>
        <v>0</v>
      </c>
      <c r="CF5" s="25">
        <f t="shared" ca="1" si="8"/>
        <v>0</v>
      </c>
      <c r="CG5" s="25">
        <f t="shared" ca="1" si="8"/>
        <v>0</v>
      </c>
      <c r="CH5" s="25">
        <f t="shared" ca="1" si="8"/>
        <v>0</v>
      </c>
      <c r="CI5" s="25">
        <f t="shared" ca="1" si="8"/>
        <v>0</v>
      </c>
      <c r="CJ5" s="25">
        <f t="shared" ca="1" si="8"/>
        <v>0</v>
      </c>
      <c r="CK5" s="25">
        <f t="shared" ca="1" si="8"/>
        <v>0</v>
      </c>
      <c r="CL5" s="25">
        <f t="shared" ref="CL5:CQ19" ca="1" si="9">IF($K5="","",AD5*$K5)</f>
        <v>0</v>
      </c>
      <c r="CM5" s="25">
        <f t="shared" ca="1" si="9"/>
        <v>0</v>
      </c>
      <c r="CN5" s="25">
        <f t="shared" ca="1" si="9"/>
        <v>0</v>
      </c>
      <c r="CO5" s="25">
        <f t="shared" ca="1" si="9"/>
        <v>0</v>
      </c>
      <c r="CP5" s="25">
        <f t="shared" ca="1" si="9"/>
        <v>0</v>
      </c>
      <c r="CQ5" s="25">
        <f t="shared" ca="1" si="9"/>
        <v>0</v>
      </c>
      <c r="CR5" s="25">
        <f t="shared" ref="CR5:CR19" ca="1" si="10">IF($K5="","",AJ5*$K5)</f>
        <v>0</v>
      </c>
      <c r="CS5">
        <f t="shared" si="5"/>
        <v>0</v>
      </c>
      <c r="CT5" t="str">
        <f t="shared" ref="CT5:CT33" ca="1" si="11">IF(B5="","",CONCATENATE(B5,"  -   ročník ",G5,"     ",I5," m"))</f>
        <v>Atletická školka D  -   ročník 2019-2020     20 m</v>
      </c>
      <c r="CU5">
        <f ca="1">IF(CT5="",0,COUNTIF(Vysledky!$E$4:$E$491,Kategorie!A5))</f>
        <v>0</v>
      </c>
    </row>
    <row r="6" spans="1:99" ht="15.95" customHeight="1" x14ac:dyDescent="0.3">
      <c r="A6" s="10" t="str">
        <f>J6</f>
        <v>H01</v>
      </c>
      <c r="B6" s="1" t="str">
        <f>IF(A6="","",VLOOKUP(Kategorie!A6,kateg2,4,0))</f>
        <v>Hendikepovaní</v>
      </c>
      <c r="C6" s="12">
        <v>7</v>
      </c>
      <c r="D6" s="18">
        <v>13</v>
      </c>
      <c r="E6" s="30">
        <f t="shared" ca="1" si="1"/>
        <v>2026</v>
      </c>
      <c r="F6" s="30">
        <f t="shared" ca="1" si="1"/>
        <v>2026</v>
      </c>
      <c r="G6" s="2" t="str">
        <f t="shared" ca="1" si="2"/>
        <v>2026-2026</v>
      </c>
      <c r="H6" s="12">
        <f t="shared" ref="H6:H33" si="12">IF(I6=20,1,IF(I6=40,2,IF(I6=60,3,IF(I6=80,4,5))))</f>
        <v>1</v>
      </c>
      <c r="I6" s="2">
        <v>20</v>
      </c>
      <c r="J6" s="10" t="str">
        <f>IF(ISERROR(VLOOKUP(D6,Kateg_2!$C$61:$N$89,J$2,0)),"",VLOOKUP(D6,Kateg_2!$C$61:$N$89,J$2,0))</f>
        <v>H01</v>
      </c>
      <c r="K6" s="161">
        <f ca="1">IF(J6="",0,HLOOKUP(J6,Vstup!$L$1:$AN$5,5,FALSE))</f>
        <v>2</v>
      </c>
      <c r="L6" s="298"/>
      <c r="M6" s="27" t="str">
        <f t="shared" si="3"/>
        <v>1</v>
      </c>
      <c r="N6" s="150"/>
      <c r="O6" s="150">
        <v>1</v>
      </c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150"/>
      <c r="AG6" s="150"/>
      <c r="AH6" s="150"/>
      <c r="AI6" s="150"/>
      <c r="AJ6" s="150"/>
      <c r="AK6" s="150"/>
      <c r="AL6" s="150"/>
      <c r="AM6" t="str">
        <f>J6</f>
        <v>H01</v>
      </c>
      <c r="AN6" t="s">
        <v>365</v>
      </c>
      <c r="AO6" s="102" t="str">
        <f ca="1">CONCATENATE(AN6," ročník narození ",G6,"         ",I6," m")</f>
        <v>Chlapci  -  ročník narození 2026-2026         20 m</v>
      </c>
      <c r="BQ6">
        <f t="shared" si="6"/>
        <v>2</v>
      </c>
      <c r="BR6">
        <f t="shared" si="7"/>
        <v>1</v>
      </c>
      <c r="BS6">
        <v>2</v>
      </c>
      <c r="BT6">
        <f ca="1">COUNTIF(Vstup!$J$7:$J$148,BS6)</f>
        <v>19</v>
      </c>
      <c r="BV6" s="25">
        <f t="shared" ca="1" si="8"/>
        <v>0</v>
      </c>
      <c r="BW6" s="25">
        <f t="shared" ca="1" si="8"/>
        <v>2</v>
      </c>
      <c r="BX6" s="25">
        <f t="shared" ca="1" si="8"/>
        <v>0</v>
      </c>
      <c r="BY6" s="25">
        <f t="shared" ca="1" si="8"/>
        <v>0</v>
      </c>
      <c r="BZ6" s="25">
        <f t="shared" ca="1" si="8"/>
        <v>0</v>
      </c>
      <c r="CA6" s="25">
        <f t="shared" ca="1" si="8"/>
        <v>0</v>
      </c>
      <c r="CB6" s="25">
        <f t="shared" ca="1" si="8"/>
        <v>0</v>
      </c>
      <c r="CC6" s="25">
        <f t="shared" ca="1" si="8"/>
        <v>0</v>
      </c>
      <c r="CD6" s="25">
        <f t="shared" ca="1" si="8"/>
        <v>0</v>
      </c>
      <c r="CE6" s="25">
        <f t="shared" ca="1" si="8"/>
        <v>0</v>
      </c>
      <c r="CF6" s="25">
        <f t="shared" ca="1" si="8"/>
        <v>0</v>
      </c>
      <c r="CG6" s="25">
        <f t="shared" ca="1" si="8"/>
        <v>0</v>
      </c>
      <c r="CH6" s="25">
        <f t="shared" ca="1" si="8"/>
        <v>0</v>
      </c>
      <c r="CI6" s="25">
        <f t="shared" ca="1" si="8"/>
        <v>0</v>
      </c>
      <c r="CJ6" s="25">
        <f t="shared" ca="1" si="8"/>
        <v>0</v>
      </c>
      <c r="CK6" s="25">
        <f t="shared" ca="1" si="8"/>
        <v>0</v>
      </c>
      <c r="CL6" s="25">
        <f t="shared" ca="1" si="9"/>
        <v>0</v>
      </c>
      <c r="CM6" s="25">
        <f t="shared" ca="1" si="9"/>
        <v>0</v>
      </c>
      <c r="CN6" s="25">
        <f t="shared" ca="1" si="9"/>
        <v>0</v>
      </c>
      <c r="CO6" s="25">
        <f t="shared" ca="1" si="9"/>
        <v>0</v>
      </c>
      <c r="CP6" s="25">
        <f t="shared" ca="1" si="9"/>
        <v>0</v>
      </c>
      <c r="CQ6" s="25">
        <f t="shared" ca="1" si="9"/>
        <v>0</v>
      </c>
      <c r="CR6" s="25">
        <f t="shared" ca="1" si="10"/>
        <v>0</v>
      </c>
      <c r="CS6">
        <f t="shared" si="5"/>
        <v>1</v>
      </c>
      <c r="CT6" t="str">
        <f t="shared" ca="1" si="11"/>
        <v>Hendikepovaní  -   ročník 2026-2026     20 m</v>
      </c>
      <c r="CU6">
        <f ca="1">IF(CT6="",0,COUNTIF(Vysledky!$E$4:$E$491,Kategorie!A6))</f>
        <v>0</v>
      </c>
    </row>
    <row r="7" spans="1:99" ht="42" customHeight="1" x14ac:dyDescent="0.3">
      <c r="A7" s="10" t="str">
        <f>J7</f>
        <v>C01</v>
      </c>
      <c r="B7" s="1" t="str">
        <f>IF(A7="","",VLOOKUP(Kategorie!A7,kateg2,4,0))</f>
        <v>Benjamínci H</v>
      </c>
      <c r="C7" s="12"/>
      <c r="D7" s="18">
        <v>14</v>
      </c>
      <c r="E7" s="30">
        <f t="shared" ca="1" si="1"/>
        <v>2026</v>
      </c>
      <c r="F7" s="30">
        <f t="shared" ca="1" si="1"/>
        <v>2021</v>
      </c>
      <c r="G7" s="2" t="str">
        <f t="shared" ca="1" si="2"/>
        <v>2021-2026</v>
      </c>
      <c r="H7" s="12">
        <f t="shared" si="12"/>
        <v>1</v>
      </c>
      <c r="I7" s="2">
        <v>20</v>
      </c>
      <c r="J7" s="10" t="str">
        <f>IF(ISERROR(VLOOKUP(D7,Kateg_2!$C$61:$N$89,J$2,0)),"",VLOOKUP(D7,Kateg_2!$C$61:$N$89,J$2,0))</f>
        <v>C01</v>
      </c>
      <c r="K7" s="161">
        <f ca="1">IF(J7="",0,HLOOKUP(J7,Vstup!$L$1:$AN$5,5,FALSE))</f>
        <v>7</v>
      </c>
      <c r="L7" s="298"/>
      <c r="M7" s="27" t="str">
        <f t="shared" si="3"/>
        <v>1</v>
      </c>
      <c r="N7" s="150"/>
      <c r="O7" s="150"/>
      <c r="P7" s="150">
        <v>1</v>
      </c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O7" s="102"/>
      <c r="BQ7">
        <f t="shared" si="6"/>
        <v>3</v>
      </c>
      <c r="BR7">
        <f t="shared" si="7"/>
        <v>1</v>
      </c>
      <c r="BV7" s="25">
        <f t="shared" ca="1" si="8"/>
        <v>0</v>
      </c>
      <c r="BW7" s="25">
        <f t="shared" ca="1" si="8"/>
        <v>0</v>
      </c>
      <c r="BX7" s="25">
        <f t="shared" ca="1" si="8"/>
        <v>7</v>
      </c>
      <c r="BY7" s="25">
        <f t="shared" ca="1" si="8"/>
        <v>0</v>
      </c>
      <c r="BZ7" s="25">
        <f t="shared" ca="1" si="8"/>
        <v>0</v>
      </c>
      <c r="CA7" s="25">
        <f t="shared" ca="1" si="8"/>
        <v>0</v>
      </c>
      <c r="CB7" s="25">
        <f t="shared" ca="1" si="8"/>
        <v>0</v>
      </c>
      <c r="CC7" s="25">
        <f t="shared" ca="1" si="8"/>
        <v>0</v>
      </c>
      <c r="CD7" s="25">
        <f t="shared" ca="1" si="8"/>
        <v>0</v>
      </c>
      <c r="CE7" s="25">
        <f t="shared" ca="1" si="8"/>
        <v>0</v>
      </c>
      <c r="CF7" s="25">
        <f t="shared" ca="1" si="8"/>
        <v>0</v>
      </c>
      <c r="CG7" s="25">
        <f t="shared" ca="1" si="8"/>
        <v>0</v>
      </c>
      <c r="CH7" s="25">
        <f t="shared" ca="1" si="8"/>
        <v>0</v>
      </c>
      <c r="CI7" s="25">
        <f t="shared" ca="1" si="8"/>
        <v>0</v>
      </c>
      <c r="CJ7" s="25">
        <f t="shared" ca="1" si="8"/>
        <v>0</v>
      </c>
      <c r="CK7" s="25">
        <f t="shared" ca="1" si="8"/>
        <v>0</v>
      </c>
      <c r="CL7" s="25">
        <f t="shared" ca="1" si="9"/>
        <v>0</v>
      </c>
      <c r="CM7" s="25">
        <f t="shared" ca="1" si="9"/>
        <v>0</v>
      </c>
      <c r="CN7" s="25">
        <f t="shared" ca="1" si="9"/>
        <v>0</v>
      </c>
      <c r="CO7" s="25">
        <f t="shared" ca="1" si="9"/>
        <v>0</v>
      </c>
      <c r="CP7" s="25">
        <f t="shared" ca="1" si="9"/>
        <v>0</v>
      </c>
      <c r="CQ7" s="25">
        <f t="shared" ca="1" si="9"/>
        <v>0</v>
      </c>
      <c r="CR7" s="25">
        <f t="shared" ca="1" si="10"/>
        <v>0</v>
      </c>
      <c r="CS7">
        <f t="shared" si="5"/>
        <v>1</v>
      </c>
      <c r="CT7" t="str">
        <f t="shared" ca="1" si="11"/>
        <v>Benjamínci H  -   ročník 2021-2026     20 m</v>
      </c>
      <c r="CU7">
        <f ca="1">IF(CT7="",0,COUNTIF(Vysledky!$E$4:$E$491,Kategorie!A7))</f>
        <v>0</v>
      </c>
    </row>
    <row r="8" spans="1:99" ht="35.1" customHeight="1" thickBot="1" x14ac:dyDescent="0.35">
      <c r="A8" s="10" t="str">
        <f>J8</f>
        <v>C02</v>
      </c>
      <c r="B8" s="1" t="str">
        <f>IF(A8="","",VLOOKUP(Kategorie!A8,kateg2,4,0))</f>
        <v>Atletická školka H</v>
      </c>
      <c r="C8" s="12">
        <v>7</v>
      </c>
      <c r="D8" s="18">
        <v>15</v>
      </c>
      <c r="E8" s="30">
        <f t="shared" ca="1" si="1"/>
        <v>2020</v>
      </c>
      <c r="F8" s="30">
        <f t="shared" ca="1" si="1"/>
        <v>2019</v>
      </c>
      <c r="G8" s="2" t="str">
        <f t="shared" ca="1" si="2"/>
        <v>2019-2020</v>
      </c>
      <c r="H8" s="12">
        <f t="shared" si="12"/>
        <v>1</v>
      </c>
      <c r="I8" s="2">
        <v>20</v>
      </c>
      <c r="J8" s="10" t="str">
        <f>IF(ISERROR(VLOOKUP(D8,Kateg_2!$C$61:$N$89,J$2,0)),"",VLOOKUP(D8,Kateg_2!$C$61:$N$89,J$2,0))</f>
        <v>C02</v>
      </c>
      <c r="K8" s="161">
        <f ca="1">IF(J8="",0,HLOOKUP(J8,Vstup!$L$1:$AN$5,5,FALSE))</f>
        <v>5</v>
      </c>
      <c r="L8" s="298"/>
      <c r="M8" s="27" t="str">
        <f t="shared" si="3"/>
        <v>1</v>
      </c>
      <c r="N8" s="150"/>
      <c r="O8" s="150"/>
      <c r="P8" s="150"/>
      <c r="Q8" s="150">
        <v>1</v>
      </c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03" t="str">
        <f>J8</f>
        <v>C02</v>
      </c>
      <c r="AN8" s="103" t="s">
        <v>348</v>
      </c>
      <c r="AO8" s="104" t="str">
        <f ca="1">CONCATENATE(AN8," ročník narození ",G8,"         ",I8," m")</f>
        <v>Dívky -  ročník narození 2019-2020         20 m</v>
      </c>
      <c r="BQ8">
        <f t="shared" si="6"/>
        <v>4</v>
      </c>
      <c r="BR8">
        <f t="shared" si="7"/>
        <v>1</v>
      </c>
      <c r="BV8" s="25">
        <f t="shared" ca="1" si="8"/>
        <v>0</v>
      </c>
      <c r="BW8" s="25">
        <f t="shared" ca="1" si="8"/>
        <v>0</v>
      </c>
      <c r="BX8" s="25">
        <f t="shared" ca="1" si="8"/>
        <v>0</v>
      </c>
      <c r="BY8" s="25">
        <f t="shared" ca="1" si="8"/>
        <v>5</v>
      </c>
      <c r="BZ8" s="25">
        <f t="shared" ca="1" si="8"/>
        <v>0</v>
      </c>
      <c r="CA8" s="25">
        <f t="shared" ca="1" si="8"/>
        <v>0</v>
      </c>
      <c r="CB8" s="25">
        <f t="shared" ca="1" si="8"/>
        <v>0</v>
      </c>
      <c r="CC8" s="25">
        <f t="shared" ca="1" si="8"/>
        <v>0</v>
      </c>
      <c r="CD8" s="25">
        <f t="shared" ca="1" si="8"/>
        <v>0</v>
      </c>
      <c r="CE8" s="25">
        <f t="shared" ca="1" si="8"/>
        <v>0</v>
      </c>
      <c r="CF8" s="25">
        <f t="shared" ca="1" si="8"/>
        <v>0</v>
      </c>
      <c r="CG8" s="25">
        <f t="shared" ca="1" si="8"/>
        <v>0</v>
      </c>
      <c r="CH8" s="25">
        <f t="shared" ca="1" si="8"/>
        <v>0</v>
      </c>
      <c r="CI8" s="25">
        <f t="shared" ca="1" si="8"/>
        <v>0</v>
      </c>
      <c r="CJ8" s="25">
        <f t="shared" ca="1" si="8"/>
        <v>0</v>
      </c>
      <c r="CK8" s="25">
        <f t="shared" ca="1" si="8"/>
        <v>0</v>
      </c>
      <c r="CL8" s="25">
        <f t="shared" ca="1" si="9"/>
        <v>0</v>
      </c>
      <c r="CM8" s="25">
        <f t="shared" ca="1" si="9"/>
        <v>0</v>
      </c>
      <c r="CN8" s="25">
        <f t="shared" ca="1" si="9"/>
        <v>0</v>
      </c>
      <c r="CO8" s="25">
        <f t="shared" ca="1" si="9"/>
        <v>0</v>
      </c>
      <c r="CP8" s="25">
        <f t="shared" ca="1" si="9"/>
        <v>0</v>
      </c>
      <c r="CQ8" s="25">
        <f t="shared" ca="1" si="9"/>
        <v>0</v>
      </c>
      <c r="CR8" s="25">
        <f t="shared" ca="1" si="10"/>
        <v>0</v>
      </c>
      <c r="CS8">
        <f t="shared" si="5"/>
        <v>1</v>
      </c>
      <c r="CT8" t="str">
        <f t="shared" ca="1" si="11"/>
        <v>Atletická školka H  -   ročník 2019-2020     20 m</v>
      </c>
      <c r="CU8">
        <f ca="1">IF(CT8="",0,COUNTIF(Vysledky!$E$4:$E$491,Kategorie!A8))</f>
        <v>0</v>
      </c>
    </row>
    <row r="9" spans="1:99" ht="21" customHeight="1" thickTop="1" x14ac:dyDescent="0.3">
      <c r="A9" s="10" t="str">
        <f t="shared" ref="A9:A33" si="13">J9</f>
        <v>D03</v>
      </c>
      <c r="B9" s="1" t="str">
        <f>IF(A9="","",VLOOKUP(Kategorie!A9,kateg2,4,0))</f>
        <v>Minipřípravka D</v>
      </c>
      <c r="C9" s="12">
        <v>9</v>
      </c>
      <c r="D9" s="18">
        <v>21</v>
      </c>
      <c r="E9" s="30">
        <f t="shared" ca="1" si="1"/>
        <v>2018</v>
      </c>
      <c r="F9" s="30">
        <f t="shared" ca="1" si="1"/>
        <v>2017</v>
      </c>
      <c r="G9" s="2" t="str">
        <f t="shared" ca="1" si="2"/>
        <v>2017-2018</v>
      </c>
      <c r="H9" s="12">
        <f t="shared" si="12"/>
        <v>2</v>
      </c>
      <c r="I9" s="2">
        <v>40</v>
      </c>
      <c r="J9" s="10" t="str">
        <f>IF(ISERROR(VLOOKUP(D9,Kateg_2!$C$61:$N$89,J$2,0)),"",VLOOKUP(D9,Kateg_2!$C$61:$N$89,J$2,0))</f>
        <v>D03</v>
      </c>
      <c r="K9" s="161">
        <f ca="1">IF(J9="",0,HLOOKUP(J9,Vstup!$L$1:$AN$5,5,FALSE))</f>
        <v>6</v>
      </c>
      <c r="L9" s="298">
        <f ca="1">COUNTIF(Vstup!$J$7:$J$355,H9)</f>
        <v>19</v>
      </c>
      <c r="M9" s="27" t="str">
        <f t="shared" si="3"/>
        <v>1</v>
      </c>
      <c r="N9" s="150"/>
      <c r="O9" s="150"/>
      <c r="P9" s="150"/>
      <c r="Q9" s="150"/>
      <c r="R9" s="150">
        <v>1</v>
      </c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  <c r="AL9" s="150"/>
      <c r="AM9" s="100" t="str">
        <f>J9</f>
        <v>D03</v>
      </c>
      <c r="AN9" s="100" t="s">
        <v>365</v>
      </c>
      <c r="AO9" s="101" t="str">
        <f t="shared" ref="AO9:AO33" ca="1" si="14">CONCATENATE(AN9," ročník narození ",G9,"         ",I9," m")</f>
        <v>Chlapci  -  ročník narození 2017-2018         40 m</v>
      </c>
      <c r="BQ9">
        <f t="shared" si="6"/>
        <v>5</v>
      </c>
      <c r="BR9">
        <f t="shared" si="7"/>
        <v>2</v>
      </c>
      <c r="BS9">
        <v>3</v>
      </c>
      <c r="BT9">
        <f ca="1">COUNTIF(Vstup!$J$7:$J$148,BS9)</f>
        <v>15</v>
      </c>
      <c r="BV9" s="25">
        <f t="shared" ca="1" si="8"/>
        <v>0</v>
      </c>
      <c r="BW9" s="25">
        <f t="shared" ca="1" si="8"/>
        <v>0</v>
      </c>
      <c r="BX9" s="25">
        <f t="shared" ca="1" si="8"/>
        <v>0</v>
      </c>
      <c r="BY9" s="25">
        <f t="shared" ca="1" si="8"/>
        <v>0</v>
      </c>
      <c r="BZ9" s="25">
        <f t="shared" ca="1" si="8"/>
        <v>6</v>
      </c>
      <c r="CA9" s="25">
        <f t="shared" ca="1" si="8"/>
        <v>0</v>
      </c>
      <c r="CB9" s="25">
        <f t="shared" ca="1" si="8"/>
        <v>0</v>
      </c>
      <c r="CC9" s="25">
        <f t="shared" ca="1" si="8"/>
        <v>0</v>
      </c>
      <c r="CD9" s="25">
        <f t="shared" ca="1" si="8"/>
        <v>0</v>
      </c>
      <c r="CE9" s="25">
        <f t="shared" ca="1" si="8"/>
        <v>0</v>
      </c>
      <c r="CF9" s="25">
        <f t="shared" ca="1" si="8"/>
        <v>0</v>
      </c>
      <c r="CG9" s="25">
        <f t="shared" ca="1" si="8"/>
        <v>0</v>
      </c>
      <c r="CH9" s="25">
        <f t="shared" ca="1" si="8"/>
        <v>0</v>
      </c>
      <c r="CI9" s="25">
        <f t="shared" ca="1" si="8"/>
        <v>0</v>
      </c>
      <c r="CJ9" s="25">
        <f t="shared" ca="1" si="8"/>
        <v>0</v>
      </c>
      <c r="CK9" s="25">
        <f t="shared" ca="1" si="8"/>
        <v>0</v>
      </c>
      <c r="CL9" s="25">
        <f t="shared" ca="1" si="9"/>
        <v>0</v>
      </c>
      <c r="CM9" s="25">
        <f t="shared" ca="1" si="9"/>
        <v>0</v>
      </c>
      <c r="CN9" s="25">
        <f t="shared" ca="1" si="9"/>
        <v>0</v>
      </c>
      <c r="CO9" s="25">
        <f t="shared" ca="1" si="9"/>
        <v>0</v>
      </c>
      <c r="CP9" s="25">
        <f t="shared" ca="1" si="9"/>
        <v>0</v>
      </c>
      <c r="CQ9" s="25">
        <f t="shared" ca="1" si="9"/>
        <v>0</v>
      </c>
      <c r="CR9" s="25">
        <f t="shared" ca="1" si="10"/>
        <v>0</v>
      </c>
      <c r="CS9">
        <f t="shared" si="5"/>
        <v>0</v>
      </c>
      <c r="CT9" t="str">
        <f t="shared" ca="1" si="11"/>
        <v>Minipřípravka D  -   ročník 2017-2018     40 m</v>
      </c>
      <c r="CU9">
        <f ca="1">IF(CT9="",0,COUNTIF(Vysledky!$E$4:$E$491,Kategorie!A9))</f>
        <v>0</v>
      </c>
    </row>
    <row r="10" spans="1:99" ht="21" customHeight="1" x14ac:dyDescent="0.3">
      <c r="A10" s="10" t="str">
        <f t="shared" si="13"/>
        <v>D04</v>
      </c>
      <c r="B10" s="1" t="str">
        <f>IF(A10="","",VLOOKUP(Kategorie!A10,kateg2,4,0))</f>
        <v>Přípravka D</v>
      </c>
      <c r="C10" s="12">
        <v>9</v>
      </c>
      <c r="D10" s="18">
        <v>22</v>
      </c>
      <c r="E10" s="30">
        <f t="shared" ca="1" si="1"/>
        <v>2016</v>
      </c>
      <c r="F10" s="30">
        <f t="shared" ca="1" si="1"/>
        <v>2015</v>
      </c>
      <c r="G10" s="2" t="str">
        <f t="shared" ca="1" si="2"/>
        <v>2015-2016</v>
      </c>
      <c r="H10" s="12">
        <f>IF(I10=20,1,IF(I10=40,2,IF(I10=60,3,IF(I10=80,4,5))))</f>
        <v>2</v>
      </c>
      <c r="I10" s="2">
        <v>40</v>
      </c>
      <c r="J10" s="10" t="str">
        <f>IF(ISERROR(VLOOKUP(D10,Kateg_2!$C$61:$N$89,J$2,0)),"",VLOOKUP(D10,Kateg_2!$C$61:$N$89,J$2,0))</f>
        <v>D04</v>
      </c>
      <c r="K10" s="161">
        <f ca="1">IF(J10="",0,HLOOKUP(J10,Vstup!$L$1:$AN$5,5,FALSE))</f>
        <v>7</v>
      </c>
      <c r="L10" s="298"/>
      <c r="M10" s="27" t="str">
        <f t="shared" si="3"/>
        <v>1</v>
      </c>
      <c r="N10" s="150"/>
      <c r="O10" s="150"/>
      <c r="P10" s="150"/>
      <c r="Q10" s="150"/>
      <c r="R10" s="150"/>
      <c r="S10" s="150"/>
      <c r="T10" s="150">
        <v>1</v>
      </c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t="str">
        <f>J10</f>
        <v>D04</v>
      </c>
      <c r="AN10" t="s">
        <v>348</v>
      </c>
      <c r="AO10" s="102" t="str">
        <f ca="1">CONCATENATE(AN10," ročník narození ",G10,"         ",I10," m")</f>
        <v>Dívky -  ročník narození 2015-2016         40 m</v>
      </c>
      <c r="BQ10">
        <f t="shared" si="6"/>
        <v>7</v>
      </c>
      <c r="BR10">
        <f t="shared" si="7"/>
        <v>2</v>
      </c>
      <c r="BV10" s="25">
        <f t="shared" ca="1" si="8"/>
        <v>0</v>
      </c>
      <c r="BW10" s="25">
        <f t="shared" ca="1" si="8"/>
        <v>0</v>
      </c>
      <c r="BX10" s="25">
        <f t="shared" ca="1" si="8"/>
        <v>0</v>
      </c>
      <c r="BY10" s="25">
        <f t="shared" ca="1" si="8"/>
        <v>0</v>
      </c>
      <c r="BZ10" s="25">
        <f t="shared" ca="1" si="8"/>
        <v>0</v>
      </c>
      <c r="CA10" s="25">
        <f t="shared" ca="1" si="8"/>
        <v>0</v>
      </c>
      <c r="CB10" s="25">
        <f t="shared" ca="1" si="8"/>
        <v>7</v>
      </c>
      <c r="CC10" s="25">
        <f t="shared" ca="1" si="8"/>
        <v>0</v>
      </c>
      <c r="CD10" s="25">
        <f t="shared" ca="1" si="8"/>
        <v>0</v>
      </c>
      <c r="CE10" s="25">
        <f t="shared" ca="1" si="8"/>
        <v>0</v>
      </c>
      <c r="CF10" s="25">
        <f t="shared" ca="1" si="8"/>
        <v>0</v>
      </c>
      <c r="CG10" s="25">
        <f t="shared" ca="1" si="8"/>
        <v>0</v>
      </c>
      <c r="CH10" s="25">
        <f t="shared" ca="1" si="8"/>
        <v>0</v>
      </c>
      <c r="CI10" s="25">
        <f t="shared" ca="1" si="8"/>
        <v>0</v>
      </c>
      <c r="CJ10" s="25">
        <f t="shared" ca="1" si="8"/>
        <v>0</v>
      </c>
      <c r="CK10" s="25">
        <f t="shared" ca="1" si="8"/>
        <v>0</v>
      </c>
      <c r="CL10" s="25">
        <f t="shared" ca="1" si="9"/>
        <v>0</v>
      </c>
      <c r="CM10" s="25">
        <f t="shared" ca="1" si="9"/>
        <v>0</v>
      </c>
      <c r="CN10" s="25">
        <f t="shared" ca="1" si="9"/>
        <v>0</v>
      </c>
      <c r="CO10" s="25">
        <f t="shared" ca="1" si="9"/>
        <v>0</v>
      </c>
      <c r="CP10" s="25">
        <f t="shared" ca="1" si="9"/>
        <v>0</v>
      </c>
      <c r="CQ10" s="25">
        <f t="shared" ca="1" si="9"/>
        <v>0</v>
      </c>
      <c r="CR10" s="25">
        <f t="shared" ca="1" si="10"/>
        <v>0</v>
      </c>
      <c r="CS10">
        <f t="shared" si="5"/>
        <v>0</v>
      </c>
      <c r="CT10" t="str">
        <f t="shared" ca="1" si="11"/>
        <v>Přípravka D  -   ročník 2015-2016     40 m</v>
      </c>
      <c r="CU10">
        <f ca="1">IF(CT10="",0,COUNTIF(Vysledky!$E$4:$E$491,Kategorie!A10))</f>
        <v>0</v>
      </c>
    </row>
    <row r="11" spans="1:99" ht="21" customHeight="1" x14ac:dyDescent="0.3">
      <c r="A11" s="10" t="str">
        <f t="shared" si="13"/>
        <v>C03</v>
      </c>
      <c r="B11" s="1" t="str">
        <f>IF(A11="","",VLOOKUP(Kategorie!A11,kateg2,4,0))</f>
        <v>Minipřípravka H</v>
      </c>
      <c r="C11" s="12"/>
      <c r="D11" s="18">
        <v>23</v>
      </c>
      <c r="E11" s="30">
        <f t="shared" ca="1" si="1"/>
        <v>2018</v>
      </c>
      <c r="F11" s="30">
        <f t="shared" ca="1" si="1"/>
        <v>2017</v>
      </c>
      <c r="G11" s="2" t="str">
        <f t="shared" ca="1" si="2"/>
        <v>2017-2018</v>
      </c>
      <c r="H11" s="12">
        <f>IF(I11=20,1,IF(I11=40,2,IF(I11=60,3,IF(I11=80,4,5))))</f>
        <v>2</v>
      </c>
      <c r="I11" s="2">
        <v>40</v>
      </c>
      <c r="J11" s="10" t="str">
        <f>IF(ISERROR(VLOOKUP(D11,Kateg_2!$C$61:$N$89,J$2,0)),"",VLOOKUP(D11,Kateg_2!$C$61:$N$89,J$2,0))</f>
        <v>C03</v>
      </c>
      <c r="K11" s="161">
        <f ca="1">IF(J11="",0,HLOOKUP(J11,Vstup!$L$1:$AN$5,5,FALSE))</f>
        <v>5</v>
      </c>
      <c r="L11" s="298"/>
      <c r="M11" s="27" t="str">
        <f t="shared" si="3"/>
        <v>1</v>
      </c>
      <c r="N11" s="150"/>
      <c r="O11" s="150"/>
      <c r="P11" s="150"/>
      <c r="Q11" s="150"/>
      <c r="R11" s="150"/>
      <c r="S11" s="150">
        <v>1</v>
      </c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50"/>
      <c r="AL11" s="150"/>
      <c r="AO11" s="102"/>
      <c r="BQ11">
        <f t="shared" si="6"/>
        <v>6</v>
      </c>
      <c r="BR11">
        <f t="shared" si="7"/>
        <v>2</v>
      </c>
      <c r="BV11" s="25">
        <f t="shared" ca="1" si="8"/>
        <v>0</v>
      </c>
      <c r="BW11" s="25">
        <f t="shared" ca="1" si="8"/>
        <v>0</v>
      </c>
      <c r="BX11" s="25">
        <f t="shared" ca="1" si="8"/>
        <v>0</v>
      </c>
      <c r="BY11" s="25">
        <f t="shared" ca="1" si="8"/>
        <v>0</v>
      </c>
      <c r="BZ11" s="25">
        <f t="shared" ca="1" si="8"/>
        <v>0</v>
      </c>
      <c r="CA11" s="25">
        <f t="shared" ca="1" si="8"/>
        <v>5</v>
      </c>
      <c r="CB11" s="25">
        <f t="shared" ca="1" si="8"/>
        <v>0</v>
      </c>
      <c r="CC11" s="25">
        <f t="shared" ca="1" si="8"/>
        <v>0</v>
      </c>
      <c r="CD11" s="25">
        <f t="shared" ca="1" si="8"/>
        <v>0</v>
      </c>
      <c r="CE11" s="25">
        <f t="shared" ca="1" si="8"/>
        <v>0</v>
      </c>
      <c r="CF11" s="25">
        <f t="shared" ca="1" si="8"/>
        <v>0</v>
      </c>
      <c r="CG11" s="25">
        <f t="shared" ca="1" si="8"/>
        <v>0</v>
      </c>
      <c r="CH11" s="25">
        <f t="shared" ca="1" si="8"/>
        <v>0</v>
      </c>
      <c r="CI11" s="25">
        <f t="shared" ca="1" si="8"/>
        <v>0</v>
      </c>
      <c r="CJ11" s="25">
        <f t="shared" ca="1" si="8"/>
        <v>0</v>
      </c>
      <c r="CK11" s="25">
        <f t="shared" ca="1" si="8"/>
        <v>0</v>
      </c>
      <c r="CL11" s="25">
        <f t="shared" ca="1" si="9"/>
        <v>0</v>
      </c>
      <c r="CM11" s="25">
        <f t="shared" ca="1" si="9"/>
        <v>0</v>
      </c>
      <c r="CN11" s="25">
        <f t="shared" ca="1" si="9"/>
        <v>0</v>
      </c>
      <c r="CO11" s="25">
        <f t="shared" ca="1" si="9"/>
        <v>0</v>
      </c>
      <c r="CP11" s="25">
        <f t="shared" ca="1" si="9"/>
        <v>0</v>
      </c>
      <c r="CQ11" s="25">
        <f t="shared" ca="1" si="9"/>
        <v>0</v>
      </c>
      <c r="CR11" s="25">
        <f t="shared" ca="1" si="10"/>
        <v>0</v>
      </c>
      <c r="CS11">
        <f t="shared" si="5"/>
        <v>1</v>
      </c>
      <c r="CT11" t="str">
        <f t="shared" ca="1" si="11"/>
        <v>Minipřípravka H  -   ročník 2017-2018     40 m</v>
      </c>
      <c r="CU11">
        <f ca="1">IF(CT11="",0,COUNTIF(Vysledky!$E$4:$E$491,Kategorie!A11))</f>
        <v>0</v>
      </c>
    </row>
    <row r="12" spans="1:99" ht="21" customHeight="1" x14ac:dyDescent="0.3">
      <c r="A12" s="10" t="str">
        <f t="shared" si="13"/>
        <v>C04</v>
      </c>
      <c r="B12" s="1" t="str">
        <f>IF(A12="","",VLOOKUP(Kategorie!A12,kateg2,4,0))</f>
        <v>Přípravka H</v>
      </c>
      <c r="C12" s="12">
        <v>11</v>
      </c>
      <c r="D12" s="18">
        <v>24</v>
      </c>
      <c r="E12" s="30">
        <f t="shared" ca="1" si="1"/>
        <v>2016</v>
      </c>
      <c r="F12" s="30">
        <f t="shared" ca="1" si="1"/>
        <v>2015</v>
      </c>
      <c r="G12" s="2" t="str">
        <f t="shared" ca="1" si="2"/>
        <v>2015-2016</v>
      </c>
      <c r="H12" s="12">
        <f t="shared" si="12"/>
        <v>2</v>
      </c>
      <c r="I12" s="2">
        <v>40</v>
      </c>
      <c r="J12" s="10" t="str">
        <f>IF(ISERROR(VLOOKUP(D12,Kateg_2!$C$61:$N$89,J$2,0)),"",VLOOKUP(D12,Kateg_2!$C$61:$N$89,J$2,0))</f>
        <v>C04</v>
      </c>
      <c r="K12" s="161">
        <f ca="1">IF(J12="",0,HLOOKUP(J12,Vstup!$L$1:$AN$5,5,FALSE))</f>
        <v>1</v>
      </c>
      <c r="L12" s="298"/>
      <c r="M12" s="27" t="str">
        <f t="shared" si="3"/>
        <v>1</v>
      </c>
      <c r="N12" s="150"/>
      <c r="O12" s="150"/>
      <c r="P12" s="150"/>
      <c r="Q12" s="150"/>
      <c r="R12" s="150"/>
      <c r="S12" s="150">
        <v>1</v>
      </c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50"/>
      <c r="AL12" s="150"/>
      <c r="AM12" t="str">
        <f>J12</f>
        <v>C04</v>
      </c>
      <c r="AN12" t="s">
        <v>365</v>
      </c>
      <c r="AO12" s="102" t="str">
        <f t="shared" ca="1" si="14"/>
        <v>Chlapci  -  ročník narození 2015-2016         40 m</v>
      </c>
      <c r="BQ12">
        <f t="shared" si="6"/>
        <v>6</v>
      </c>
      <c r="BR12">
        <f t="shared" si="7"/>
        <v>2</v>
      </c>
      <c r="BS12">
        <v>4</v>
      </c>
      <c r="BT12">
        <f ca="1">COUNTIF(Vstup!$J$7:$J$148,BS12)</f>
        <v>39</v>
      </c>
      <c r="BV12" s="25">
        <f t="shared" ca="1" si="8"/>
        <v>0</v>
      </c>
      <c r="BW12" s="25">
        <f t="shared" ca="1" si="8"/>
        <v>0</v>
      </c>
      <c r="BX12" s="25">
        <f t="shared" ca="1" si="8"/>
        <v>0</v>
      </c>
      <c r="BY12" s="25">
        <f t="shared" ca="1" si="8"/>
        <v>0</v>
      </c>
      <c r="BZ12" s="25">
        <f t="shared" ca="1" si="8"/>
        <v>0</v>
      </c>
      <c r="CA12" s="25">
        <f t="shared" ca="1" si="8"/>
        <v>1</v>
      </c>
      <c r="CB12" s="25">
        <f t="shared" ca="1" si="8"/>
        <v>0</v>
      </c>
      <c r="CC12" s="25">
        <f t="shared" ca="1" si="8"/>
        <v>0</v>
      </c>
      <c r="CD12" s="25">
        <f t="shared" ca="1" si="8"/>
        <v>0</v>
      </c>
      <c r="CE12" s="25">
        <f t="shared" ca="1" si="8"/>
        <v>0</v>
      </c>
      <c r="CF12" s="25">
        <f t="shared" ca="1" si="8"/>
        <v>0</v>
      </c>
      <c r="CG12" s="25">
        <f t="shared" ca="1" si="8"/>
        <v>0</v>
      </c>
      <c r="CH12" s="25">
        <f t="shared" ca="1" si="8"/>
        <v>0</v>
      </c>
      <c r="CI12" s="25">
        <f t="shared" ca="1" si="8"/>
        <v>0</v>
      </c>
      <c r="CJ12" s="25">
        <f t="shared" ca="1" si="8"/>
        <v>0</v>
      </c>
      <c r="CK12" s="25">
        <f t="shared" ca="1" si="8"/>
        <v>0</v>
      </c>
      <c r="CL12" s="25">
        <f t="shared" ca="1" si="9"/>
        <v>0</v>
      </c>
      <c r="CM12" s="25">
        <f t="shared" ca="1" si="9"/>
        <v>0</v>
      </c>
      <c r="CN12" s="25">
        <f t="shared" ca="1" si="9"/>
        <v>0</v>
      </c>
      <c r="CO12" s="25">
        <f t="shared" ca="1" si="9"/>
        <v>0</v>
      </c>
      <c r="CP12" s="25">
        <f t="shared" ca="1" si="9"/>
        <v>0</v>
      </c>
      <c r="CQ12" s="25">
        <f t="shared" ca="1" si="9"/>
        <v>0</v>
      </c>
      <c r="CR12" s="25">
        <f t="shared" ca="1" si="10"/>
        <v>0</v>
      </c>
      <c r="CS12">
        <f t="shared" si="5"/>
        <v>1</v>
      </c>
      <c r="CT12" t="str">
        <f t="shared" ca="1" si="11"/>
        <v>Přípravka H  -   ročník 2015-2016     40 m</v>
      </c>
      <c r="CU12">
        <f ca="1">IF(CT12="",0,COUNTIF(Vysledky!$E$4:$E$491,Kategorie!A12))</f>
        <v>0</v>
      </c>
    </row>
    <row r="13" spans="1:99" ht="21" customHeight="1" thickBot="1" x14ac:dyDescent="0.35">
      <c r="A13" s="10" t="str">
        <f t="shared" si="13"/>
        <v/>
      </c>
      <c r="B13" s="1" t="str">
        <f>IF(A13="","",VLOOKUP(Kategorie!A13,kateg2,4,0))</f>
        <v/>
      </c>
      <c r="C13" s="12">
        <v>11</v>
      </c>
      <c r="D13" s="18">
        <v>25</v>
      </c>
      <c r="E13" s="30">
        <f t="shared" si="1"/>
        <v>0</v>
      </c>
      <c r="F13" s="30">
        <f t="shared" si="1"/>
        <v>0</v>
      </c>
      <c r="G13" s="2" t="str">
        <f t="shared" ca="1" si="2"/>
        <v>-</v>
      </c>
      <c r="H13" s="12">
        <f>IF(I13=20,1,IF(I13=40,2,IF(I13=60,3,IF(I13=80,4,5))))</f>
        <v>2</v>
      </c>
      <c r="I13" s="2">
        <v>40</v>
      </c>
      <c r="J13" s="10" t="str">
        <f>IF(ISERROR(VLOOKUP(D13,Kateg_2!$C$61:$N$89,J$2,0)),"",VLOOKUP(D13,Kateg_2!$C$61:$N$89,J$2,0))</f>
        <v/>
      </c>
      <c r="K13" s="161">
        <f>IF(J13="",0,HLOOKUP(J13,Vstup!$L$1:$AN$5,5,FALSE))</f>
        <v>0</v>
      </c>
      <c r="L13" s="298"/>
      <c r="M13" s="27" t="str">
        <f t="shared" si="3"/>
        <v/>
      </c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03" t="str">
        <f>J13</f>
        <v/>
      </c>
      <c r="AN13" s="103" t="s">
        <v>348</v>
      </c>
      <c r="AO13" s="104" t="str">
        <f ca="1">CONCATENATE(AN13," ročník narození ",G13,"         ",I13," m")</f>
        <v>Dívky -  ročník narození -         40 m</v>
      </c>
      <c r="BQ13" t="str">
        <f t="shared" si="6"/>
        <v/>
      </c>
      <c r="BR13">
        <f t="shared" si="7"/>
        <v>2</v>
      </c>
      <c r="BV13" s="25">
        <f t="shared" si="8"/>
        <v>0</v>
      </c>
      <c r="BW13" s="25">
        <f t="shared" si="8"/>
        <v>0</v>
      </c>
      <c r="BX13" s="25">
        <f t="shared" si="8"/>
        <v>0</v>
      </c>
      <c r="BY13" s="25">
        <f t="shared" si="8"/>
        <v>0</v>
      </c>
      <c r="BZ13" s="25">
        <f t="shared" si="8"/>
        <v>0</v>
      </c>
      <c r="CA13" s="25">
        <f t="shared" si="8"/>
        <v>0</v>
      </c>
      <c r="CB13" s="25">
        <f t="shared" si="8"/>
        <v>0</v>
      </c>
      <c r="CC13" s="25">
        <f t="shared" si="8"/>
        <v>0</v>
      </c>
      <c r="CD13" s="25">
        <f t="shared" si="8"/>
        <v>0</v>
      </c>
      <c r="CE13" s="25">
        <f t="shared" si="8"/>
        <v>0</v>
      </c>
      <c r="CF13" s="25">
        <f t="shared" si="8"/>
        <v>0</v>
      </c>
      <c r="CG13" s="25">
        <f t="shared" si="8"/>
        <v>0</v>
      </c>
      <c r="CH13" s="25">
        <f t="shared" si="8"/>
        <v>0</v>
      </c>
      <c r="CI13" s="25">
        <f t="shared" si="8"/>
        <v>0</v>
      </c>
      <c r="CJ13" s="25">
        <f t="shared" si="8"/>
        <v>0</v>
      </c>
      <c r="CK13" s="25">
        <f t="shared" si="8"/>
        <v>0</v>
      </c>
      <c r="CL13" s="25">
        <f t="shared" si="9"/>
        <v>0</v>
      </c>
      <c r="CM13" s="25">
        <f t="shared" si="9"/>
        <v>0</v>
      </c>
      <c r="CN13" s="25">
        <f t="shared" si="9"/>
        <v>0</v>
      </c>
      <c r="CO13" s="25">
        <f t="shared" si="9"/>
        <v>0</v>
      </c>
      <c r="CP13" s="25">
        <f t="shared" si="9"/>
        <v>0</v>
      </c>
      <c r="CQ13" s="25">
        <f t="shared" si="9"/>
        <v>0</v>
      </c>
      <c r="CR13" s="25">
        <f t="shared" si="10"/>
        <v>0</v>
      </c>
      <c r="CS13">
        <f t="shared" si="5"/>
        <v>1</v>
      </c>
      <c r="CT13" t="str">
        <f t="shared" si="11"/>
        <v/>
      </c>
      <c r="CU13">
        <f>IF(CT13="",0,COUNTIF(Vysledky!$E$4:$E$491,Kategorie!A13))</f>
        <v>0</v>
      </c>
    </row>
    <row r="14" spans="1:99" ht="21" customHeight="1" thickTop="1" x14ac:dyDescent="0.3">
      <c r="A14" s="10" t="str">
        <f t="shared" si="13"/>
        <v>D05</v>
      </c>
      <c r="B14" s="1" t="str">
        <f>IF(A14="","",VLOOKUP(Kategorie!A14,kateg2,4,0))</f>
        <v>Mladší žákyně</v>
      </c>
      <c r="C14" s="12">
        <v>13</v>
      </c>
      <c r="D14" s="18">
        <v>31</v>
      </c>
      <c r="E14" s="30">
        <f t="shared" ca="1" si="1"/>
        <v>2014</v>
      </c>
      <c r="F14" s="30">
        <f t="shared" ca="1" si="1"/>
        <v>2013</v>
      </c>
      <c r="G14" s="2" t="str">
        <f t="shared" ca="1" si="2"/>
        <v>2013-2014</v>
      </c>
      <c r="H14" s="12">
        <f t="shared" si="12"/>
        <v>3</v>
      </c>
      <c r="I14" s="2">
        <v>60</v>
      </c>
      <c r="J14" s="10" t="str">
        <f>IF(ISERROR(VLOOKUP(D14,Kateg_2!$C$61:$N$89,J$2,0)),"",VLOOKUP(D14,Kateg_2!$C$61:$N$89,J$2,0))</f>
        <v>D05</v>
      </c>
      <c r="K14" s="161">
        <f ca="1">IF(J14="",0,HLOOKUP(J14,Vstup!$L$1:$AN$5,5,FALSE))</f>
        <v>2</v>
      </c>
      <c r="L14" s="298">
        <f ca="1">COUNTIF(Vstup!$J$7:$J$148,H14)</f>
        <v>15</v>
      </c>
      <c r="M14" s="27" t="str">
        <f t="shared" si="3"/>
        <v>1</v>
      </c>
      <c r="N14" s="150"/>
      <c r="O14" s="150"/>
      <c r="P14" s="150"/>
      <c r="Q14" s="150"/>
      <c r="R14" s="150"/>
      <c r="S14" s="150"/>
      <c r="T14" s="150"/>
      <c r="U14" s="150">
        <v>1</v>
      </c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  <c r="AJ14" s="150"/>
      <c r="AK14" s="150"/>
      <c r="AL14" s="150"/>
      <c r="AM14" s="100" t="str">
        <f>J14</f>
        <v>D05</v>
      </c>
      <c r="AN14" s="100" t="s">
        <v>365</v>
      </c>
      <c r="AO14" s="101" t="str">
        <f t="shared" ca="1" si="14"/>
        <v>Chlapci  -  ročník narození 2013-2014         60 m</v>
      </c>
      <c r="BQ14">
        <f t="shared" si="6"/>
        <v>8</v>
      </c>
      <c r="BR14">
        <f t="shared" si="7"/>
        <v>3</v>
      </c>
      <c r="BS14">
        <v>5</v>
      </c>
      <c r="BT14">
        <f ca="1">COUNTIF(Vstup!$J$7:$J$355,BS14)</f>
        <v>31</v>
      </c>
      <c r="BV14" s="25">
        <f t="shared" ca="1" si="8"/>
        <v>0</v>
      </c>
      <c r="BW14" s="25">
        <f t="shared" ca="1" si="8"/>
        <v>0</v>
      </c>
      <c r="BX14" s="25">
        <f t="shared" ca="1" si="8"/>
        <v>0</v>
      </c>
      <c r="BY14" s="25">
        <f t="shared" ca="1" si="8"/>
        <v>0</v>
      </c>
      <c r="BZ14" s="25">
        <f t="shared" ca="1" si="8"/>
        <v>0</v>
      </c>
      <c r="CA14" s="25">
        <f t="shared" ca="1" si="8"/>
        <v>0</v>
      </c>
      <c r="CB14" s="25">
        <f t="shared" ca="1" si="8"/>
        <v>0</v>
      </c>
      <c r="CC14" s="25">
        <f t="shared" ca="1" si="8"/>
        <v>2</v>
      </c>
      <c r="CD14" s="25">
        <f t="shared" ca="1" si="8"/>
        <v>0</v>
      </c>
      <c r="CE14" s="25">
        <f t="shared" ca="1" si="8"/>
        <v>0</v>
      </c>
      <c r="CF14" s="25">
        <f t="shared" ca="1" si="8"/>
        <v>0</v>
      </c>
      <c r="CG14" s="25">
        <f t="shared" ca="1" si="8"/>
        <v>0</v>
      </c>
      <c r="CH14" s="25">
        <f t="shared" ca="1" si="8"/>
        <v>0</v>
      </c>
      <c r="CI14" s="25">
        <f t="shared" ca="1" si="8"/>
        <v>0</v>
      </c>
      <c r="CJ14" s="25">
        <f t="shared" ca="1" si="8"/>
        <v>0</v>
      </c>
      <c r="CK14" s="25">
        <f t="shared" ca="1" si="8"/>
        <v>0</v>
      </c>
      <c r="CL14" s="25">
        <f t="shared" ca="1" si="9"/>
        <v>0</v>
      </c>
      <c r="CM14" s="25">
        <f t="shared" ca="1" si="9"/>
        <v>0</v>
      </c>
      <c r="CN14" s="25">
        <f t="shared" ca="1" si="9"/>
        <v>0</v>
      </c>
      <c r="CO14" s="25">
        <f t="shared" ca="1" si="9"/>
        <v>0</v>
      </c>
      <c r="CP14" s="25">
        <f t="shared" ca="1" si="9"/>
        <v>0</v>
      </c>
      <c r="CQ14" s="25">
        <f t="shared" ca="1" si="9"/>
        <v>0</v>
      </c>
      <c r="CR14" s="25">
        <f t="shared" ca="1" si="10"/>
        <v>0</v>
      </c>
      <c r="CS14">
        <f t="shared" si="5"/>
        <v>0</v>
      </c>
      <c r="CT14" t="str">
        <f t="shared" ca="1" si="11"/>
        <v>Mladší žákyně  -   ročník 2013-2014     60 m</v>
      </c>
      <c r="CU14">
        <f ca="1">IF(CT14="",0,COUNTIF(Vysledky!$E$4:$E$491,Kategorie!A14))</f>
        <v>0</v>
      </c>
    </row>
    <row r="15" spans="1:99" ht="21" customHeight="1" x14ac:dyDescent="0.3">
      <c r="A15" s="10" t="str">
        <f t="shared" si="13"/>
        <v>D06</v>
      </c>
      <c r="B15" s="1" t="str">
        <f>IF(A15="","",VLOOKUP(Kategorie!A15,kateg2,4,0))</f>
        <v>Starší žákyně</v>
      </c>
      <c r="C15" s="12">
        <v>13</v>
      </c>
      <c r="D15" s="18">
        <v>32</v>
      </c>
      <c r="E15" s="30">
        <f t="shared" ca="1" si="1"/>
        <v>2012</v>
      </c>
      <c r="F15" s="30">
        <f t="shared" ca="1" si="1"/>
        <v>2011</v>
      </c>
      <c r="G15" s="2" t="str">
        <f t="shared" ca="1" si="2"/>
        <v>2011-2012</v>
      </c>
      <c r="H15" s="12">
        <f t="shared" si="12"/>
        <v>3</v>
      </c>
      <c r="I15" s="2">
        <v>60</v>
      </c>
      <c r="J15" s="10" t="str">
        <f>IF(ISERROR(VLOOKUP(D15,Kateg_2!$C$61:$N$89,J$2,0)),"",VLOOKUP(D15,Kateg_2!$C$61:$N$89,J$2,0))</f>
        <v>D06</v>
      </c>
      <c r="K15" s="161">
        <f ca="1">IF(J15="",0,HLOOKUP(J15,Vstup!$L$1:$AN$5,5,FALSE))</f>
        <v>5</v>
      </c>
      <c r="L15" s="298"/>
      <c r="M15" s="27" t="str">
        <f t="shared" si="3"/>
        <v>1</v>
      </c>
      <c r="N15" s="150"/>
      <c r="O15" s="150"/>
      <c r="P15" s="150"/>
      <c r="Q15" s="150"/>
      <c r="R15" s="150"/>
      <c r="S15" s="150"/>
      <c r="T15" s="150"/>
      <c r="U15" s="150">
        <v>1</v>
      </c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  <c r="AK15" s="150"/>
      <c r="AL15" s="150"/>
      <c r="AM15" t="str">
        <f>J15</f>
        <v>D06</v>
      </c>
      <c r="AN15" t="s">
        <v>348</v>
      </c>
      <c r="AO15" s="102" t="str">
        <f t="shared" ca="1" si="14"/>
        <v>Dívky -  ročník narození 2011-2012         60 m</v>
      </c>
      <c r="BQ15">
        <f t="shared" si="6"/>
        <v>8</v>
      </c>
      <c r="BR15">
        <f t="shared" si="7"/>
        <v>3</v>
      </c>
      <c r="BV15" s="25">
        <f t="shared" ca="1" si="8"/>
        <v>0</v>
      </c>
      <c r="BW15" s="25">
        <f t="shared" ca="1" si="8"/>
        <v>0</v>
      </c>
      <c r="BX15" s="25">
        <f t="shared" ca="1" si="8"/>
        <v>0</v>
      </c>
      <c r="BY15" s="25">
        <f t="shared" ca="1" si="8"/>
        <v>0</v>
      </c>
      <c r="BZ15" s="25">
        <f t="shared" ca="1" si="8"/>
        <v>0</v>
      </c>
      <c r="CA15" s="25">
        <f t="shared" ca="1" si="8"/>
        <v>0</v>
      </c>
      <c r="CB15" s="25">
        <f t="shared" ca="1" si="8"/>
        <v>0</v>
      </c>
      <c r="CC15" s="25">
        <f t="shared" ca="1" si="8"/>
        <v>5</v>
      </c>
      <c r="CD15" s="25">
        <f t="shared" ca="1" si="8"/>
        <v>0</v>
      </c>
      <c r="CE15" s="25">
        <f t="shared" ca="1" si="8"/>
        <v>0</v>
      </c>
      <c r="CF15" s="25">
        <f t="shared" ca="1" si="8"/>
        <v>0</v>
      </c>
      <c r="CG15" s="25">
        <f t="shared" ca="1" si="8"/>
        <v>0</v>
      </c>
      <c r="CH15" s="25">
        <f t="shared" ca="1" si="8"/>
        <v>0</v>
      </c>
      <c r="CI15" s="25">
        <f t="shared" ca="1" si="8"/>
        <v>0</v>
      </c>
      <c r="CJ15" s="25">
        <f t="shared" ca="1" si="8"/>
        <v>0</v>
      </c>
      <c r="CK15" s="25">
        <f t="shared" ca="1" si="8"/>
        <v>0</v>
      </c>
      <c r="CL15" s="25">
        <f t="shared" ca="1" si="9"/>
        <v>0</v>
      </c>
      <c r="CM15" s="25">
        <f t="shared" ca="1" si="9"/>
        <v>0</v>
      </c>
      <c r="CN15" s="25">
        <f t="shared" ca="1" si="9"/>
        <v>0</v>
      </c>
      <c r="CO15" s="25">
        <f t="shared" ca="1" si="9"/>
        <v>0</v>
      </c>
      <c r="CP15" s="25">
        <f t="shared" ca="1" si="9"/>
        <v>0</v>
      </c>
      <c r="CQ15" s="25">
        <f t="shared" ca="1" si="9"/>
        <v>0</v>
      </c>
      <c r="CR15" s="25">
        <f t="shared" ca="1" si="10"/>
        <v>0</v>
      </c>
      <c r="CS15">
        <f t="shared" si="5"/>
        <v>0</v>
      </c>
      <c r="CT15" t="str">
        <f t="shared" ca="1" si="11"/>
        <v>Starší žákyně  -   ročník 2011-2012     60 m</v>
      </c>
      <c r="CU15">
        <f ca="1">IF(CT15="",0,COUNTIF(Vysledky!$E$4:$E$491,Kategorie!A15))</f>
        <v>0</v>
      </c>
    </row>
    <row r="16" spans="1:99" ht="21" customHeight="1" x14ac:dyDescent="0.3">
      <c r="A16" s="10" t="str">
        <f t="shared" si="13"/>
        <v>C05</v>
      </c>
      <c r="B16" s="1" t="str">
        <f>IF(A16="","",VLOOKUP(Kategorie!A16,kateg2,4,0))</f>
        <v>Mladší žáci</v>
      </c>
      <c r="C16" s="12"/>
      <c r="D16" s="18">
        <v>33</v>
      </c>
      <c r="E16" s="30">
        <f t="shared" ca="1" si="1"/>
        <v>2014</v>
      </c>
      <c r="F16" s="30">
        <f t="shared" ca="1" si="1"/>
        <v>2013</v>
      </c>
      <c r="G16" s="2" t="str">
        <f t="shared" ca="1" si="2"/>
        <v>2013-2014</v>
      </c>
      <c r="H16" s="12">
        <f>IF(I16=20,1,IF(I16=40,2,IF(I16=60,3,IF(I16=80,4,5))))</f>
        <v>3</v>
      </c>
      <c r="I16" s="2">
        <v>60</v>
      </c>
      <c r="J16" s="10" t="str">
        <f>IF(ISERROR(VLOOKUP(D16,Kateg_2!$C$61:$N$89,J$2,0)),"",VLOOKUP(D16,Kateg_2!$C$61:$N$89,J$2,0))</f>
        <v>C05</v>
      </c>
      <c r="K16" s="161">
        <f ca="1">IF(J16="",0,HLOOKUP(J16,Vstup!$L$1:$AN$5,5,FALSE))</f>
        <v>5</v>
      </c>
      <c r="L16" s="298"/>
      <c r="M16" s="27" t="str">
        <f t="shared" si="3"/>
        <v>1</v>
      </c>
      <c r="N16" s="150"/>
      <c r="O16" s="150"/>
      <c r="P16" s="150"/>
      <c r="Q16" s="150"/>
      <c r="R16" s="150"/>
      <c r="S16" s="150"/>
      <c r="T16" s="150"/>
      <c r="U16" s="150"/>
      <c r="V16" s="150">
        <v>1</v>
      </c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50"/>
      <c r="AL16" s="150"/>
      <c r="AO16" s="102"/>
      <c r="BQ16">
        <f t="shared" si="6"/>
        <v>9</v>
      </c>
      <c r="BR16">
        <f t="shared" si="7"/>
        <v>3</v>
      </c>
      <c r="BV16" s="25">
        <f t="shared" ca="1" si="8"/>
        <v>0</v>
      </c>
      <c r="BW16" s="25">
        <f t="shared" ca="1" si="8"/>
        <v>0</v>
      </c>
      <c r="BX16" s="25">
        <f t="shared" ca="1" si="8"/>
        <v>0</v>
      </c>
      <c r="BY16" s="25">
        <f t="shared" ca="1" si="8"/>
        <v>0</v>
      </c>
      <c r="BZ16" s="25">
        <f t="shared" ca="1" si="8"/>
        <v>0</v>
      </c>
      <c r="CA16" s="25">
        <f t="shared" ca="1" si="8"/>
        <v>0</v>
      </c>
      <c r="CB16" s="25">
        <f t="shared" ca="1" si="8"/>
        <v>0</v>
      </c>
      <c r="CC16" s="25">
        <f t="shared" ca="1" si="8"/>
        <v>0</v>
      </c>
      <c r="CD16" s="25">
        <f t="shared" ca="1" si="8"/>
        <v>5</v>
      </c>
      <c r="CE16" s="25">
        <f t="shared" ca="1" si="8"/>
        <v>0</v>
      </c>
      <c r="CF16" s="25">
        <f t="shared" ca="1" si="8"/>
        <v>0</v>
      </c>
      <c r="CG16" s="25">
        <f t="shared" ca="1" si="8"/>
        <v>0</v>
      </c>
      <c r="CH16" s="25">
        <f t="shared" ca="1" si="8"/>
        <v>0</v>
      </c>
      <c r="CI16" s="25">
        <f t="shared" ca="1" si="8"/>
        <v>0</v>
      </c>
      <c r="CJ16" s="25">
        <f t="shared" ca="1" si="8"/>
        <v>0</v>
      </c>
      <c r="CK16" s="25">
        <f t="shared" ca="1" si="8"/>
        <v>0</v>
      </c>
      <c r="CL16" s="25">
        <f t="shared" ca="1" si="9"/>
        <v>0</v>
      </c>
      <c r="CM16" s="25">
        <f t="shared" ca="1" si="9"/>
        <v>0</v>
      </c>
      <c r="CN16" s="25">
        <f t="shared" ca="1" si="9"/>
        <v>0</v>
      </c>
      <c r="CO16" s="25">
        <f t="shared" ca="1" si="9"/>
        <v>0</v>
      </c>
      <c r="CP16" s="25">
        <f t="shared" ca="1" si="9"/>
        <v>0</v>
      </c>
      <c r="CQ16" s="25">
        <f t="shared" ca="1" si="9"/>
        <v>0</v>
      </c>
      <c r="CR16" s="25">
        <f t="shared" ca="1" si="10"/>
        <v>0</v>
      </c>
      <c r="CS16">
        <f t="shared" si="5"/>
        <v>1</v>
      </c>
      <c r="CT16" t="str">
        <f t="shared" ca="1" si="11"/>
        <v>Mladší žáci  -   ročník 2013-2014     60 m</v>
      </c>
      <c r="CU16">
        <f ca="1">IF(CT16="",0,COUNTIF(Vysledky!$E$4:$E$491,Kategorie!A16))</f>
        <v>0</v>
      </c>
    </row>
    <row r="17" spans="1:99" ht="21" customHeight="1" x14ac:dyDescent="0.3">
      <c r="A17" s="10" t="str">
        <f t="shared" si="13"/>
        <v>C06</v>
      </c>
      <c r="B17" s="1" t="str">
        <f>IF(A17="","",VLOOKUP(Kategorie!A17,kateg2,4,0))</f>
        <v>Starší žáci</v>
      </c>
      <c r="C17" s="12">
        <v>15</v>
      </c>
      <c r="D17" s="18">
        <v>34</v>
      </c>
      <c r="E17" s="30">
        <f t="shared" ca="1" si="1"/>
        <v>2012</v>
      </c>
      <c r="F17" s="30">
        <f t="shared" ca="1" si="1"/>
        <v>2011</v>
      </c>
      <c r="G17" s="2" t="str">
        <f t="shared" ca="1" si="2"/>
        <v>2011-2012</v>
      </c>
      <c r="H17" s="12">
        <f t="shared" si="12"/>
        <v>3</v>
      </c>
      <c r="I17" s="2">
        <v>60</v>
      </c>
      <c r="J17" s="10" t="str">
        <f>IF(ISERROR(VLOOKUP(D17,Kateg_2!$C$61:$N$89,J$2,0)),"",VLOOKUP(D17,Kateg_2!$C$61:$N$89,J$2,0))</f>
        <v>C06</v>
      </c>
      <c r="K17" s="161">
        <f ca="1">IF(J17="",0,HLOOKUP(J17,Vstup!$L$1:$AN$5,5,FALSE))</f>
        <v>3</v>
      </c>
      <c r="L17" s="298"/>
      <c r="M17" s="27" t="str">
        <f t="shared" si="3"/>
        <v>1</v>
      </c>
      <c r="N17" s="150"/>
      <c r="O17" s="150"/>
      <c r="P17" s="150"/>
      <c r="Q17" s="150"/>
      <c r="R17" s="150"/>
      <c r="S17" s="150"/>
      <c r="T17" s="150"/>
      <c r="U17" s="150"/>
      <c r="V17" s="150">
        <v>1</v>
      </c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t="str">
        <f>J17</f>
        <v>C06</v>
      </c>
      <c r="AN17" t="s">
        <v>365</v>
      </c>
      <c r="AO17" s="102" t="str">
        <f t="shared" ca="1" si="14"/>
        <v>Chlapci  -  ročník narození 2011-2012         60 m</v>
      </c>
      <c r="BQ17">
        <f t="shared" si="6"/>
        <v>9</v>
      </c>
      <c r="BR17">
        <f t="shared" si="7"/>
        <v>3</v>
      </c>
      <c r="BV17" s="25">
        <f t="shared" ca="1" si="8"/>
        <v>0</v>
      </c>
      <c r="BW17" s="25">
        <f t="shared" ca="1" si="8"/>
        <v>0</v>
      </c>
      <c r="BX17" s="25">
        <f t="shared" ca="1" si="8"/>
        <v>0</v>
      </c>
      <c r="BY17" s="25">
        <f t="shared" ca="1" si="8"/>
        <v>0</v>
      </c>
      <c r="BZ17" s="25">
        <f t="shared" ca="1" si="8"/>
        <v>0</v>
      </c>
      <c r="CA17" s="25">
        <f t="shared" ca="1" si="8"/>
        <v>0</v>
      </c>
      <c r="CB17" s="25">
        <f t="shared" ca="1" si="8"/>
        <v>0</v>
      </c>
      <c r="CC17" s="25">
        <f t="shared" ca="1" si="8"/>
        <v>0</v>
      </c>
      <c r="CD17" s="25">
        <f t="shared" ca="1" si="8"/>
        <v>3</v>
      </c>
      <c r="CE17" s="25">
        <f t="shared" ca="1" si="8"/>
        <v>0</v>
      </c>
      <c r="CF17" s="25">
        <f t="shared" ca="1" si="8"/>
        <v>0</v>
      </c>
      <c r="CG17" s="25">
        <f t="shared" ca="1" si="8"/>
        <v>0</v>
      </c>
      <c r="CH17" s="25">
        <f t="shared" ca="1" si="8"/>
        <v>0</v>
      </c>
      <c r="CI17" s="25">
        <f t="shared" ca="1" si="8"/>
        <v>0</v>
      </c>
      <c r="CJ17" s="25">
        <f t="shared" ca="1" si="8"/>
        <v>0</v>
      </c>
      <c r="CK17" s="25">
        <f t="shared" ca="1" si="8"/>
        <v>0</v>
      </c>
      <c r="CL17" s="25">
        <f t="shared" ca="1" si="9"/>
        <v>0</v>
      </c>
      <c r="CM17" s="25">
        <f t="shared" ca="1" si="9"/>
        <v>0</v>
      </c>
      <c r="CN17" s="25">
        <f t="shared" ca="1" si="9"/>
        <v>0</v>
      </c>
      <c r="CO17" s="25">
        <f t="shared" ca="1" si="9"/>
        <v>0</v>
      </c>
      <c r="CP17" s="25">
        <f t="shared" ca="1" si="9"/>
        <v>0</v>
      </c>
      <c r="CQ17" s="25">
        <f t="shared" ca="1" si="9"/>
        <v>0</v>
      </c>
      <c r="CR17" s="25">
        <f t="shared" ca="1" si="10"/>
        <v>0</v>
      </c>
      <c r="CS17">
        <f t="shared" si="5"/>
        <v>1</v>
      </c>
      <c r="CT17" t="str">
        <f t="shared" ca="1" si="11"/>
        <v>Starší žáci  -   ročník 2011-2012     60 m</v>
      </c>
      <c r="CU17">
        <f ca="1">IF(CT17="",0,COUNTIF(Vysledky!$E$4:$E$491,Kategorie!A17))</f>
        <v>0</v>
      </c>
    </row>
    <row r="18" spans="1:99" ht="21" customHeight="1" thickBot="1" x14ac:dyDescent="0.35">
      <c r="A18" s="10" t="str">
        <f t="shared" si="13"/>
        <v/>
      </c>
      <c r="B18" s="1" t="str">
        <f>IF(A18="","",VLOOKUP(Kategorie!A18,kateg2,4,0))</f>
        <v/>
      </c>
      <c r="C18" s="12">
        <v>15</v>
      </c>
      <c r="D18" s="18">
        <v>35</v>
      </c>
      <c r="E18" s="30">
        <f t="shared" si="1"/>
        <v>0</v>
      </c>
      <c r="F18" s="30">
        <f t="shared" si="1"/>
        <v>0</v>
      </c>
      <c r="G18" s="2" t="str">
        <f t="shared" ca="1" si="2"/>
        <v>-</v>
      </c>
      <c r="H18" s="12">
        <f t="shared" si="12"/>
        <v>3</v>
      </c>
      <c r="I18" s="2">
        <v>60</v>
      </c>
      <c r="J18" s="10" t="str">
        <f>IF(ISERROR(VLOOKUP(D18,Kateg_2!$C$61:$N$89,J$2,0)),"",VLOOKUP(D18,Kateg_2!$C$61:$N$89,J$2,0))</f>
        <v/>
      </c>
      <c r="K18" s="161">
        <f>IF(J18="",0,HLOOKUP(J18,Vstup!$L$1:$AN$5,5,FALSE))</f>
        <v>0</v>
      </c>
      <c r="L18" s="298"/>
      <c r="M18" s="27" t="str">
        <f t="shared" si="3"/>
        <v/>
      </c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03" t="str">
        <f>J18</f>
        <v/>
      </c>
      <c r="AN18" s="103" t="s">
        <v>348</v>
      </c>
      <c r="AO18" s="104" t="str">
        <f t="shared" ca="1" si="14"/>
        <v>Dívky -  ročník narození -         60 m</v>
      </c>
      <c r="BQ18" t="str">
        <f t="shared" si="6"/>
        <v/>
      </c>
      <c r="BR18">
        <f t="shared" si="7"/>
        <v>3</v>
      </c>
      <c r="BV18" s="25">
        <f t="shared" si="8"/>
        <v>0</v>
      </c>
      <c r="BW18" s="25">
        <f t="shared" si="8"/>
        <v>0</v>
      </c>
      <c r="BX18" s="25">
        <f t="shared" si="8"/>
        <v>0</v>
      </c>
      <c r="BY18" s="25">
        <f t="shared" si="8"/>
        <v>0</v>
      </c>
      <c r="BZ18" s="25">
        <f t="shared" si="8"/>
        <v>0</v>
      </c>
      <c r="CA18" s="25">
        <f t="shared" si="8"/>
        <v>0</v>
      </c>
      <c r="CB18" s="25">
        <f t="shared" si="8"/>
        <v>0</v>
      </c>
      <c r="CC18" s="25">
        <f t="shared" si="8"/>
        <v>0</v>
      </c>
      <c r="CD18" s="25">
        <f t="shared" si="8"/>
        <v>0</v>
      </c>
      <c r="CE18" s="25">
        <f t="shared" si="8"/>
        <v>0</v>
      </c>
      <c r="CF18" s="25">
        <f t="shared" si="8"/>
        <v>0</v>
      </c>
      <c r="CG18" s="25">
        <f t="shared" si="8"/>
        <v>0</v>
      </c>
      <c r="CH18" s="25">
        <f t="shared" si="8"/>
        <v>0</v>
      </c>
      <c r="CI18" s="25">
        <f t="shared" si="8"/>
        <v>0</v>
      </c>
      <c r="CJ18" s="25">
        <f t="shared" si="8"/>
        <v>0</v>
      </c>
      <c r="CK18" s="25">
        <f t="shared" si="8"/>
        <v>0</v>
      </c>
      <c r="CL18" s="25">
        <f t="shared" si="9"/>
        <v>0</v>
      </c>
      <c r="CM18" s="25">
        <f t="shared" si="9"/>
        <v>0</v>
      </c>
      <c r="CN18" s="25">
        <f t="shared" si="9"/>
        <v>0</v>
      </c>
      <c r="CO18" s="25">
        <f t="shared" si="9"/>
        <v>0</v>
      </c>
      <c r="CP18" s="25">
        <f t="shared" si="9"/>
        <v>0</v>
      </c>
      <c r="CQ18" s="25">
        <f t="shared" si="9"/>
        <v>0</v>
      </c>
      <c r="CR18" s="25">
        <f t="shared" si="10"/>
        <v>0</v>
      </c>
      <c r="CS18">
        <f t="shared" si="5"/>
        <v>1</v>
      </c>
      <c r="CT18" t="str">
        <f t="shared" si="11"/>
        <v/>
      </c>
      <c r="CU18">
        <f>IF(CT18="",0,COUNTIF(Vysledky!$E$4:$E$491,Kategorie!A18))</f>
        <v>0</v>
      </c>
    </row>
    <row r="19" spans="1:99" ht="21" customHeight="1" thickTop="1" x14ac:dyDescent="0.3">
      <c r="A19" s="10" t="str">
        <f t="shared" si="13"/>
        <v>D07</v>
      </c>
      <c r="B19" s="1" t="str">
        <f>IF(A19="","",VLOOKUP(Kategorie!A19,kateg2,4,0))</f>
        <v>Dorostenky</v>
      </c>
      <c r="C19" s="12">
        <v>17</v>
      </c>
      <c r="D19" s="18">
        <v>41</v>
      </c>
      <c r="E19" s="30">
        <f t="shared" ca="1" si="1"/>
        <v>2010</v>
      </c>
      <c r="F19" s="30">
        <f t="shared" ca="1" si="1"/>
        <v>2009</v>
      </c>
      <c r="G19" s="2" t="str">
        <f t="shared" ca="1" si="2"/>
        <v>2009-2010</v>
      </c>
      <c r="H19" s="12">
        <f t="shared" si="12"/>
        <v>4</v>
      </c>
      <c r="I19" s="2">
        <v>80</v>
      </c>
      <c r="J19" s="10" t="str">
        <f>IF(ISERROR(VLOOKUP(D19,Kateg_2!$C$61:$N$89,J$2,0)),"",VLOOKUP(D19,Kateg_2!$C$61:$N$89,J$2,0))</f>
        <v>D07</v>
      </c>
      <c r="K19" s="161">
        <f ca="1">IF(J19="",0,HLOOKUP(J19,Vstup!$L$1:$AN$5,5,FALSE))</f>
        <v>2</v>
      </c>
      <c r="L19" s="298">
        <f ca="1">COUNTIF(Vstup!$J$7:$J$355,H19)</f>
        <v>39</v>
      </c>
      <c r="M19" s="27" t="str">
        <f t="shared" si="3"/>
        <v>1</v>
      </c>
      <c r="N19" s="150"/>
      <c r="O19" s="150"/>
      <c r="P19" s="150"/>
      <c r="Q19" s="150"/>
      <c r="R19" s="150"/>
      <c r="S19" s="150"/>
      <c r="T19" s="150"/>
      <c r="U19" s="150"/>
      <c r="V19" s="150"/>
      <c r="W19" s="150">
        <v>1</v>
      </c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50"/>
      <c r="AL19" s="150"/>
      <c r="AM19" s="100" t="str">
        <f>J19</f>
        <v>D07</v>
      </c>
      <c r="AN19" s="100" t="s">
        <v>365</v>
      </c>
      <c r="AO19" s="101" t="str">
        <f t="shared" ca="1" si="14"/>
        <v>Chlapci  -  ročník narození 2009-2010         80 m</v>
      </c>
      <c r="BQ19">
        <f t="shared" si="6"/>
        <v>10</v>
      </c>
      <c r="BR19">
        <f t="shared" si="7"/>
        <v>4</v>
      </c>
      <c r="BS19" t="s">
        <v>291</v>
      </c>
      <c r="BT19">
        <f ca="1">SUM(BT4:BT17)</f>
        <v>137</v>
      </c>
      <c r="BV19" s="25">
        <f t="shared" ca="1" si="8"/>
        <v>0</v>
      </c>
      <c r="BW19" s="25">
        <f t="shared" ca="1" si="8"/>
        <v>0</v>
      </c>
      <c r="BX19" s="25">
        <f t="shared" ca="1" si="8"/>
        <v>0</v>
      </c>
      <c r="BY19" s="25">
        <f t="shared" ca="1" si="8"/>
        <v>0</v>
      </c>
      <c r="BZ19" s="25">
        <f t="shared" ca="1" si="8"/>
        <v>0</v>
      </c>
      <c r="CA19" s="25">
        <f t="shared" ca="1" si="8"/>
        <v>0</v>
      </c>
      <c r="CB19" s="25">
        <f t="shared" ca="1" si="8"/>
        <v>0</v>
      </c>
      <c r="CC19" s="25">
        <f t="shared" ca="1" si="8"/>
        <v>0</v>
      </c>
      <c r="CD19" s="25">
        <f t="shared" ca="1" si="8"/>
        <v>0</v>
      </c>
      <c r="CE19" s="25">
        <f t="shared" ca="1" si="8"/>
        <v>2</v>
      </c>
      <c r="CF19" s="25">
        <f t="shared" ca="1" si="8"/>
        <v>0</v>
      </c>
      <c r="CG19" s="25">
        <f t="shared" ca="1" si="8"/>
        <v>0</v>
      </c>
      <c r="CH19" s="25">
        <f t="shared" ca="1" si="8"/>
        <v>0</v>
      </c>
      <c r="CI19" s="25">
        <f t="shared" ca="1" si="8"/>
        <v>0</v>
      </c>
      <c r="CJ19" s="25">
        <f t="shared" ca="1" si="8"/>
        <v>0</v>
      </c>
      <c r="CK19" s="25">
        <f t="shared" ca="1" si="8"/>
        <v>0</v>
      </c>
      <c r="CL19" s="25">
        <f t="shared" ca="1" si="9"/>
        <v>0</v>
      </c>
      <c r="CM19" s="25">
        <f t="shared" ca="1" si="9"/>
        <v>0</v>
      </c>
      <c r="CN19" s="25">
        <f t="shared" ca="1" si="9"/>
        <v>0</v>
      </c>
      <c r="CO19" s="25">
        <f t="shared" ca="1" si="9"/>
        <v>0</v>
      </c>
      <c r="CP19" s="25">
        <f t="shared" ca="1" si="9"/>
        <v>0</v>
      </c>
      <c r="CQ19" s="25">
        <f t="shared" ca="1" si="9"/>
        <v>0</v>
      </c>
      <c r="CR19" s="25">
        <f t="shared" ca="1" si="10"/>
        <v>0</v>
      </c>
      <c r="CS19">
        <f t="shared" si="5"/>
        <v>0</v>
      </c>
      <c r="CT19" t="str">
        <f t="shared" ca="1" si="11"/>
        <v>Dorostenky  -   ročník 2009-2010     80 m</v>
      </c>
      <c r="CU19">
        <f ca="1">IF(CT19="",0,COUNTIF(Vysledky!$E$4:$E$491,Kategorie!A19))</f>
        <v>0</v>
      </c>
    </row>
    <row r="20" spans="1:99" ht="21" customHeight="1" x14ac:dyDescent="0.3">
      <c r="A20" s="10" t="str">
        <f t="shared" si="13"/>
        <v>D08</v>
      </c>
      <c r="B20" s="1" t="str">
        <f>IF(A20="","",VLOOKUP(Kategorie!A20,kateg2,4,0))</f>
        <v>Juniorky</v>
      </c>
      <c r="C20" s="12">
        <v>17</v>
      </c>
      <c r="D20" s="18">
        <v>42</v>
      </c>
      <c r="E20" s="30">
        <f t="shared" ca="1" si="1"/>
        <v>2008</v>
      </c>
      <c r="F20" s="30">
        <f t="shared" ca="1" si="1"/>
        <v>2007</v>
      </c>
      <c r="G20" s="2" t="str">
        <f t="shared" ca="1" si="2"/>
        <v>2007-2008</v>
      </c>
      <c r="H20" s="12">
        <f t="shared" si="12"/>
        <v>4</v>
      </c>
      <c r="I20" s="2">
        <v>80</v>
      </c>
      <c r="J20" s="10" t="str">
        <f>IF(ISERROR(VLOOKUP(D20,Kateg_2!$C$61:$N$89,J$2,0)),"",VLOOKUP(D20,Kateg_2!$C$61:$N$89,J$2,0))</f>
        <v>D08</v>
      </c>
      <c r="K20" s="161">
        <f ca="1">IF(J20="",0,HLOOKUP(J20,Vstup!$L$1:$AN$5,5,FALSE))</f>
        <v>0</v>
      </c>
      <c r="L20" s="298"/>
      <c r="M20" s="27" t="str">
        <f t="shared" si="3"/>
        <v/>
      </c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t="str">
        <f>J20</f>
        <v>D08</v>
      </c>
      <c r="AN20" t="s">
        <v>348</v>
      </c>
      <c r="AO20" s="102" t="str">
        <f t="shared" ca="1" si="14"/>
        <v>Dívky -  ročník narození 2007-2008         80 m</v>
      </c>
      <c r="BQ20" t="str">
        <f t="shared" si="6"/>
        <v/>
      </c>
      <c r="BR20">
        <f t="shared" si="7"/>
        <v>4</v>
      </c>
      <c r="BV20" s="25">
        <f t="shared" ca="1" si="8"/>
        <v>0</v>
      </c>
      <c r="BW20" s="25">
        <f t="shared" ca="1" si="8"/>
        <v>0</v>
      </c>
      <c r="BX20" s="25">
        <f t="shared" ca="1" si="8"/>
        <v>0</v>
      </c>
      <c r="BY20" s="25">
        <f t="shared" ca="1" si="8"/>
        <v>0</v>
      </c>
      <c r="BZ20" s="25">
        <f t="shared" ca="1" si="8"/>
        <v>0</v>
      </c>
      <c r="CA20" s="25">
        <f t="shared" ca="1" si="8"/>
        <v>0</v>
      </c>
      <c r="CB20" s="25">
        <f t="shared" ca="1" si="8"/>
        <v>0</v>
      </c>
      <c r="CC20" s="25">
        <f t="shared" ca="1" si="8"/>
        <v>0</v>
      </c>
      <c r="CD20" s="25">
        <f t="shared" ca="1" si="8"/>
        <v>0</v>
      </c>
      <c r="CE20" s="25">
        <f t="shared" ca="1" si="8"/>
        <v>0</v>
      </c>
      <c r="CF20" s="25">
        <f t="shared" ca="1" si="8"/>
        <v>0</v>
      </c>
      <c r="CG20" s="25">
        <f t="shared" ca="1" si="8"/>
        <v>0</v>
      </c>
      <c r="CH20" s="25">
        <f t="shared" ca="1" si="8"/>
        <v>0</v>
      </c>
      <c r="CI20" s="25">
        <f t="shared" ca="1" si="8"/>
        <v>0</v>
      </c>
      <c r="CJ20" s="25">
        <f t="shared" ca="1" si="8"/>
        <v>0</v>
      </c>
      <c r="CK20" s="25">
        <f t="shared" ref="CK20:CR33" ca="1" si="15">IF($K20="","",AC20*$K20)</f>
        <v>0</v>
      </c>
      <c r="CL20" s="25">
        <f t="shared" ca="1" si="15"/>
        <v>0</v>
      </c>
      <c r="CM20" s="25">
        <f t="shared" ca="1" si="15"/>
        <v>0</v>
      </c>
      <c r="CN20" s="25">
        <f t="shared" ca="1" si="15"/>
        <v>0</v>
      </c>
      <c r="CO20" s="25">
        <f t="shared" ca="1" si="15"/>
        <v>0</v>
      </c>
      <c r="CP20" s="25">
        <f t="shared" ca="1" si="15"/>
        <v>0</v>
      </c>
      <c r="CQ20" s="25">
        <f t="shared" ca="1" si="15"/>
        <v>0</v>
      </c>
      <c r="CR20" s="25">
        <f t="shared" ca="1" si="15"/>
        <v>0</v>
      </c>
      <c r="CS20">
        <f t="shared" si="5"/>
        <v>0</v>
      </c>
      <c r="CT20" t="str">
        <f t="shared" ca="1" si="11"/>
        <v>Juniorky  -   ročník 2007-2008     80 m</v>
      </c>
      <c r="CU20">
        <f ca="1">IF(CT20="",0,COUNTIF(Vysledky!$E$4:$E$491,Kategorie!A20))</f>
        <v>0</v>
      </c>
    </row>
    <row r="21" spans="1:99" ht="21" customHeight="1" x14ac:dyDescent="0.3">
      <c r="A21" s="10" t="str">
        <f t="shared" si="13"/>
        <v>D10</v>
      </c>
      <c r="B21" s="1" t="str">
        <f>IF(A21="","",VLOOKUP(Kategorie!A21,kateg2,4,0))</f>
        <v>Ženy B</v>
      </c>
      <c r="C21" s="12"/>
      <c r="D21" s="18">
        <v>43</v>
      </c>
      <c r="E21" s="30">
        <f t="shared" ca="1" si="1"/>
        <v>1991</v>
      </c>
      <c r="F21" s="30">
        <f t="shared" ca="1" si="1"/>
        <v>1982</v>
      </c>
      <c r="G21" s="2" t="str">
        <f t="shared" ca="1" si="2"/>
        <v>1982-1991</v>
      </c>
      <c r="H21" s="12">
        <f t="shared" si="12"/>
        <v>4</v>
      </c>
      <c r="I21" s="2">
        <v>80</v>
      </c>
      <c r="J21" s="10" t="str">
        <f>IF(ISERROR(VLOOKUP(D21,Kateg_2!$C$61:$N$89,J$2,0)),"",VLOOKUP(D21,Kateg_2!$C$61:$N$89,J$2,0))</f>
        <v>D10</v>
      </c>
      <c r="K21" s="161">
        <f ca="1">IF(J21="",0,HLOOKUP(J21,Vstup!$L$1:$AN$5,5,FALSE))</f>
        <v>9</v>
      </c>
      <c r="L21" s="298"/>
      <c r="M21" s="27" t="str">
        <f t="shared" si="3"/>
        <v>1</v>
      </c>
      <c r="N21" s="150"/>
      <c r="O21" s="150"/>
      <c r="P21" s="150"/>
      <c r="Q21" s="150"/>
      <c r="R21" s="150"/>
      <c r="S21" s="150"/>
      <c r="T21" s="150"/>
      <c r="U21" s="150"/>
      <c r="V21" s="150"/>
      <c r="W21" s="150"/>
      <c r="X21" s="150">
        <v>1</v>
      </c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O21" s="102"/>
      <c r="BQ21">
        <f t="shared" si="6"/>
        <v>11</v>
      </c>
      <c r="BR21">
        <f t="shared" si="7"/>
        <v>4</v>
      </c>
      <c r="BV21" s="25">
        <f t="shared" ref="BV21:CK33" ca="1" si="16">IF($K21="","",N21*$K21)</f>
        <v>0</v>
      </c>
      <c r="BW21" s="25">
        <f t="shared" ca="1" si="16"/>
        <v>0</v>
      </c>
      <c r="BX21" s="25">
        <f t="shared" ca="1" si="16"/>
        <v>0</v>
      </c>
      <c r="BY21" s="25">
        <f t="shared" ca="1" si="16"/>
        <v>0</v>
      </c>
      <c r="BZ21" s="25">
        <f t="shared" ca="1" si="16"/>
        <v>0</v>
      </c>
      <c r="CA21" s="25">
        <f t="shared" ca="1" si="16"/>
        <v>0</v>
      </c>
      <c r="CB21" s="25">
        <f t="shared" ca="1" si="16"/>
        <v>0</v>
      </c>
      <c r="CC21" s="25">
        <f t="shared" ca="1" si="16"/>
        <v>0</v>
      </c>
      <c r="CD21" s="25">
        <f t="shared" ca="1" si="16"/>
        <v>0</v>
      </c>
      <c r="CE21" s="25">
        <f t="shared" ca="1" si="16"/>
        <v>0</v>
      </c>
      <c r="CF21" s="25">
        <f t="shared" ca="1" si="16"/>
        <v>9</v>
      </c>
      <c r="CG21" s="25">
        <f t="shared" ca="1" si="16"/>
        <v>0</v>
      </c>
      <c r="CH21" s="25">
        <f t="shared" ca="1" si="16"/>
        <v>0</v>
      </c>
      <c r="CI21" s="25">
        <f t="shared" ca="1" si="16"/>
        <v>0</v>
      </c>
      <c r="CJ21" s="25">
        <f t="shared" ca="1" si="16"/>
        <v>0</v>
      </c>
      <c r="CK21" s="25">
        <f t="shared" ca="1" si="16"/>
        <v>0</v>
      </c>
      <c r="CL21" s="25">
        <f t="shared" ca="1" si="15"/>
        <v>0</v>
      </c>
      <c r="CM21" s="25">
        <f t="shared" ca="1" si="15"/>
        <v>0</v>
      </c>
      <c r="CN21" s="25">
        <f t="shared" ca="1" si="15"/>
        <v>0</v>
      </c>
      <c r="CO21" s="25">
        <f t="shared" ca="1" si="15"/>
        <v>0</v>
      </c>
      <c r="CP21" s="25">
        <f t="shared" ca="1" si="15"/>
        <v>0</v>
      </c>
      <c r="CQ21" s="25">
        <f t="shared" ca="1" si="15"/>
        <v>0</v>
      </c>
      <c r="CR21" s="25">
        <f t="shared" ca="1" si="15"/>
        <v>0</v>
      </c>
      <c r="CS21">
        <f t="shared" si="5"/>
        <v>0</v>
      </c>
      <c r="CT21" t="str">
        <f t="shared" ca="1" si="11"/>
        <v>Ženy B  -   ročník 1982-1991     80 m</v>
      </c>
      <c r="CU21">
        <f ca="1">IF(CT21="",0,COUNTIF(Vysledky!$E$4:$E$491,Kategorie!A21))</f>
        <v>0</v>
      </c>
    </row>
    <row r="22" spans="1:99" ht="21" customHeight="1" x14ac:dyDescent="0.3">
      <c r="A22" s="10" t="str">
        <f t="shared" si="13"/>
        <v>D11</v>
      </c>
      <c r="B22" s="1" t="str">
        <f>IF(A22="","",VLOOKUP(Kategorie!A22,kateg2,4,0))</f>
        <v>Ženy C</v>
      </c>
      <c r="C22" s="12"/>
      <c r="D22" s="18">
        <v>44</v>
      </c>
      <c r="E22" s="30">
        <f t="shared" ca="1" si="1"/>
        <v>1981</v>
      </c>
      <c r="F22" s="30">
        <f t="shared" ca="1" si="1"/>
        <v>1972</v>
      </c>
      <c r="G22" s="2" t="str">
        <f t="shared" ca="1" si="2"/>
        <v>1972-1981</v>
      </c>
      <c r="H22" s="12">
        <f t="shared" si="12"/>
        <v>4</v>
      </c>
      <c r="I22" s="2">
        <v>80</v>
      </c>
      <c r="J22" s="10" t="str">
        <f>IF(ISERROR(VLOOKUP(D22,Kateg_2!$C$61:$N$89,J$2,0)),"",VLOOKUP(D22,Kateg_2!$C$61:$N$89,J$2,0))</f>
        <v>D11</v>
      </c>
      <c r="K22" s="161">
        <f ca="1">IF(J22="",0,HLOOKUP(J22,Vstup!$L$1:$AN$5,5,FALSE))</f>
        <v>9</v>
      </c>
      <c r="L22" s="298"/>
      <c r="M22" s="27" t="str">
        <f t="shared" si="3"/>
        <v>1</v>
      </c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>
        <v>1</v>
      </c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O22" s="102"/>
      <c r="BQ22">
        <f t="shared" si="6"/>
        <v>12</v>
      </c>
      <c r="BR22">
        <f t="shared" si="7"/>
        <v>4</v>
      </c>
      <c r="BV22" s="25">
        <f t="shared" ca="1" si="16"/>
        <v>0</v>
      </c>
      <c r="BW22" s="25">
        <f t="shared" ca="1" si="16"/>
        <v>0</v>
      </c>
      <c r="BX22" s="25">
        <f t="shared" ca="1" si="16"/>
        <v>0</v>
      </c>
      <c r="BY22" s="25">
        <f t="shared" ca="1" si="16"/>
        <v>0</v>
      </c>
      <c r="BZ22" s="25">
        <f t="shared" ca="1" si="16"/>
        <v>0</v>
      </c>
      <c r="CA22" s="25">
        <f t="shared" ca="1" si="16"/>
        <v>0</v>
      </c>
      <c r="CB22" s="25">
        <f t="shared" ca="1" si="16"/>
        <v>0</v>
      </c>
      <c r="CC22" s="25">
        <f t="shared" ca="1" si="16"/>
        <v>0</v>
      </c>
      <c r="CD22" s="25">
        <f t="shared" ca="1" si="16"/>
        <v>0</v>
      </c>
      <c r="CE22" s="25">
        <f t="shared" ca="1" si="16"/>
        <v>0</v>
      </c>
      <c r="CF22" s="25">
        <f t="shared" ca="1" si="16"/>
        <v>0</v>
      </c>
      <c r="CG22" s="25">
        <f t="shared" ca="1" si="16"/>
        <v>9</v>
      </c>
      <c r="CH22" s="25">
        <f t="shared" ca="1" si="16"/>
        <v>0</v>
      </c>
      <c r="CI22" s="25">
        <f t="shared" ca="1" si="16"/>
        <v>0</v>
      </c>
      <c r="CJ22" s="25">
        <f t="shared" ca="1" si="16"/>
        <v>0</v>
      </c>
      <c r="CK22" s="25">
        <f t="shared" ca="1" si="16"/>
        <v>0</v>
      </c>
      <c r="CL22" s="25">
        <f t="shared" ca="1" si="15"/>
        <v>0</v>
      </c>
      <c r="CM22" s="25">
        <f t="shared" ca="1" si="15"/>
        <v>0</v>
      </c>
      <c r="CN22" s="25">
        <f t="shared" ca="1" si="15"/>
        <v>0</v>
      </c>
      <c r="CO22" s="25">
        <f t="shared" ca="1" si="15"/>
        <v>0</v>
      </c>
      <c r="CP22" s="25">
        <f t="shared" ca="1" si="15"/>
        <v>0</v>
      </c>
      <c r="CQ22" s="25">
        <f t="shared" ca="1" si="15"/>
        <v>0</v>
      </c>
      <c r="CR22" s="25">
        <f t="shared" ca="1" si="15"/>
        <v>0</v>
      </c>
      <c r="CS22">
        <f t="shared" si="5"/>
        <v>0</v>
      </c>
      <c r="CT22" t="str">
        <f t="shared" ca="1" si="11"/>
        <v>Ženy C  -   ročník 1972-1981     80 m</v>
      </c>
      <c r="CU22">
        <f ca="1">IF(CT22="",0,COUNTIF(Vysledky!$E$4:$E$491,Kategorie!A22))</f>
        <v>0</v>
      </c>
    </row>
    <row r="23" spans="1:99" ht="21" customHeight="1" x14ac:dyDescent="0.3">
      <c r="A23" s="10" t="str">
        <f t="shared" si="13"/>
        <v>D12</v>
      </c>
      <c r="B23" s="1" t="str">
        <f>IF(A23="","",VLOOKUP(Kategorie!A23,kateg2,4,0))</f>
        <v>Ženy D</v>
      </c>
      <c r="C23" s="12"/>
      <c r="D23" s="18">
        <v>45</v>
      </c>
      <c r="E23" s="30">
        <f t="shared" ca="1" si="1"/>
        <v>1971</v>
      </c>
      <c r="F23" s="30">
        <f t="shared" ca="1" si="1"/>
        <v>1926</v>
      </c>
      <c r="G23" s="2" t="str">
        <f t="shared" ca="1" si="2"/>
        <v>1926-1971</v>
      </c>
      <c r="H23" s="12">
        <f>IF(I23=20,1,IF(I23=40,2,IF(I23=60,3,IF(I23=80,4,5))))</f>
        <v>4</v>
      </c>
      <c r="I23" s="2">
        <v>80</v>
      </c>
      <c r="J23" s="10" t="str">
        <f>IF(ISERROR(VLOOKUP(D23,Kateg_2!$C$61:$N$89,J$2,0)),"",VLOOKUP(D23,Kateg_2!$C$61:$N$89,J$2,0))</f>
        <v>D12</v>
      </c>
      <c r="K23" s="161">
        <f ca="1">IF(J23="",0,HLOOKUP(J23,Vstup!$L$1:$AN$5,5,FALSE))</f>
        <v>3</v>
      </c>
      <c r="L23" s="298"/>
      <c r="M23" s="27" t="str">
        <f t="shared" si="3"/>
        <v>1</v>
      </c>
      <c r="N23" s="150"/>
      <c r="O23" s="150"/>
      <c r="P23" s="150"/>
      <c r="Q23" s="150"/>
      <c r="R23" s="150"/>
      <c r="S23" s="150"/>
      <c r="T23" s="150"/>
      <c r="U23" s="150"/>
      <c r="V23" s="150"/>
      <c r="W23" s="150">
        <v>1</v>
      </c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150"/>
      <c r="AO23" s="102"/>
      <c r="BQ23">
        <f t="shared" si="6"/>
        <v>10</v>
      </c>
      <c r="BR23">
        <f t="shared" si="7"/>
        <v>4</v>
      </c>
      <c r="BV23" s="25">
        <f t="shared" ca="1" si="16"/>
        <v>0</v>
      </c>
      <c r="BW23" s="25">
        <f t="shared" ca="1" si="16"/>
        <v>0</v>
      </c>
      <c r="BX23" s="25">
        <f t="shared" ca="1" si="16"/>
        <v>0</v>
      </c>
      <c r="BY23" s="25">
        <f t="shared" ca="1" si="16"/>
        <v>0</v>
      </c>
      <c r="BZ23" s="25">
        <f t="shared" ca="1" si="16"/>
        <v>0</v>
      </c>
      <c r="CA23" s="25">
        <f t="shared" ca="1" si="16"/>
        <v>0</v>
      </c>
      <c r="CB23" s="25">
        <f t="shared" ca="1" si="16"/>
        <v>0</v>
      </c>
      <c r="CC23" s="25">
        <f t="shared" ca="1" si="16"/>
        <v>0</v>
      </c>
      <c r="CD23" s="25">
        <f t="shared" ca="1" si="16"/>
        <v>0</v>
      </c>
      <c r="CE23" s="25">
        <f t="shared" ca="1" si="16"/>
        <v>3</v>
      </c>
      <c r="CF23" s="25">
        <f t="shared" ca="1" si="16"/>
        <v>0</v>
      </c>
      <c r="CG23" s="25">
        <f t="shared" ca="1" si="16"/>
        <v>0</v>
      </c>
      <c r="CH23" s="25">
        <f t="shared" ca="1" si="16"/>
        <v>0</v>
      </c>
      <c r="CI23" s="25">
        <f t="shared" ca="1" si="16"/>
        <v>0</v>
      </c>
      <c r="CJ23" s="25">
        <f t="shared" ca="1" si="16"/>
        <v>0</v>
      </c>
      <c r="CK23" s="25">
        <f t="shared" ca="1" si="16"/>
        <v>0</v>
      </c>
      <c r="CL23" s="25">
        <f t="shared" ca="1" si="15"/>
        <v>0</v>
      </c>
      <c r="CM23" s="25">
        <f t="shared" ca="1" si="15"/>
        <v>0</v>
      </c>
      <c r="CN23" s="25">
        <f t="shared" ca="1" si="15"/>
        <v>0</v>
      </c>
      <c r="CO23" s="25">
        <f t="shared" ca="1" si="15"/>
        <v>0</v>
      </c>
      <c r="CP23" s="25">
        <f t="shared" ca="1" si="15"/>
        <v>0</v>
      </c>
      <c r="CQ23" s="25">
        <f t="shared" ca="1" si="15"/>
        <v>0</v>
      </c>
      <c r="CR23" s="25">
        <f t="shared" ca="1" si="15"/>
        <v>0</v>
      </c>
      <c r="CS23">
        <f t="shared" si="5"/>
        <v>0</v>
      </c>
      <c r="CT23" t="str">
        <f t="shared" ca="1" si="11"/>
        <v>Ženy D  -   ročník 1926-1971     80 m</v>
      </c>
      <c r="CU23">
        <f ca="1">IF(CT23="",0,COUNTIF(Vysledky!$E$4:$E$491,Kategorie!A23))</f>
        <v>0</v>
      </c>
    </row>
    <row r="24" spans="1:99" ht="21" customHeight="1" x14ac:dyDescent="0.3">
      <c r="A24" s="10" t="str">
        <f t="shared" si="13"/>
        <v>K01</v>
      </c>
      <c r="B24" s="1" t="str">
        <f>IF(A24="","",VLOOKUP(Kategorie!A24,kateg2,4,0))</f>
        <v>Kněží</v>
      </c>
      <c r="C24" s="12"/>
      <c r="D24" s="18">
        <v>46</v>
      </c>
      <c r="E24" s="30">
        <f t="shared" ca="1" si="1"/>
        <v>2026</v>
      </c>
      <c r="F24" s="30">
        <f t="shared" ca="1" si="1"/>
        <v>1926</v>
      </c>
      <c r="G24" s="2" t="str">
        <f t="shared" ca="1" si="2"/>
        <v>1926-2026</v>
      </c>
      <c r="H24" s="12">
        <f>IF(I24=20,1,IF(I24=40,2,IF(I24=60,3,IF(I24=80,4,5))))</f>
        <v>4</v>
      </c>
      <c r="I24" s="2">
        <v>80</v>
      </c>
      <c r="J24" s="10" t="str">
        <f>IF(ISERROR(VLOOKUP(D24,Kateg_2!$C$61:$N$89,J$2,0)),"",VLOOKUP(D24,Kateg_2!$C$61:$N$89,J$2,0))</f>
        <v>K01</v>
      </c>
      <c r="K24" s="161">
        <f ca="1">IF(J24="",0,HLOOKUP(J24,Vstup!$L$1:$AN$5,5,FALSE))</f>
        <v>1</v>
      </c>
      <c r="L24" s="298"/>
      <c r="M24" s="27" t="str">
        <f t="shared" si="3"/>
        <v>1</v>
      </c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>
        <v>1</v>
      </c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O24" s="102"/>
      <c r="BQ24">
        <f t="shared" si="6"/>
        <v>14</v>
      </c>
      <c r="BR24">
        <f t="shared" si="7"/>
        <v>4</v>
      </c>
      <c r="BV24" s="25">
        <f t="shared" ca="1" si="16"/>
        <v>0</v>
      </c>
      <c r="BW24" s="25">
        <f t="shared" ca="1" si="16"/>
        <v>0</v>
      </c>
      <c r="BX24" s="25">
        <f t="shared" ca="1" si="16"/>
        <v>0</v>
      </c>
      <c r="BY24" s="25">
        <f t="shared" ca="1" si="16"/>
        <v>0</v>
      </c>
      <c r="BZ24" s="25">
        <f t="shared" ca="1" si="16"/>
        <v>0</v>
      </c>
      <c r="CA24" s="25">
        <f t="shared" ca="1" si="16"/>
        <v>0</v>
      </c>
      <c r="CB24" s="25">
        <f t="shared" ca="1" si="16"/>
        <v>0</v>
      </c>
      <c r="CC24" s="25">
        <f t="shared" ca="1" si="16"/>
        <v>0</v>
      </c>
      <c r="CD24" s="25">
        <f t="shared" ca="1" si="16"/>
        <v>0</v>
      </c>
      <c r="CE24" s="25">
        <f t="shared" ca="1" si="16"/>
        <v>0</v>
      </c>
      <c r="CF24" s="25">
        <f t="shared" ca="1" si="16"/>
        <v>0</v>
      </c>
      <c r="CG24" s="25">
        <f t="shared" ca="1" si="16"/>
        <v>0</v>
      </c>
      <c r="CH24" s="25">
        <f t="shared" ca="1" si="16"/>
        <v>0</v>
      </c>
      <c r="CI24" s="25">
        <f t="shared" ca="1" si="16"/>
        <v>1</v>
      </c>
      <c r="CJ24" s="25">
        <f t="shared" ca="1" si="16"/>
        <v>0</v>
      </c>
      <c r="CK24" s="25">
        <f t="shared" ca="1" si="16"/>
        <v>0</v>
      </c>
      <c r="CL24" s="25">
        <f t="shared" ca="1" si="15"/>
        <v>0</v>
      </c>
      <c r="CM24" s="25">
        <f t="shared" ca="1" si="15"/>
        <v>0</v>
      </c>
      <c r="CN24" s="25">
        <f t="shared" ca="1" si="15"/>
        <v>0</v>
      </c>
      <c r="CO24" s="25">
        <f t="shared" ca="1" si="15"/>
        <v>0</v>
      </c>
      <c r="CP24" s="25">
        <f t="shared" ca="1" si="15"/>
        <v>0</v>
      </c>
      <c r="CQ24" s="25">
        <f t="shared" ca="1" si="15"/>
        <v>0</v>
      </c>
      <c r="CR24" s="25">
        <f t="shared" ca="1" si="15"/>
        <v>0</v>
      </c>
      <c r="CS24">
        <f t="shared" si="5"/>
        <v>1</v>
      </c>
      <c r="CT24" t="str">
        <f t="shared" ca="1" si="11"/>
        <v>Kněží  -   ročník 1926-2026     80 m</v>
      </c>
      <c r="CU24">
        <f ca="1">IF(CT24="",0,COUNTIF(Vysledky!$E$4:$E$491,Kategorie!A24))</f>
        <v>0</v>
      </c>
    </row>
    <row r="25" spans="1:99" ht="21" customHeight="1" x14ac:dyDescent="0.3">
      <c r="A25" s="10" t="str">
        <f t="shared" si="13"/>
        <v>C07</v>
      </c>
      <c r="B25" s="1" t="str">
        <f>IF(A25="","",VLOOKUP(Kategorie!A25,kateg2,4,0))</f>
        <v>Dorostenci</v>
      </c>
      <c r="C25" s="12" t="s">
        <v>89</v>
      </c>
      <c r="D25" s="18">
        <v>47</v>
      </c>
      <c r="E25" s="30">
        <f t="shared" ca="1" si="1"/>
        <v>2010</v>
      </c>
      <c r="F25" s="30">
        <f t="shared" ca="1" si="1"/>
        <v>2009</v>
      </c>
      <c r="G25" s="2" t="str">
        <f t="shared" ca="1" si="2"/>
        <v>2009-2010</v>
      </c>
      <c r="H25" s="12">
        <f>IF(I25=20,1,IF(I25=40,2,IF(I25=60,3,IF(I25=80,4,5))))</f>
        <v>4</v>
      </c>
      <c r="I25" s="2">
        <v>80</v>
      </c>
      <c r="J25" s="10" t="str">
        <f>IF(ISERROR(VLOOKUP(D25,Kateg_2!$C$61:$N$89,J$2,0)),"",VLOOKUP(D25,Kateg_2!$C$61:$N$89,J$2,0))</f>
        <v>C07</v>
      </c>
      <c r="K25" s="161">
        <f ca="1">IF(J25="",0,HLOOKUP(J25,Vstup!$L$1:$AN$5,5,FALSE))</f>
        <v>8</v>
      </c>
      <c r="L25" s="298"/>
      <c r="M25" s="27" t="str">
        <f t="shared" si="3"/>
        <v>1</v>
      </c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>
        <v>1</v>
      </c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t="str">
        <f>J25</f>
        <v>C07</v>
      </c>
      <c r="AN25" t="s">
        <v>349</v>
      </c>
      <c r="AO25" s="102" t="str">
        <f ca="1">CONCATENATE(AN25," ročník narození ",G25,"         ",I25," m")</f>
        <v>Ženy -  ročník narození 2009-2010         80 m</v>
      </c>
      <c r="BQ25">
        <f t="shared" si="6"/>
        <v>13</v>
      </c>
      <c r="BR25">
        <f t="shared" si="7"/>
        <v>4</v>
      </c>
      <c r="BV25" s="25">
        <f t="shared" ca="1" si="16"/>
        <v>0</v>
      </c>
      <c r="BW25" s="25">
        <f t="shared" ca="1" si="16"/>
        <v>0</v>
      </c>
      <c r="BX25" s="25">
        <f t="shared" ca="1" si="16"/>
        <v>0</v>
      </c>
      <c r="BY25" s="25">
        <f t="shared" ca="1" si="16"/>
        <v>0</v>
      </c>
      <c r="BZ25" s="25">
        <f t="shared" ca="1" si="16"/>
        <v>0</v>
      </c>
      <c r="CA25" s="25">
        <f t="shared" ca="1" si="16"/>
        <v>0</v>
      </c>
      <c r="CB25" s="25">
        <f t="shared" ca="1" si="16"/>
        <v>0</v>
      </c>
      <c r="CC25" s="25">
        <f t="shared" ca="1" si="16"/>
        <v>0</v>
      </c>
      <c r="CD25" s="25">
        <f t="shared" ca="1" si="16"/>
        <v>0</v>
      </c>
      <c r="CE25" s="25">
        <f t="shared" ca="1" si="16"/>
        <v>0</v>
      </c>
      <c r="CF25" s="25">
        <f t="shared" ca="1" si="16"/>
        <v>0</v>
      </c>
      <c r="CG25" s="25">
        <f t="shared" ca="1" si="16"/>
        <v>0</v>
      </c>
      <c r="CH25" s="25">
        <f t="shared" ca="1" si="16"/>
        <v>8</v>
      </c>
      <c r="CI25" s="25">
        <f t="shared" ca="1" si="16"/>
        <v>0</v>
      </c>
      <c r="CJ25" s="25">
        <f t="shared" ca="1" si="16"/>
        <v>0</v>
      </c>
      <c r="CK25" s="25">
        <f t="shared" ca="1" si="16"/>
        <v>0</v>
      </c>
      <c r="CL25" s="25">
        <f t="shared" ca="1" si="15"/>
        <v>0</v>
      </c>
      <c r="CM25" s="25">
        <f t="shared" ca="1" si="15"/>
        <v>0</v>
      </c>
      <c r="CN25" s="25">
        <f t="shared" ca="1" si="15"/>
        <v>0</v>
      </c>
      <c r="CO25" s="25">
        <f t="shared" ca="1" si="15"/>
        <v>0</v>
      </c>
      <c r="CP25" s="25">
        <f t="shared" ca="1" si="15"/>
        <v>0</v>
      </c>
      <c r="CQ25" s="25">
        <f t="shared" ca="1" si="15"/>
        <v>0</v>
      </c>
      <c r="CR25" s="25">
        <f t="shared" ca="1" si="15"/>
        <v>0</v>
      </c>
      <c r="CS25">
        <f t="shared" si="5"/>
        <v>1</v>
      </c>
      <c r="CT25" t="str">
        <f t="shared" ca="1" si="11"/>
        <v>Dorostenci  -   ročník 2009-2010     80 m</v>
      </c>
      <c r="CU25">
        <f ca="1">IF(CT25="",0,COUNTIF(Vysledky!$E$4:$E$491,Kategorie!A25))</f>
        <v>8</v>
      </c>
    </row>
    <row r="26" spans="1:99" ht="21" customHeight="1" x14ac:dyDescent="0.3">
      <c r="A26" s="10" t="str">
        <f t="shared" si="13"/>
        <v>C08</v>
      </c>
      <c r="B26" s="1" t="str">
        <f>IF(A26="","",VLOOKUP(Kategorie!A26,kateg2,4,0))</f>
        <v>Junioři</v>
      </c>
      <c r="C26" s="12">
        <v>60</v>
      </c>
      <c r="D26" s="18">
        <v>48</v>
      </c>
      <c r="E26" s="30">
        <f t="shared" ca="1" si="1"/>
        <v>2008</v>
      </c>
      <c r="F26" s="30">
        <f t="shared" ca="1" si="1"/>
        <v>2007</v>
      </c>
      <c r="G26" s="2" t="str">
        <f t="shared" ca="1" si="2"/>
        <v>2007-2008</v>
      </c>
      <c r="H26" s="12">
        <f>IF(I26=20,1,IF(I26=40,2,IF(I26=60,3,IF(I26=80,4,5))))</f>
        <v>4</v>
      </c>
      <c r="I26" s="2">
        <v>80</v>
      </c>
      <c r="J26" s="10" t="str">
        <f>IF(ISERROR(VLOOKUP(D26,Kateg_2!$C$61:$N$89,J$2,0)),"",VLOOKUP(D26,Kateg_2!$C$61:$N$89,J$2,0))</f>
        <v>C08</v>
      </c>
      <c r="K26" s="161">
        <f ca="1">IF(J26="",0,HLOOKUP(J26,Vstup!$L$1:$AN$5,5,FALSE))</f>
        <v>1</v>
      </c>
      <c r="L26" s="298"/>
      <c r="M26" s="27" t="str">
        <f t="shared" si="3"/>
        <v>1</v>
      </c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>
        <v>1</v>
      </c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t="str">
        <f>J26</f>
        <v>C08</v>
      </c>
      <c r="AN26" t="s">
        <v>347</v>
      </c>
      <c r="AO26" s="102" t="str">
        <f ca="1">CONCATENATE(AN26," ročník narození ",G26,"         ",I26," m")</f>
        <v>Muži -  ročník narození 2007-2008         80 m</v>
      </c>
      <c r="BQ26">
        <f t="shared" si="6"/>
        <v>13</v>
      </c>
      <c r="BR26">
        <f t="shared" si="7"/>
        <v>4</v>
      </c>
      <c r="BV26" s="25">
        <f t="shared" ca="1" si="16"/>
        <v>0</v>
      </c>
      <c r="BW26" s="25">
        <f t="shared" ca="1" si="16"/>
        <v>0</v>
      </c>
      <c r="BX26" s="25">
        <f t="shared" ca="1" si="16"/>
        <v>0</v>
      </c>
      <c r="BY26" s="25">
        <f t="shared" ca="1" si="16"/>
        <v>0</v>
      </c>
      <c r="BZ26" s="25">
        <f t="shared" ca="1" si="16"/>
        <v>0</v>
      </c>
      <c r="CA26" s="25">
        <f t="shared" ca="1" si="16"/>
        <v>0</v>
      </c>
      <c r="CB26" s="25">
        <f t="shared" ca="1" si="16"/>
        <v>0</v>
      </c>
      <c r="CC26" s="25">
        <f t="shared" ca="1" si="16"/>
        <v>0</v>
      </c>
      <c r="CD26" s="25">
        <f t="shared" ca="1" si="16"/>
        <v>0</v>
      </c>
      <c r="CE26" s="25">
        <f t="shared" ca="1" si="16"/>
        <v>0</v>
      </c>
      <c r="CF26" s="25">
        <f t="shared" ca="1" si="16"/>
        <v>0</v>
      </c>
      <c r="CG26" s="25">
        <f t="shared" ca="1" si="16"/>
        <v>0</v>
      </c>
      <c r="CH26" s="25">
        <f t="shared" ca="1" si="16"/>
        <v>1</v>
      </c>
      <c r="CI26" s="25">
        <f t="shared" ca="1" si="16"/>
        <v>0</v>
      </c>
      <c r="CJ26" s="25">
        <f t="shared" ca="1" si="16"/>
        <v>0</v>
      </c>
      <c r="CK26" s="25">
        <f t="shared" ca="1" si="16"/>
        <v>0</v>
      </c>
      <c r="CL26" s="25">
        <f t="shared" ca="1" si="15"/>
        <v>0</v>
      </c>
      <c r="CM26" s="25">
        <f t="shared" ca="1" si="15"/>
        <v>0</v>
      </c>
      <c r="CN26" s="25">
        <f t="shared" ca="1" si="15"/>
        <v>0</v>
      </c>
      <c r="CO26" s="25">
        <f t="shared" ca="1" si="15"/>
        <v>0</v>
      </c>
      <c r="CP26" s="25">
        <f t="shared" ca="1" si="15"/>
        <v>0</v>
      </c>
      <c r="CQ26" s="25">
        <f t="shared" ca="1" si="15"/>
        <v>0</v>
      </c>
      <c r="CR26" s="25">
        <f t="shared" ca="1" si="15"/>
        <v>0</v>
      </c>
      <c r="CS26">
        <f t="shared" si="5"/>
        <v>1</v>
      </c>
      <c r="CT26" t="str">
        <f t="shared" ca="1" si="11"/>
        <v>Junioři  -   ročník 2007-2008     80 m</v>
      </c>
      <c r="CU26">
        <f ca="1">IF(CT26="",0,COUNTIF(Vysledky!$E$4:$E$491,Kategorie!A26))</f>
        <v>1</v>
      </c>
    </row>
    <row r="27" spans="1:99" ht="21" customHeight="1" thickBot="1" x14ac:dyDescent="0.35">
      <c r="A27" s="10" t="str">
        <f t="shared" si="13"/>
        <v>C12</v>
      </c>
      <c r="B27" s="1" t="str">
        <f>IF(A27="","",VLOOKUP(Kategorie!A27,kateg2,4,0))</f>
        <v>Muži D</v>
      </c>
      <c r="C27" s="12" t="s">
        <v>89</v>
      </c>
      <c r="D27" s="18">
        <v>49</v>
      </c>
      <c r="E27" s="30">
        <f t="shared" ca="1" si="1"/>
        <v>1966</v>
      </c>
      <c r="F27" s="30">
        <f t="shared" ca="1" si="1"/>
        <v>1957</v>
      </c>
      <c r="G27" s="2" t="str">
        <f t="shared" ca="1" si="2"/>
        <v>1957-1966</v>
      </c>
      <c r="H27" s="12">
        <f>IF(I27=20,1,IF(I27=40,2,IF(I27=60,3,IF(I27=80,4,5))))</f>
        <v>4</v>
      </c>
      <c r="I27" s="2">
        <v>80</v>
      </c>
      <c r="J27" s="10" t="str">
        <f>IF(ISERROR(VLOOKUP(D27,Kateg_2!$C$61:$N$89,J$2,0)),"",VLOOKUP(D27,Kateg_2!$C$61:$N$89,J$2,0))</f>
        <v>C12</v>
      </c>
      <c r="K27" s="161">
        <f ca="1">IF(J27="",0,HLOOKUP(J27,Vstup!$L$1:$AN$5,5,FALSE))</f>
        <v>6</v>
      </c>
      <c r="L27" s="298"/>
      <c r="M27" s="27" t="str">
        <f t="shared" si="3"/>
        <v>1</v>
      </c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>
        <v>1</v>
      </c>
      <c r="AB27" s="150"/>
      <c r="AC27" s="150"/>
      <c r="AD27" s="150"/>
      <c r="AE27" s="150"/>
      <c r="AF27" s="150"/>
      <c r="AG27" s="150"/>
      <c r="AH27" s="150"/>
      <c r="AI27" s="150"/>
      <c r="AJ27" s="150"/>
      <c r="AK27" s="150"/>
      <c r="AL27" s="150"/>
      <c r="AM27" s="103" t="str">
        <f>J27</f>
        <v>C12</v>
      </c>
      <c r="AN27" s="103" t="s">
        <v>347</v>
      </c>
      <c r="AO27" s="104" t="str">
        <f ca="1">CONCATENATE(AN27," ročník narození ",G27,"         ",I27," m")</f>
        <v>Muži -  ročník narození 1957-1966         80 m</v>
      </c>
      <c r="BQ27">
        <f t="shared" si="6"/>
        <v>14</v>
      </c>
      <c r="BR27">
        <f t="shared" si="7"/>
        <v>4</v>
      </c>
      <c r="BV27" s="25">
        <f t="shared" ca="1" si="16"/>
        <v>0</v>
      </c>
      <c r="BW27" s="25">
        <f t="shared" ca="1" si="16"/>
        <v>0</v>
      </c>
      <c r="BX27" s="25">
        <f t="shared" ca="1" si="16"/>
        <v>0</v>
      </c>
      <c r="BY27" s="25">
        <f t="shared" ca="1" si="16"/>
        <v>0</v>
      </c>
      <c r="BZ27" s="25">
        <f t="shared" ca="1" si="16"/>
        <v>0</v>
      </c>
      <c r="CA27" s="25">
        <f t="shared" ca="1" si="16"/>
        <v>0</v>
      </c>
      <c r="CB27" s="25">
        <f t="shared" ca="1" si="16"/>
        <v>0</v>
      </c>
      <c r="CC27" s="25">
        <f t="shared" ca="1" si="16"/>
        <v>0</v>
      </c>
      <c r="CD27" s="25">
        <f t="shared" ca="1" si="16"/>
        <v>0</v>
      </c>
      <c r="CE27" s="25">
        <f t="shared" ca="1" si="16"/>
        <v>0</v>
      </c>
      <c r="CF27" s="25">
        <f t="shared" ca="1" si="16"/>
        <v>0</v>
      </c>
      <c r="CG27" s="25">
        <f t="shared" ca="1" si="16"/>
        <v>0</v>
      </c>
      <c r="CH27" s="25">
        <f t="shared" ca="1" si="16"/>
        <v>0</v>
      </c>
      <c r="CI27" s="25">
        <f t="shared" ca="1" si="16"/>
        <v>6</v>
      </c>
      <c r="CJ27" s="25">
        <f t="shared" ca="1" si="16"/>
        <v>0</v>
      </c>
      <c r="CK27" s="25">
        <f t="shared" ca="1" si="16"/>
        <v>0</v>
      </c>
      <c r="CL27" s="25">
        <f t="shared" ca="1" si="15"/>
        <v>0</v>
      </c>
      <c r="CM27" s="25">
        <f t="shared" ca="1" si="15"/>
        <v>0</v>
      </c>
      <c r="CN27" s="25">
        <f t="shared" ca="1" si="15"/>
        <v>0</v>
      </c>
      <c r="CO27" s="25">
        <f t="shared" ca="1" si="15"/>
        <v>0</v>
      </c>
      <c r="CP27" s="25">
        <f t="shared" ca="1" si="15"/>
        <v>0</v>
      </c>
      <c r="CQ27" s="25">
        <f t="shared" ca="1" si="15"/>
        <v>0</v>
      </c>
      <c r="CR27" s="25">
        <f t="shared" ca="1" si="15"/>
        <v>0</v>
      </c>
      <c r="CS27">
        <f t="shared" si="5"/>
        <v>1</v>
      </c>
      <c r="CT27" t="str">
        <f t="shared" ca="1" si="11"/>
        <v>Muži D  -   ročník 1957-1966     80 m</v>
      </c>
      <c r="CU27">
        <f ca="1">IF(CT27="",0,COUNTIF(Vysledky!$E$4:$E$491,Kategorie!A27))</f>
        <v>0</v>
      </c>
    </row>
    <row r="28" spans="1:99" ht="21" customHeight="1" thickTop="1" x14ac:dyDescent="0.3">
      <c r="A28" s="10" t="str">
        <f t="shared" si="13"/>
        <v>C13</v>
      </c>
      <c r="B28" s="1" t="str">
        <f>IF(A28="","",VLOOKUP(Kategorie!A28,kateg2,4,0))</f>
        <v>Muži E</v>
      </c>
      <c r="C28" s="12">
        <v>20</v>
      </c>
      <c r="D28" s="18">
        <v>55</v>
      </c>
      <c r="E28" s="30">
        <f t="shared" ca="1" si="1"/>
        <v>1956</v>
      </c>
      <c r="F28" s="30">
        <f t="shared" ca="1" si="1"/>
        <v>1926</v>
      </c>
      <c r="G28" s="2" t="str">
        <f t="shared" ca="1" si="2"/>
        <v>1926-1956</v>
      </c>
      <c r="H28" s="12">
        <f t="shared" si="12"/>
        <v>5</v>
      </c>
      <c r="I28" s="2">
        <v>110</v>
      </c>
      <c r="J28" s="10" t="str">
        <f>IF(ISERROR(VLOOKUP(D28,Kateg_2!$C$61:$N$89,J$2,0)),"",VLOOKUP(D28,Kateg_2!$C$61:$N$89,J$2,0))</f>
        <v>C13</v>
      </c>
      <c r="K28" s="161">
        <f ca="1">IF(J28="",0,HLOOKUP(J28,Vstup!$L$1:$AN$5,5,FALSE))</f>
        <v>4</v>
      </c>
      <c r="L28" s="298">
        <f ca="1">COUNTIF(Vstup!$J$7:$J$355,H28)</f>
        <v>31</v>
      </c>
      <c r="M28" s="27" t="str">
        <f t="shared" si="3"/>
        <v>1</v>
      </c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>
        <v>1</v>
      </c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00" t="str">
        <f>J28</f>
        <v>C13</v>
      </c>
      <c r="AN28" s="100" t="s">
        <v>365</v>
      </c>
      <c r="AO28" s="101" t="str">
        <f t="shared" ca="1" si="14"/>
        <v>Chlapci  -  ročník narození 1926-1956         110 m</v>
      </c>
      <c r="BQ28">
        <f t="shared" si="6"/>
        <v>14</v>
      </c>
      <c r="BR28">
        <f t="shared" si="7"/>
        <v>5</v>
      </c>
      <c r="BV28" s="25">
        <f t="shared" ca="1" si="16"/>
        <v>0</v>
      </c>
      <c r="BW28" s="25">
        <f t="shared" ca="1" si="16"/>
        <v>0</v>
      </c>
      <c r="BX28" s="25">
        <f t="shared" ca="1" si="16"/>
        <v>0</v>
      </c>
      <c r="BY28" s="25">
        <f t="shared" ca="1" si="16"/>
        <v>0</v>
      </c>
      <c r="BZ28" s="25">
        <f t="shared" ca="1" si="16"/>
        <v>0</v>
      </c>
      <c r="CA28" s="25">
        <f t="shared" ca="1" si="16"/>
        <v>0</v>
      </c>
      <c r="CB28" s="25">
        <f t="shared" ca="1" si="16"/>
        <v>0</v>
      </c>
      <c r="CC28" s="25">
        <f t="shared" ca="1" si="16"/>
        <v>0</v>
      </c>
      <c r="CD28" s="25">
        <f t="shared" ca="1" si="16"/>
        <v>0</v>
      </c>
      <c r="CE28" s="25">
        <f t="shared" ca="1" si="16"/>
        <v>0</v>
      </c>
      <c r="CF28" s="25">
        <f t="shared" ca="1" si="16"/>
        <v>0</v>
      </c>
      <c r="CG28" s="25">
        <f t="shared" ca="1" si="16"/>
        <v>0</v>
      </c>
      <c r="CH28" s="25">
        <f t="shared" ca="1" si="16"/>
        <v>0</v>
      </c>
      <c r="CI28" s="25">
        <f t="shared" ca="1" si="16"/>
        <v>4</v>
      </c>
      <c r="CJ28" s="25">
        <f t="shared" ca="1" si="16"/>
        <v>0</v>
      </c>
      <c r="CK28" s="25">
        <f t="shared" ca="1" si="16"/>
        <v>0</v>
      </c>
      <c r="CL28" s="25">
        <f t="shared" ca="1" si="15"/>
        <v>0</v>
      </c>
      <c r="CM28" s="25">
        <f t="shared" ca="1" si="15"/>
        <v>0</v>
      </c>
      <c r="CN28" s="25">
        <f t="shared" ca="1" si="15"/>
        <v>0</v>
      </c>
      <c r="CO28" s="25">
        <f t="shared" ca="1" si="15"/>
        <v>0</v>
      </c>
      <c r="CP28" s="25">
        <f t="shared" ca="1" si="15"/>
        <v>0</v>
      </c>
      <c r="CQ28" s="25">
        <f t="shared" ca="1" si="15"/>
        <v>0</v>
      </c>
      <c r="CR28" s="25">
        <f t="shared" ca="1" si="15"/>
        <v>0</v>
      </c>
      <c r="CS28">
        <f t="shared" si="5"/>
        <v>1</v>
      </c>
      <c r="CT28" t="str">
        <f t="shared" ca="1" si="11"/>
        <v>Muži E  -   ročník 1926-1956     110 m</v>
      </c>
      <c r="CU28">
        <f ca="1">IF(CT28="",0,COUNTIF(Vysledky!$E$4:$E$491,Kategorie!A28))</f>
        <v>0</v>
      </c>
    </row>
    <row r="29" spans="1:99" ht="21" customHeight="1" x14ac:dyDescent="0.3">
      <c r="A29" s="10" t="str">
        <f t="shared" si="13"/>
        <v>D09</v>
      </c>
      <c r="B29" s="1" t="str">
        <f>IF(A29="","",VLOOKUP(Kategorie!A29,kateg2,4,0))</f>
        <v>Ženy A</v>
      </c>
      <c r="C29" s="12"/>
      <c r="D29" s="18">
        <v>51</v>
      </c>
      <c r="E29" s="30">
        <f t="shared" ca="1" si="1"/>
        <v>2006</v>
      </c>
      <c r="F29" s="30">
        <f t="shared" ca="1" si="1"/>
        <v>1992</v>
      </c>
      <c r="G29" s="2" t="str">
        <f t="shared" ca="1" si="2"/>
        <v>1992-2006</v>
      </c>
      <c r="H29" s="12">
        <f t="shared" si="12"/>
        <v>5</v>
      </c>
      <c r="I29" s="2">
        <v>110</v>
      </c>
      <c r="J29" s="10" t="str">
        <f>IF(ISERROR(VLOOKUP(D29,Kateg_2!$C$61:$N$89,J$2,0)),"",VLOOKUP(D29,Kateg_2!$C$61:$N$89,J$2,0))</f>
        <v>D09</v>
      </c>
      <c r="K29" s="161">
        <f ca="1">IF(J29="",0,HLOOKUP(J29,Vstup!$L$1:$AN$5,5,FALSE))</f>
        <v>4</v>
      </c>
      <c r="L29" s="298"/>
      <c r="M29" s="27" t="str">
        <f t="shared" si="3"/>
        <v>1</v>
      </c>
      <c r="N29" s="150"/>
      <c r="O29" s="150"/>
      <c r="P29" s="150"/>
      <c r="Q29" s="150"/>
      <c r="R29" s="150"/>
      <c r="S29" s="150"/>
      <c r="T29" s="150"/>
      <c r="U29" s="150"/>
      <c r="V29" s="150"/>
      <c r="W29" s="150"/>
      <c r="X29" s="150"/>
      <c r="Y29" s="150"/>
      <c r="Z29" s="150"/>
      <c r="AA29" s="150"/>
      <c r="AB29" s="150">
        <v>1</v>
      </c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O29" s="102"/>
      <c r="BQ29">
        <f t="shared" si="6"/>
        <v>15</v>
      </c>
      <c r="BR29">
        <f t="shared" si="7"/>
        <v>5</v>
      </c>
      <c r="BV29" s="25">
        <f t="shared" ca="1" si="16"/>
        <v>0</v>
      </c>
      <c r="BW29" s="25">
        <f t="shared" ca="1" si="16"/>
        <v>0</v>
      </c>
      <c r="BX29" s="25">
        <f t="shared" ca="1" si="16"/>
        <v>0</v>
      </c>
      <c r="BY29" s="25">
        <f t="shared" ca="1" si="16"/>
        <v>0</v>
      </c>
      <c r="BZ29" s="25">
        <f t="shared" ca="1" si="16"/>
        <v>0</v>
      </c>
      <c r="CA29" s="25">
        <f t="shared" ca="1" si="16"/>
        <v>0</v>
      </c>
      <c r="CB29" s="25">
        <f t="shared" ca="1" si="16"/>
        <v>0</v>
      </c>
      <c r="CC29" s="25">
        <f t="shared" ca="1" si="16"/>
        <v>0</v>
      </c>
      <c r="CD29" s="25">
        <f t="shared" ca="1" si="16"/>
        <v>0</v>
      </c>
      <c r="CE29" s="25">
        <f t="shared" ca="1" si="16"/>
        <v>0</v>
      </c>
      <c r="CF29" s="25">
        <f t="shared" ca="1" si="16"/>
        <v>0</v>
      </c>
      <c r="CG29" s="25">
        <f t="shared" ca="1" si="16"/>
        <v>0</v>
      </c>
      <c r="CH29" s="25">
        <f t="shared" ca="1" si="16"/>
        <v>0</v>
      </c>
      <c r="CI29" s="25">
        <f t="shared" ca="1" si="16"/>
        <v>0</v>
      </c>
      <c r="CJ29" s="25">
        <f t="shared" ca="1" si="16"/>
        <v>4</v>
      </c>
      <c r="CK29" s="25">
        <f t="shared" ca="1" si="16"/>
        <v>0</v>
      </c>
      <c r="CL29" s="25">
        <f t="shared" ca="1" si="15"/>
        <v>0</v>
      </c>
      <c r="CM29" s="25">
        <f t="shared" ca="1" si="15"/>
        <v>0</v>
      </c>
      <c r="CN29" s="25">
        <f t="shared" ca="1" si="15"/>
        <v>0</v>
      </c>
      <c r="CO29" s="25">
        <f t="shared" ca="1" si="15"/>
        <v>0</v>
      </c>
      <c r="CP29" s="25">
        <f t="shared" ca="1" si="15"/>
        <v>0</v>
      </c>
      <c r="CQ29" s="25">
        <f t="shared" ca="1" si="15"/>
        <v>0</v>
      </c>
      <c r="CR29" s="25">
        <f t="shared" ca="1" si="15"/>
        <v>0</v>
      </c>
      <c r="CS29">
        <f t="shared" si="5"/>
        <v>0</v>
      </c>
      <c r="CT29" t="str">
        <f t="shared" ca="1" si="11"/>
        <v>Ženy A  -   ročník 1992-2006     110 m</v>
      </c>
      <c r="CU29">
        <f ca="1">IF(CT29="",0,COUNTIF(Vysledky!$E$4:$E$491,Kategorie!A29))</f>
        <v>0</v>
      </c>
    </row>
    <row r="30" spans="1:99" ht="21" customHeight="1" x14ac:dyDescent="0.3">
      <c r="A30" s="10" t="str">
        <f t="shared" si="13"/>
        <v>C09</v>
      </c>
      <c r="B30" s="1" t="str">
        <f>IF(A30="","",VLOOKUP(Kategorie!A30,kateg2,4,0))</f>
        <v>Muži A</v>
      </c>
      <c r="C30" s="12"/>
      <c r="D30" s="18">
        <v>52</v>
      </c>
      <c r="E30" s="30">
        <f t="shared" ca="1" si="1"/>
        <v>2006</v>
      </c>
      <c r="F30" s="30">
        <f t="shared" ca="1" si="1"/>
        <v>1987</v>
      </c>
      <c r="G30" s="2" t="str">
        <f t="shared" ca="1" si="2"/>
        <v>1987-2006</v>
      </c>
      <c r="H30" s="12">
        <f t="shared" si="12"/>
        <v>5</v>
      </c>
      <c r="I30" s="2">
        <v>110</v>
      </c>
      <c r="J30" s="10" t="str">
        <f>IF(ISERROR(VLOOKUP(D30,Kateg_2!$C$61:$N$89,J$2,0)),"",VLOOKUP(D30,Kateg_2!$C$61:$N$89,J$2,0))</f>
        <v>C09</v>
      </c>
      <c r="K30" s="161">
        <f ca="1">IF(J30="",0,HLOOKUP(J30,Vstup!$L$1:$AN$5,5,FALSE))</f>
        <v>9</v>
      </c>
      <c r="L30" s="298"/>
      <c r="M30" s="27" t="str">
        <f t="shared" si="3"/>
        <v>1</v>
      </c>
      <c r="N30" s="150"/>
      <c r="O30" s="150"/>
      <c r="P30" s="150"/>
      <c r="Q30" s="150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>
        <v>1</v>
      </c>
      <c r="AF30" s="150"/>
      <c r="AG30" s="150"/>
      <c r="AH30" s="150"/>
      <c r="AI30" s="150"/>
      <c r="AJ30" s="150"/>
      <c r="AK30" s="150"/>
      <c r="AL30" s="150"/>
      <c r="AO30" s="102"/>
      <c r="BQ30">
        <f t="shared" si="6"/>
        <v>18</v>
      </c>
      <c r="BR30">
        <f t="shared" si="7"/>
        <v>5</v>
      </c>
      <c r="BV30" s="25">
        <f t="shared" ca="1" si="16"/>
        <v>0</v>
      </c>
      <c r="BW30" s="25">
        <f t="shared" ca="1" si="16"/>
        <v>0</v>
      </c>
      <c r="BX30" s="25">
        <f t="shared" ca="1" si="16"/>
        <v>0</v>
      </c>
      <c r="BY30" s="25">
        <f t="shared" ca="1" si="16"/>
        <v>0</v>
      </c>
      <c r="BZ30" s="25">
        <f t="shared" ca="1" si="16"/>
        <v>0</v>
      </c>
      <c r="CA30" s="25">
        <f t="shared" ca="1" si="16"/>
        <v>0</v>
      </c>
      <c r="CB30" s="25">
        <f t="shared" ca="1" si="16"/>
        <v>0</v>
      </c>
      <c r="CC30" s="25">
        <f t="shared" ca="1" si="16"/>
        <v>0</v>
      </c>
      <c r="CD30" s="25">
        <f t="shared" ca="1" si="16"/>
        <v>0</v>
      </c>
      <c r="CE30" s="25">
        <f t="shared" ca="1" si="16"/>
        <v>0</v>
      </c>
      <c r="CF30" s="25">
        <f t="shared" ca="1" si="16"/>
        <v>0</v>
      </c>
      <c r="CG30" s="25">
        <f t="shared" ca="1" si="16"/>
        <v>0</v>
      </c>
      <c r="CH30" s="25">
        <f t="shared" ca="1" si="16"/>
        <v>0</v>
      </c>
      <c r="CI30" s="25">
        <f t="shared" ca="1" si="16"/>
        <v>0</v>
      </c>
      <c r="CJ30" s="25">
        <f t="shared" ca="1" si="16"/>
        <v>0</v>
      </c>
      <c r="CK30" s="25">
        <f t="shared" ca="1" si="16"/>
        <v>0</v>
      </c>
      <c r="CL30" s="25">
        <f t="shared" ca="1" si="15"/>
        <v>0</v>
      </c>
      <c r="CM30" s="25">
        <f t="shared" ca="1" si="15"/>
        <v>9</v>
      </c>
      <c r="CN30" s="25">
        <f t="shared" ca="1" si="15"/>
        <v>0</v>
      </c>
      <c r="CO30" s="25">
        <f t="shared" ca="1" si="15"/>
        <v>0</v>
      </c>
      <c r="CP30" s="25">
        <f t="shared" ca="1" si="15"/>
        <v>0</v>
      </c>
      <c r="CQ30" s="25">
        <f t="shared" ca="1" si="15"/>
        <v>0</v>
      </c>
      <c r="CR30" s="25">
        <f t="shared" ca="1" si="15"/>
        <v>0</v>
      </c>
      <c r="CS30">
        <f t="shared" si="5"/>
        <v>1</v>
      </c>
      <c r="CT30" t="str">
        <f t="shared" ca="1" si="11"/>
        <v>Muži A  -   ročník 1987-2006     110 m</v>
      </c>
      <c r="CU30">
        <f ca="1">IF(CT30="",0,COUNTIF(Vysledky!$E$4:$E$491,Kategorie!A30))</f>
        <v>0</v>
      </c>
    </row>
    <row r="31" spans="1:99" ht="21" customHeight="1" x14ac:dyDescent="0.3">
      <c r="A31" s="10" t="str">
        <f t="shared" si="13"/>
        <v>C10</v>
      </c>
      <c r="B31" s="1" t="str">
        <f>IF(A31="","",VLOOKUP(Kategorie!A31,kateg2,4,0))</f>
        <v>Muži B</v>
      </c>
      <c r="C31" s="12">
        <v>20</v>
      </c>
      <c r="D31" s="18">
        <v>53</v>
      </c>
      <c r="E31" s="30">
        <f t="shared" ca="1" si="1"/>
        <v>1986</v>
      </c>
      <c r="F31" s="30">
        <f t="shared" ca="1" si="1"/>
        <v>1977</v>
      </c>
      <c r="G31" s="2" t="str">
        <f t="shared" ca="1" si="2"/>
        <v>1977-1986</v>
      </c>
      <c r="H31" s="12">
        <f t="shared" si="12"/>
        <v>5</v>
      </c>
      <c r="I31" s="2">
        <v>110</v>
      </c>
      <c r="J31" s="10" t="str">
        <f>IF(ISERROR(VLOOKUP(D31,Kateg_2!$C$61:$N$89,J$2,0)),"",VLOOKUP(D31,Kateg_2!$C$61:$N$89,J$2,0))</f>
        <v>C10</v>
      </c>
      <c r="K31" s="161">
        <f ca="1">IF(J31="",0,HLOOKUP(J31,Vstup!$L$1:$AN$5,5,FALSE))</f>
        <v>5</v>
      </c>
      <c r="L31" s="298"/>
      <c r="M31" s="27" t="str">
        <f t="shared" si="3"/>
        <v>1</v>
      </c>
      <c r="N31" s="150"/>
      <c r="O31" s="150"/>
      <c r="P31" s="150"/>
      <c r="Q31" s="150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>
        <v>1</v>
      </c>
      <c r="AE31" s="150"/>
      <c r="AF31" s="150"/>
      <c r="AG31" s="150"/>
      <c r="AH31" s="150"/>
      <c r="AI31" s="150"/>
      <c r="AJ31" s="150"/>
      <c r="AK31" s="150"/>
      <c r="AL31" s="150"/>
      <c r="AM31" t="str">
        <f>J31</f>
        <v>C10</v>
      </c>
      <c r="AN31" t="s">
        <v>349</v>
      </c>
      <c r="AO31" s="102" t="str">
        <f t="shared" ca="1" si="14"/>
        <v>Ženy -  ročník narození 1977-1986         110 m</v>
      </c>
      <c r="BQ31">
        <f t="shared" si="6"/>
        <v>17</v>
      </c>
      <c r="BR31">
        <f t="shared" si="7"/>
        <v>5</v>
      </c>
      <c r="BV31" s="25">
        <f t="shared" ca="1" si="16"/>
        <v>0</v>
      </c>
      <c r="BW31" s="25">
        <f t="shared" ca="1" si="16"/>
        <v>0</v>
      </c>
      <c r="BX31" s="25">
        <f t="shared" ca="1" si="16"/>
        <v>0</v>
      </c>
      <c r="BY31" s="25">
        <f t="shared" ca="1" si="16"/>
        <v>0</v>
      </c>
      <c r="BZ31" s="25">
        <f t="shared" ca="1" si="16"/>
        <v>0</v>
      </c>
      <c r="CA31" s="25">
        <f t="shared" ca="1" si="16"/>
        <v>0</v>
      </c>
      <c r="CB31" s="25">
        <f t="shared" ca="1" si="16"/>
        <v>0</v>
      </c>
      <c r="CC31" s="25">
        <f t="shared" ca="1" si="16"/>
        <v>0</v>
      </c>
      <c r="CD31" s="25">
        <f t="shared" ca="1" si="16"/>
        <v>0</v>
      </c>
      <c r="CE31" s="25">
        <f t="shared" ca="1" si="16"/>
        <v>0</v>
      </c>
      <c r="CF31" s="25">
        <f t="shared" ca="1" si="16"/>
        <v>0</v>
      </c>
      <c r="CG31" s="25">
        <f t="shared" ca="1" si="16"/>
        <v>0</v>
      </c>
      <c r="CH31" s="25">
        <f t="shared" ca="1" si="16"/>
        <v>0</v>
      </c>
      <c r="CI31" s="25">
        <f t="shared" ca="1" si="16"/>
        <v>0</v>
      </c>
      <c r="CJ31" s="25">
        <f t="shared" ca="1" si="16"/>
        <v>0</v>
      </c>
      <c r="CK31" s="25">
        <f t="shared" ca="1" si="16"/>
        <v>0</v>
      </c>
      <c r="CL31" s="25">
        <f t="shared" ca="1" si="15"/>
        <v>5</v>
      </c>
      <c r="CM31" s="25">
        <f t="shared" ca="1" si="15"/>
        <v>0</v>
      </c>
      <c r="CN31" s="25">
        <f t="shared" ca="1" si="15"/>
        <v>0</v>
      </c>
      <c r="CO31" s="25">
        <f t="shared" ca="1" si="15"/>
        <v>0</v>
      </c>
      <c r="CP31" s="25">
        <f t="shared" ca="1" si="15"/>
        <v>0</v>
      </c>
      <c r="CQ31" s="25">
        <f t="shared" ca="1" si="15"/>
        <v>0</v>
      </c>
      <c r="CR31" s="25">
        <f t="shared" ca="1" si="15"/>
        <v>0</v>
      </c>
      <c r="CS31">
        <f t="shared" si="5"/>
        <v>1</v>
      </c>
      <c r="CT31" t="str">
        <f t="shared" ca="1" si="11"/>
        <v>Muži B  -   ročník 1977-1986     110 m</v>
      </c>
      <c r="CU31">
        <f ca="1">IF(CT31="",0,COUNTIF(Vysledky!$E$4:$E$491,Kategorie!A31))</f>
        <v>0</v>
      </c>
    </row>
    <row r="32" spans="1:99" ht="21" customHeight="1" x14ac:dyDescent="0.3">
      <c r="A32" s="10" t="str">
        <f t="shared" si="13"/>
        <v>C11</v>
      </c>
      <c r="B32" s="1" t="str">
        <f>IF(A32="","",VLOOKUP(Kategorie!A32,kateg2,4,0))</f>
        <v>Muži C</v>
      </c>
      <c r="C32" s="12">
        <v>40</v>
      </c>
      <c r="D32" s="18">
        <v>54</v>
      </c>
      <c r="E32" s="30">
        <f t="shared" ca="1" si="1"/>
        <v>1976</v>
      </c>
      <c r="F32" s="30">
        <f t="shared" ca="1" si="1"/>
        <v>1967</v>
      </c>
      <c r="G32" s="2" t="str">
        <f t="shared" ca="1" si="2"/>
        <v>1967-1976</v>
      </c>
      <c r="H32" s="12">
        <f t="shared" si="12"/>
        <v>5</v>
      </c>
      <c r="I32" s="2">
        <v>110</v>
      </c>
      <c r="J32" s="287" t="str">
        <f>IF(ISERROR(VLOOKUP(D32,Kateg_2!$C$61:$N$89,J$2,0)),"",VLOOKUP(D32,Kateg_2!$C$61:$N$89,J$2,0))</f>
        <v>C11</v>
      </c>
      <c r="K32" s="161">
        <f ca="1">IF(J32="",0,HLOOKUP(J32,Vstup!$L$1:$AN$5,5,FALSE))</f>
        <v>9</v>
      </c>
      <c r="L32" s="298"/>
      <c r="M32" s="27" t="str">
        <f t="shared" si="3"/>
        <v>1</v>
      </c>
      <c r="N32" s="150"/>
      <c r="O32" s="150"/>
      <c r="P32" s="150"/>
      <c r="Q32" s="150"/>
      <c r="R32" s="150"/>
      <c r="S32" s="150"/>
      <c r="T32" s="150"/>
      <c r="U32" s="150"/>
      <c r="V32" s="150"/>
      <c r="W32" s="150"/>
      <c r="X32" s="150"/>
      <c r="Y32" s="150"/>
      <c r="Z32" s="150"/>
      <c r="AA32" s="150"/>
      <c r="AB32" s="150"/>
      <c r="AC32" s="150">
        <v>1</v>
      </c>
      <c r="AD32" s="150"/>
      <c r="AE32" s="150"/>
      <c r="AF32" s="150"/>
      <c r="AG32" s="150"/>
      <c r="AH32" s="150"/>
      <c r="AI32" s="150"/>
      <c r="AJ32" s="150"/>
      <c r="AK32" s="150"/>
      <c r="AL32" s="150"/>
      <c r="AM32" t="str">
        <f>J32</f>
        <v>C11</v>
      </c>
      <c r="AN32" t="s">
        <v>347</v>
      </c>
      <c r="AO32" s="102" t="str">
        <f t="shared" ca="1" si="14"/>
        <v>Muži -  ročník narození 1967-1976         110 m</v>
      </c>
      <c r="BQ32">
        <f t="shared" si="6"/>
        <v>16</v>
      </c>
      <c r="BR32">
        <f t="shared" si="7"/>
        <v>5</v>
      </c>
      <c r="BV32" s="25">
        <f t="shared" ca="1" si="16"/>
        <v>0</v>
      </c>
      <c r="BW32" s="25">
        <f t="shared" ca="1" si="16"/>
        <v>0</v>
      </c>
      <c r="BX32" s="25">
        <f t="shared" ca="1" si="16"/>
        <v>0</v>
      </c>
      <c r="BY32" s="25">
        <f t="shared" ca="1" si="16"/>
        <v>0</v>
      </c>
      <c r="BZ32" s="25">
        <f t="shared" ca="1" si="16"/>
        <v>0</v>
      </c>
      <c r="CA32" s="25">
        <f t="shared" ca="1" si="16"/>
        <v>0</v>
      </c>
      <c r="CB32" s="25">
        <f t="shared" ca="1" si="16"/>
        <v>0</v>
      </c>
      <c r="CC32" s="25">
        <f t="shared" ca="1" si="16"/>
        <v>0</v>
      </c>
      <c r="CD32" s="25">
        <f t="shared" ca="1" si="16"/>
        <v>0</v>
      </c>
      <c r="CE32" s="25">
        <f t="shared" ca="1" si="16"/>
        <v>0</v>
      </c>
      <c r="CF32" s="25">
        <f t="shared" ca="1" si="16"/>
        <v>0</v>
      </c>
      <c r="CG32" s="25">
        <f t="shared" ca="1" si="16"/>
        <v>0</v>
      </c>
      <c r="CH32" s="25">
        <f t="shared" ca="1" si="16"/>
        <v>0</v>
      </c>
      <c r="CI32" s="25">
        <f t="shared" ca="1" si="16"/>
        <v>0</v>
      </c>
      <c r="CJ32" s="25">
        <f t="shared" ca="1" si="16"/>
        <v>0</v>
      </c>
      <c r="CK32" s="25">
        <f t="shared" ca="1" si="16"/>
        <v>9</v>
      </c>
      <c r="CL32" s="25">
        <f t="shared" ca="1" si="15"/>
        <v>0</v>
      </c>
      <c r="CM32" s="25">
        <f t="shared" ca="1" si="15"/>
        <v>0</v>
      </c>
      <c r="CN32" s="25">
        <f t="shared" ca="1" si="15"/>
        <v>0</v>
      </c>
      <c r="CO32" s="25">
        <f t="shared" ca="1" si="15"/>
        <v>0</v>
      </c>
      <c r="CP32" s="25">
        <f t="shared" ca="1" si="15"/>
        <v>0</v>
      </c>
      <c r="CQ32" s="25">
        <f t="shared" ca="1" si="15"/>
        <v>0</v>
      </c>
      <c r="CR32" s="25">
        <f t="shared" ca="1" si="15"/>
        <v>0</v>
      </c>
      <c r="CS32">
        <f t="shared" si="5"/>
        <v>1</v>
      </c>
      <c r="CT32" t="str">
        <f t="shared" ca="1" si="11"/>
        <v>Muži C  -   ročník 1967-1976     110 m</v>
      </c>
      <c r="CU32">
        <f ca="1">IF(CT32="",0,COUNTIF(Vysledky!$E$4:$E$491,Kategorie!A32))</f>
        <v>0</v>
      </c>
    </row>
    <row r="33" spans="1:99" ht="21" customHeight="1" thickBot="1" x14ac:dyDescent="0.35">
      <c r="A33" s="10" t="str">
        <f t="shared" si="13"/>
        <v/>
      </c>
      <c r="B33" s="1" t="str">
        <f>IF(A33="","",VLOOKUP(Kategorie!A33,kateg2,4,0))</f>
        <v/>
      </c>
      <c r="C33" s="12">
        <v>50</v>
      </c>
      <c r="D33" s="18">
        <v>56</v>
      </c>
      <c r="E33" s="30">
        <f t="shared" si="1"/>
        <v>0</v>
      </c>
      <c r="F33" s="30">
        <f t="shared" si="1"/>
        <v>0</v>
      </c>
      <c r="G33" s="2" t="str">
        <f t="shared" ca="1" si="2"/>
        <v>-</v>
      </c>
      <c r="H33" s="12">
        <f t="shared" si="12"/>
        <v>5</v>
      </c>
      <c r="I33" s="2">
        <v>110</v>
      </c>
      <c r="J33" s="10" t="str">
        <f>IF(ISERROR(VLOOKUP(D33,Kateg_2!$C$61:$N$89,J$2,0)),"",VLOOKUP(D33,Kateg_2!$C$61:$N$89,J$2,0))</f>
        <v/>
      </c>
      <c r="K33" s="161">
        <f>IF(J33="",0,HLOOKUP(J33,Vstup!$L$1:$AN$5,5,FALSE))</f>
        <v>0</v>
      </c>
      <c r="L33" s="298"/>
      <c r="M33" s="27" t="str">
        <f>N33&amp;O33&amp;P33&amp;Q33&amp;R33&amp;S33&amp;T33&amp;U33&amp;V33&amp;W33&amp;X33&amp;Y33&amp;Z33&amp;AA33&amp;AB33&amp;AC33&amp;AH33&amp;AI33&amp;AJ33&amp;AK33&amp;AL33&amp;AD33&amp;AE33&amp;AF33&amp;AG33</f>
        <v/>
      </c>
      <c r="N33" s="150"/>
      <c r="O33" s="150"/>
      <c r="P33" s="150"/>
      <c r="Q33" s="150"/>
      <c r="R33" s="150"/>
      <c r="S33" s="150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03" t="str">
        <f>J33</f>
        <v/>
      </c>
      <c r="AN33" s="103" t="s">
        <v>347</v>
      </c>
      <c r="AO33" s="104" t="str">
        <f t="shared" ca="1" si="14"/>
        <v>Muži -  ročník narození -         110 m</v>
      </c>
      <c r="BQ33" t="str">
        <f t="shared" si="6"/>
        <v/>
      </c>
      <c r="BR33">
        <f t="shared" si="7"/>
        <v>5</v>
      </c>
      <c r="BV33" s="25">
        <f t="shared" si="16"/>
        <v>0</v>
      </c>
      <c r="BW33" s="25">
        <f t="shared" si="16"/>
        <v>0</v>
      </c>
      <c r="BX33" s="25">
        <f t="shared" si="16"/>
        <v>0</v>
      </c>
      <c r="BY33" s="25">
        <f t="shared" si="16"/>
        <v>0</v>
      </c>
      <c r="BZ33" s="25">
        <f t="shared" si="16"/>
        <v>0</v>
      </c>
      <c r="CA33" s="25">
        <f t="shared" si="16"/>
        <v>0</v>
      </c>
      <c r="CB33" s="25">
        <f t="shared" si="16"/>
        <v>0</v>
      </c>
      <c r="CC33" s="25">
        <f t="shared" si="16"/>
        <v>0</v>
      </c>
      <c r="CD33" s="25">
        <f t="shared" si="16"/>
        <v>0</v>
      </c>
      <c r="CE33" s="25">
        <f t="shared" si="16"/>
        <v>0</v>
      </c>
      <c r="CF33" s="25">
        <f t="shared" si="16"/>
        <v>0</v>
      </c>
      <c r="CG33" s="25">
        <f t="shared" si="16"/>
        <v>0</v>
      </c>
      <c r="CH33" s="25">
        <f t="shared" si="16"/>
        <v>0</v>
      </c>
      <c r="CI33" s="25">
        <f t="shared" si="16"/>
        <v>0</v>
      </c>
      <c r="CJ33" s="25">
        <f t="shared" si="16"/>
        <v>0</v>
      </c>
      <c r="CK33" s="25">
        <f t="shared" si="16"/>
        <v>0</v>
      </c>
      <c r="CL33" s="25">
        <f t="shared" si="15"/>
        <v>0</v>
      </c>
      <c r="CM33" s="25">
        <f t="shared" si="15"/>
        <v>0</v>
      </c>
      <c r="CN33" s="25">
        <f t="shared" si="15"/>
        <v>0</v>
      </c>
      <c r="CO33" s="25">
        <f t="shared" si="15"/>
        <v>0</v>
      </c>
      <c r="CP33" s="25">
        <f t="shared" si="15"/>
        <v>0</v>
      </c>
      <c r="CQ33" s="25">
        <f t="shared" si="15"/>
        <v>0</v>
      </c>
      <c r="CR33" s="25">
        <f t="shared" si="15"/>
        <v>0</v>
      </c>
      <c r="CS33">
        <f t="shared" si="5"/>
        <v>1</v>
      </c>
      <c r="CT33" t="str">
        <f t="shared" si="11"/>
        <v/>
      </c>
      <c r="CU33">
        <f>IF(CT33="",0,COUNTIF(Vysledky!$E$4:$E$491,Kategorie!A33))</f>
        <v>0</v>
      </c>
    </row>
    <row r="34" spans="1:99" ht="21" customHeight="1" thickTop="1" x14ac:dyDescent="0.3">
      <c r="B34" s="12"/>
      <c r="C34" s="12"/>
      <c r="D34" s="12"/>
      <c r="G34" s="2"/>
      <c r="H34" s="12"/>
      <c r="I34" s="2"/>
      <c r="J34" s="10" t="str">
        <f>IF(ISERROR(VLOOKUP(D34,Kateg_2!$C$61:$N$89,J$2,0)),"",VLOOKUP(D34,Kateg_2!$C$61:$N$89,J$2,0))</f>
        <v/>
      </c>
      <c r="K34" s="161"/>
      <c r="L34" s="24"/>
      <c r="M34" s="27"/>
      <c r="N34" s="98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BQ34" t="str">
        <f t="shared" si="6"/>
        <v/>
      </c>
      <c r="BR34">
        <f t="shared" si="7"/>
        <v>0</v>
      </c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</row>
    <row r="35" spans="1:99" ht="21" customHeight="1" x14ac:dyDescent="0.35">
      <c r="A35" s="86"/>
      <c r="B35" s="85"/>
      <c r="C35" s="84"/>
      <c r="D35" s="84"/>
      <c r="E35" s="87"/>
      <c r="F35" s="87"/>
      <c r="G35" s="86"/>
      <c r="H35" s="84"/>
      <c r="I35" s="87"/>
      <c r="J35" s="86"/>
      <c r="K35" s="88"/>
      <c r="L35" s="89" t="s">
        <v>359</v>
      </c>
      <c r="M35" s="92" t="str">
        <f>N35&amp;O35&amp;P35&amp;Q35&amp;R35&amp;S35&amp;T35&amp;U35&amp;V35&amp;W35&amp;X35&amp;Y35&amp;Z35&amp;AA35&amp;AB35&amp;AC35&amp;AH35&amp;AI35&amp;AJ35&amp;AK35&amp;AL35</f>
        <v/>
      </c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84"/>
      <c r="AN35" s="84"/>
      <c r="AO35" s="84"/>
      <c r="BV35" s="25">
        <f t="shared" ref="BV35:CK35" si="17">N35*$K35</f>
        <v>0</v>
      </c>
      <c r="BW35" s="25">
        <f t="shared" si="17"/>
        <v>0</v>
      </c>
      <c r="BX35" s="25">
        <f t="shared" si="17"/>
        <v>0</v>
      </c>
      <c r="BY35" s="25">
        <f t="shared" si="17"/>
        <v>0</v>
      </c>
      <c r="BZ35" s="25">
        <f t="shared" si="17"/>
        <v>0</v>
      </c>
      <c r="CA35" s="25">
        <f t="shared" si="17"/>
        <v>0</v>
      </c>
      <c r="CB35" s="25">
        <f t="shared" si="17"/>
        <v>0</v>
      </c>
      <c r="CC35" s="25">
        <f t="shared" si="17"/>
        <v>0</v>
      </c>
      <c r="CD35" s="25">
        <f t="shared" si="17"/>
        <v>0</v>
      </c>
      <c r="CE35" s="25">
        <f t="shared" si="17"/>
        <v>0</v>
      </c>
      <c r="CF35" s="25">
        <f t="shared" si="17"/>
        <v>0</v>
      </c>
      <c r="CG35" s="25">
        <f t="shared" si="17"/>
        <v>0</v>
      </c>
      <c r="CH35" s="25">
        <f t="shared" si="17"/>
        <v>0</v>
      </c>
      <c r="CI35" s="25">
        <f t="shared" si="17"/>
        <v>0</v>
      </c>
      <c r="CJ35" s="25">
        <f t="shared" si="17"/>
        <v>0</v>
      </c>
      <c r="CK35" s="25">
        <f t="shared" si="17"/>
        <v>0</v>
      </c>
      <c r="CL35" s="25">
        <f>AH35*$K35</f>
        <v>0</v>
      </c>
      <c r="CM35" s="25">
        <f>AI35*$K35</f>
        <v>0</v>
      </c>
      <c r="CN35" s="25">
        <f>AJ35*$K35</f>
        <v>0</v>
      </c>
      <c r="CO35" s="25">
        <f>AK35*$K35</f>
        <v>0</v>
      </c>
      <c r="CP35" s="25">
        <f>AL35*$K35</f>
        <v>0</v>
      </c>
    </row>
    <row r="36" spans="1:99" ht="21" customHeight="1" x14ac:dyDescent="0.4">
      <c r="K36" s="62">
        <f ca="1">SUM(K4:K33)</f>
        <v>137</v>
      </c>
      <c r="N36" s="245">
        <f t="shared" ref="N36:AC36" ca="1" si="18">BV36</f>
        <v>15</v>
      </c>
      <c r="O36" s="245">
        <f t="shared" ca="1" si="18"/>
        <v>6</v>
      </c>
      <c r="P36" s="245">
        <f t="shared" ca="1" si="18"/>
        <v>7</v>
      </c>
      <c r="Q36" s="245">
        <f t="shared" ca="1" si="18"/>
        <v>5</v>
      </c>
      <c r="R36" s="245">
        <f t="shared" ca="1" si="18"/>
        <v>6</v>
      </c>
      <c r="S36" s="245">
        <f t="shared" ca="1" si="18"/>
        <v>6</v>
      </c>
      <c r="T36" s="245">
        <f t="shared" ca="1" si="18"/>
        <v>7</v>
      </c>
      <c r="U36" s="245">
        <f t="shared" ca="1" si="18"/>
        <v>7</v>
      </c>
      <c r="V36" s="245">
        <f t="shared" ca="1" si="18"/>
        <v>8</v>
      </c>
      <c r="W36" s="245">
        <f t="shared" ca="1" si="18"/>
        <v>5</v>
      </c>
      <c r="X36" s="245">
        <f t="shared" ca="1" si="18"/>
        <v>9</v>
      </c>
      <c r="Y36" s="245">
        <f t="shared" ca="1" si="18"/>
        <v>9</v>
      </c>
      <c r="Z36" s="245">
        <f t="shared" ca="1" si="18"/>
        <v>9</v>
      </c>
      <c r="AA36" s="245">
        <f t="shared" ca="1" si="18"/>
        <v>11</v>
      </c>
      <c r="AB36" s="245">
        <f t="shared" ca="1" si="18"/>
        <v>4</v>
      </c>
      <c r="AC36" s="245">
        <f t="shared" ca="1" si="18"/>
        <v>9</v>
      </c>
      <c r="AD36" s="245">
        <f t="shared" ref="AD36:AJ36" ca="1" si="19">CL36</f>
        <v>5</v>
      </c>
      <c r="AE36" s="245">
        <f t="shared" ca="1" si="19"/>
        <v>9</v>
      </c>
      <c r="AF36" s="245">
        <f t="shared" ca="1" si="19"/>
        <v>0</v>
      </c>
      <c r="AG36" s="245">
        <f t="shared" ca="1" si="19"/>
        <v>0</v>
      </c>
      <c r="AH36" s="245">
        <f t="shared" ca="1" si="19"/>
        <v>0</v>
      </c>
      <c r="AI36" s="245">
        <f t="shared" ca="1" si="19"/>
        <v>0</v>
      </c>
      <c r="AJ36" s="245">
        <f t="shared" ca="1" si="19"/>
        <v>0</v>
      </c>
      <c r="AK36" s="245">
        <f>CT36</f>
        <v>0</v>
      </c>
      <c r="AL36" s="245">
        <f>CU36</f>
        <v>0</v>
      </c>
      <c r="BV36" s="25">
        <f ca="1">SUM(BV4:BV35)</f>
        <v>15</v>
      </c>
      <c r="BW36" s="25">
        <f t="shared" ref="BW36:CR36" ca="1" si="20">SUM(BW4:BW35)</f>
        <v>6</v>
      </c>
      <c r="BX36" s="25">
        <f t="shared" ca="1" si="20"/>
        <v>7</v>
      </c>
      <c r="BY36" s="25">
        <f t="shared" ca="1" si="20"/>
        <v>5</v>
      </c>
      <c r="BZ36" s="25">
        <f t="shared" ca="1" si="20"/>
        <v>6</v>
      </c>
      <c r="CA36" s="25">
        <f t="shared" ca="1" si="20"/>
        <v>6</v>
      </c>
      <c r="CB36" s="25">
        <f t="shared" ca="1" si="20"/>
        <v>7</v>
      </c>
      <c r="CC36" s="25">
        <f t="shared" ca="1" si="20"/>
        <v>7</v>
      </c>
      <c r="CD36" s="25">
        <f t="shared" ca="1" si="20"/>
        <v>8</v>
      </c>
      <c r="CE36" s="25">
        <f t="shared" ca="1" si="20"/>
        <v>5</v>
      </c>
      <c r="CF36" s="25">
        <f t="shared" ca="1" si="20"/>
        <v>9</v>
      </c>
      <c r="CG36" s="25">
        <f t="shared" ca="1" si="20"/>
        <v>9</v>
      </c>
      <c r="CH36" s="25">
        <f t="shared" ca="1" si="20"/>
        <v>9</v>
      </c>
      <c r="CI36" s="25">
        <f t="shared" ca="1" si="20"/>
        <v>11</v>
      </c>
      <c r="CJ36" s="25">
        <f t="shared" ca="1" si="20"/>
        <v>4</v>
      </c>
      <c r="CK36" s="25">
        <f t="shared" ca="1" si="20"/>
        <v>9</v>
      </c>
      <c r="CL36" s="25">
        <f t="shared" ca="1" si="20"/>
        <v>5</v>
      </c>
      <c r="CM36" s="25">
        <f t="shared" ca="1" si="20"/>
        <v>9</v>
      </c>
      <c r="CN36" s="25">
        <f t="shared" ca="1" si="20"/>
        <v>0</v>
      </c>
      <c r="CO36" s="25">
        <f t="shared" ca="1" si="20"/>
        <v>0</v>
      </c>
      <c r="CP36" s="25">
        <f t="shared" ca="1" si="20"/>
        <v>0</v>
      </c>
      <c r="CQ36" s="25">
        <f t="shared" ca="1" si="20"/>
        <v>0</v>
      </c>
      <c r="CR36" s="25">
        <f t="shared" ca="1" si="20"/>
        <v>0</v>
      </c>
    </row>
    <row r="37" spans="1:99" ht="21" customHeight="1" x14ac:dyDescent="0.25">
      <c r="E37" s="149" t="s">
        <v>521</v>
      </c>
      <c r="J37" s="63" t="s">
        <v>355</v>
      </c>
      <c r="K37" s="10" t="e">
        <f ca="1">pocet_cen(K4:K35)</f>
        <v>#NAME?</v>
      </c>
      <c r="M37">
        <v>1</v>
      </c>
      <c r="N37" s="38" t="s">
        <v>101</v>
      </c>
      <c r="O37" s="38" t="s">
        <v>102</v>
      </c>
      <c r="P37" s="38" t="s">
        <v>92</v>
      </c>
      <c r="Q37" s="38" t="s">
        <v>93</v>
      </c>
      <c r="R37" s="38" t="s">
        <v>103</v>
      </c>
      <c r="S37" s="38" t="s">
        <v>94</v>
      </c>
      <c r="T37" s="38" t="s">
        <v>104</v>
      </c>
      <c r="U37" s="38" t="s">
        <v>105</v>
      </c>
      <c r="V37" s="38" t="s">
        <v>96</v>
      </c>
      <c r="W37" s="38" t="s">
        <v>107</v>
      </c>
      <c r="X37" s="38" t="s">
        <v>489</v>
      </c>
      <c r="Y37" s="38" t="s">
        <v>490</v>
      </c>
      <c r="Z37" s="38" t="s">
        <v>98</v>
      </c>
      <c r="AA37" s="38" t="s">
        <v>816</v>
      </c>
      <c r="AB37" s="38" t="s">
        <v>109</v>
      </c>
      <c r="AC37" s="38" t="s">
        <v>87</v>
      </c>
      <c r="AD37" s="38" t="s">
        <v>14</v>
      </c>
      <c r="AE37" s="38" t="s">
        <v>100</v>
      </c>
      <c r="AF37" s="38"/>
      <c r="AG37" s="38"/>
      <c r="AH37" s="38"/>
      <c r="AI37" s="38"/>
      <c r="AJ37" s="38"/>
      <c r="AK37" s="38"/>
      <c r="AL37" s="38"/>
    </row>
    <row r="38" spans="1:99" ht="21" customHeight="1" x14ac:dyDescent="0.25">
      <c r="J38" s="63"/>
      <c r="M38">
        <v>2</v>
      </c>
      <c r="N38" s="38"/>
      <c r="O38" s="38" t="s">
        <v>815</v>
      </c>
      <c r="P38" s="38"/>
      <c r="Q38" s="38"/>
      <c r="R38" s="38"/>
      <c r="S38" s="38" t="s">
        <v>95</v>
      </c>
      <c r="T38" s="38"/>
      <c r="U38" s="38" t="s">
        <v>106</v>
      </c>
      <c r="V38" s="38" t="s">
        <v>97</v>
      </c>
      <c r="W38" s="38" t="s">
        <v>881</v>
      </c>
      <c r="X38" s="38"/>
      <c r="Y38" s="38"/>
      <c r="Z38" s="38" t="s">
        <v>99</v>
      </c>
      <c r="AA38" s="38" t="s">
        <v>90</v>
      </c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1:99" ht="21" customHeight="1" x14ac:dyDescent="0.25">
      <c r="J39" s="63"/>
      <c r="M39">
        <v>3</v>
      </c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 t="s">
        <v>491</v>
      </c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</row>
    <row r="40" spans="1:99" ht="21" customHeight="1" x14ac:dyDescent="0.25">
      <c r="J40" s="63"/>
      <c r="M40">
        <v>4</v>
      </c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</row>
    <row r="41" spans="1:99" ht="21" customHeight="1" x14ac:dyDescent="0.25">
      <c r="M41">
        <v>5</v>
      </c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</row>
    <row r="42" spans="1:99" ht="21" customHeight="1" x14ac:dyDescent="0.25">
      <c r="F42" s="297" t="s">
        <v>362</v>
      </c>
      <c r="G42" s="297"/>
      <c r="H42" s="297"/>
      <c r="I42" s="297"/>
      <c r="J42" s="297"/>
      <c r="K42" s="296">
        <v>20</v>
      </c>
      <c r="M42">
        <v>6</v>
      </c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</row>
    <row r="43" spans="1:99" ht="21" customHeight="1" x14ac:dyDescent="0.25">
      <c r="F43" s="297"/>
      <c r="G43" s="297"/>
      <c r="H43" s="297"/>
      <c r="I43" s="297"/>
      <c r="J43" s="297"/>
      <c r="K43" s="296"/>
      <c r="M43">
        <v>7</v>
      </c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</row>
    <row r="44" spans="1:99" ht="21" customHeight="1" x14ac:dyDescent="0.25">
      <c r="M44">
        <v>8</v>
      </c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</row>
    <row r="45" spans="1:99" ht="21" customHeight="1" x14ac:dyDescent="0.25">
      <c r="E45" s="149" t="s">
        <v>471</v>
      </c>
      <c r="M45">
        <v>9</v>
      </c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</row>
    <row r="46" spans="1:99" ht="21" customHeight="1" x14ac:dyDescent="0.25">
      <c r="N46" s="275" t="s">
        <v>295</v>
      </c>
      <c r="O46" s="275" t="s">
        <v>296</v>
      </c>
      <c r="P46" s="275" t="s">
        <v>297</v>
      </c>
      <c r="Q46" s="275" t="s">
        <v>298</v>
      </c>
      <c r="R46" s="275" t="s">
        <v>299</v>
      </c>
      <c r="S46" s="275" t="s">
        <v>300</v>
      </c>
      <c r="T46" s="275" t="s">
        <v>301</v>
      </c>
      <c r="U46" s="275" t="s">
        <v>302</v>
      </c>
      <c r="V46" s="275" t="s">
        <v>303</v>
      </c>
      <c r="W46" s="275" t="s">
        <v>304</v>
      </c>
      <c r="X46" s="275" t="s">
        <v>305</v>
      </c>
      <c r="Y46" s="275" t="s">
        <v>306</v>
      </c>
      <c r="Z46" s="275" t="s">
        <v>307</v>
      </c>
      <c r="AA46" s="275" t="s">
        <v>308</v>
      </c>
      <c r="AB46" s="275" t="s">
        <v>309</v>
      </c>
      <c r="AC46" s="275" t="s">
        <v>310</v>
      </c>
      <c r="AD46" s="275" t="s">
        <v>311</v>
      </c>
      <c r="AE46" s="275" t="s">
        <v>312</v>
      </c>
      <c r="AF46" s="275" t="s">
        <v>313</v>
      </c>
      <c r="AG46" s="275" t="s">
        <v>314</v>
      </c>
      <c r="AH46" s="275" t="s">
        <v>315</v>
      </c>
      <c r="AI46" s="275" t="s">
        <v>517</v>
      </c>
      <c r="AJ46" s="275" t="s">
        <v>518</v>
      </c>
      <c r="AK46" s="275" t="s">
        <v>519</v>
      </c>
      <c r="AL46" s="275" t="s">
        <v>520</v>
      </c>
    </row>
    <row r="47" spans="1:99" ht="21" customHeight="1" x14ac:dyDescent="0.25">
      <c r="A47"/>
      <c r="N47" s="10">
        <v>1</v>
      </c>
      <c r="O47" s="10">
        <v>2</v>
      </c>
      <c r="P47" s="10">
        <v>3</v>
      </c>
      <c r="Q47" s="10">
        <v>4</v>
      </c>
      <c r="R47" s="10">
        <v>5</v>
      </c>
      <c r="S47" s="10">
        <v>6</v>
      </c>
      <c r="T47" s="10">
        <v>7</v>
      </c>
      <c r="U47" s="10">
        <v>8</v>
      </c>
      <c r="V47" s="10">
        <v>9</v>
      </c>
      <c r="W47" s="10">
        <v>10</v>
      </c>
      <c r="X47" s="10">
        <v>11</v>
      </c>
      <c r="Y47" s="10">
        <v>12</v>
      </c>
      <c r="Z47" s="10">
        <v>13</v>
      </c>
      <c r="AA47" s="10">
        <v>14</v>
      </c>
      <c r="AB47" s="40">
        <v>15</v>
      </c>
      <c r="AC47" s="40">
        <v>16</v>
      </c>
      <c r="AD47" s="40">
        <v>17</v>
      </c>
      <c r="AE47" s="40">
        <v>18</v>
      </c>
      <c r="AF47" s="40">
        <v>19</v>
      </c>
      <c r="AG47" s="40">
        <v>20</v>
      </c>
      <c r="AH47" s="40">
        <v>21</v>
      </c>
      <c r="AI47" s="40">
        <v>22</v>
      </c>
      <c r="AJ47" s="40">
        <v>23</v>
      </c>
      <c r="AK47" s="40">
        <v>24</v>
      </c>
      <c r="AL47" s="40">
        <v>25</v>
      </c>
    </row>
    <row r="48" spans="1:99" ht="21" customHeight="1" x14ac:dyDescent="0.25">
      <c r="A48"/>
      <c r="F48" s="5" t="s">
        <v>516</v>
      </c>
      <c r="I48" s="276" t="s">
        <v>320</v>
      </c>
      <c r="J48" s="277"/>
      <c r="K48" s="277"/>
      <c r="L48" s="277"/>
      <c r="M48" s="276"/>
      <c r="N48" s="81" t="s">
        <v>317</v>
      </c>
      <c r="O48" s="81" t="s">
        <v>318</v>
      </c>
      <c r="P48" s="81" t="s">
        <v>319</v>
      </c>
      <c r="Q48" s="81" t="s">
        <v>322</v>
      </c>
      <c r="R48" s="81" t="s">
        <v>321</v>
      </c>
      <c r="S48" s="81" t="s">
        <v>323</v>
      </c>
      <c r="T48" s="81" t="s">
        <v>324</v>
      </c>
      <c r="U48" s="81" t="s">
        <v>325</v>
      </c>
      <c r="V48" s="81" t="s">
        <v>326</v>
      </c>
      <c r="W48" s="81" t="s">
        <v>327</v>
      </c>
      <c r="X48" s="81" t="s">
        <v>328</v>
      </c>
      <c r="Y48" s="81" t="s">
        <v>332</v>
      </c>
      <c r="Z48" s="81" t="s">
        <v>333</v>
      </c>
      <c r="AA48" s="81" t="s">
        <v>334</v>
      </c>
      <c r="AB48" s="81" t="s">
        <v>335</v>
      </c>
      <c r="AC48" s="81" t="s">
        <v>336</v>
      </c>
      <c r="AD48" s="81" t="s">
        <v>337</v>
      </c>
      <c r="AE48" s="81" t="s">
        <v>338</v>
      </c>
      <c r="AF48" s="81" t="s">
        <v>339</v>
      </c>
      <c r="AG48" s="81" t="s">
        <v>340</v>
      </c>
      <c r="AH48" s="81" t="s">
        <v>341</v>
      </c>
      <c r="AI48" s="81" t="s">
        <v>680</v>
      </c>
      <c r="AJ48" s="81" t="s">
        <v>681</v>
      </c>
      <c r="AK48" s="81" t="s">
        <v>682</v>
      </c>
      <c r="AL48" s="81" t="s">
        <v>683</v>
      </c>
    </row>
    <row r="49" spans="1:70" ht="21" customHeight="1" x14ac:dyDescent="0.25">
      <c r="A49"/>
      <c r="I49" s="230" t="s">
        <v>329</v>
      </c>
      <c r="J49" s="231"/>
      <c r="K49" s="231"/>
      <c r="L49" s="231"/>
      <c r="N49" s="284" t="e">
        <f ca="1">IF(Test_Jmena_listu(N46),"ANO","")</f>
        <v>#NAME?</v>
      </c>
      <c r="O49" s="284" t="e">
        <f ca="1">IF(Test_Jmena_listu(O46),"ANO","")</f>
        <v>#NAME?</v>
      </c>
      <c r="P49" s="284" t="e">
        <f ca="1">IF(Test_Jmena_listu(P46),"ANO","")</f>
        <v>#NAME?</v>
      </c>
      <c r="Q49" s="284" t="e">
        <f ca="1">IF(Test_Jmena_listu(Q46),"ANO","")</f>
        <v>#NAME?</v>
      </c>
      <c r="R49" s="284" t="e">
        <f ca="1">IF(Test_Jmena_listu(R46),"ANO","")</f>
        <v>#NAME?</v>
      </c>
      <c r="S49" s="284" t="e">
        <f ca="1">IF(Test_Jmena_listu(S46),"ANO","")</f>
        <v>#NAME?</v>
      </c>
      <c r="T49" s="284" t="e">
        <f ca="1">IF(Test_Jmena_listu(T46),"ANO","")</f>
        <v>#NAME?</v>
      </c>
      <c r="U49" s="284" t="e">
        <f ca="1">IF(Test_Jmena_listu(U46),"ANO","")</f>
        <v>#NAME?</v>
      </c>
      <c r="V49" s="284" t="e">
        <f ca="1">IF(Test_Jmena_listu(V46),"ANO","")</f>
        <v>#NAME?</v>
      </c>
      <c r="W49" s="284" t="e">
        <f ca="1">IF(Test_Jmena_listu(W46),"ANO","")</f>
        <v>#NAME?</v>
      </c>
      <c r="X49" s="284" t="e">
        <f ca="1">IF(Test_Jmena_listu(X46),"ANO","")</f>
        <v>#NAME?</v>
      </c>
      <c r="Y49" s="284" t="e">
        <f ca="1">IF(Test_Jmena_listu(Y46),"ANO","")</f>
        <v>#NAME?</v>
      </c>
      <c r="Z49" s="284" t="e">
        <f ca="1">IF(Test_Jmena_listu(Z46),"ANO","")</f>
        <v>#NAME?</v>
      </c>
      <c r="AA49" s="284" t="e">
        <f ca="1">IF(Test_Jmena_listu(AA46),"ANO","")</f>
        <v>#NAME?</v>
      </c>
      <c r="AB49" s="232" t="e">
        <f ca="1">IF(Test_Jmena_listu(AB46),"ANO","")</f>
        <v>#NAME?</v>
      </c>
      <c r="AC49" s="232" t="e">
        <f ca="1">IF(Test_Jmena_listu(AC46),"ANO","")</f>
        <v>#NAME?</v>
      </c>
      <c r="AD49" s="232" t="e">
        <f ca="1">IF(Test_Jmena_listu(AD46),"ANO","")</f>
        <v>#NAME?</v>
      </c>
      <c r="AE49" s="232" t="e">
        <f ca="1">IF(Test_Jmena_listu(AE46),"ANO","")</f>
        <v>#NAME?</v>
      </c>
      <c r="AF49" s="232" t="e">
        <f ca="1">IF(Test_Jmena_listu(AF46),"ANO","")</f>
        <v>#NAME?</v>
      </c>
      <c r="AG49" s="232" t="e">
        <f ca="1">IF(Test_Jmena_listu(AG46),"ANO","")</f>
        <v>#NAME?</v>
      </c>
      <c r="AH49" s="232" t="e">
        <f ca="1">IF(Test_Jmena_listu(AH46),"ANO","")</f>
        <v>#NAME?</v>
      </c>
      <c r="AI49" s="232" t="e">
        <f ca="1">IF(Test_Jmena_listu(AI46),"ANO","")</f>
        <v>#NAME?</v>
      </c>
      <c r="AJ49" s="232" t="e">
        <f ca="1">IF(Test_Jmena_listu(AJ46),"ANO","")</f>
        <v>#NAME?</v>
      </c>
      <c r="AK49" s="232" t="e">
        <f ca="1">IF(Test_Jmena_listu(AK46),"ANO","")</f>
        <v>#NAME?</v>
      </c>
      <c r="AL49" s="232" t="e">
        <f ca="1">IF(Test_Jmena_listu(AL46),"ANO","")</f>
        <v>#NAME?</v>
      </c>
      <c r="AM49" s="232" t="e">
        <f ca="1">IF(Test_Jmena_listu(AM46),"ANO","")</f>
        <v>#NAME?</v>
      </c>
      <c r="AN49" s="232" t="e">
        <f ca="1">IF(Test_Jmena_listu(AN46),"ANO","")</f>
        <v>#NAME?</v>
      </c>
      <c r="AO49" s="232" t="e">
        <f ca="1">IF(Test_Jmena_listu(AO46),"ANO","")</f>
        <v>#NAME?</v>
      </c>
      <c r="AP49" s="232" t="e">
        <f ca="1">IF(Test_Jmena_listu(AP46),"ANO","")</f>
        <v>#NAME?</v>
      </c>
      <c r="AQ49" s="232" t="e">
        <f ca="1">IF(Test_Jmena_listu(AQ46),"ANO","")</f>
        <v>#NAME?</v>
      </c>
      <c r="AR49" s="232" t="e">
        <f ca="1">IF(Test_Jmena_listu(AR46),"ANO","")</f>
        <v>#NAME?</v>
      </c>
      <c r="AS49" s="232" t="e">
        <f ca="1">IF(Test_Jmena_listu(AS46),"ANO","")</f>
        <v>#NAME?</v>
      </c>
      <c r="AT49" s="232" t="e">
        <f ca="1">IF(Test_Jmena_listu(AT46),"ANO","")</f>
        <v>#NAME?</v>
      </c>
      <c r="AU49" s="232" t="e">
        <f ca="1">IF(Test_Jmena_listu(AU46),"ANO","")</f>
        <v>#NAME?</v>
      </c>
      <c r="AV49" s="232" t="e">
        <f ca="1">IF(Test_Jmena_listu(AV46),"ANO","")</f>
        <v>#NAME?</v>
      </c>
      <c r="AW49" s="232" t="e">
        <f ca="1">IF(Test_Jmena_listu(AW46),"ANO","")</f>
        <v>#NAME?</v>
      </c>
      <c r="AX49" s="232" t="e">
        <f ca="1">IF(Test_Jmena_listu(AX46),"ANO","")</f>
        <v>#NAME?</v>
      </c>
      <c r="AY49" s="232" t="e">
        <f ca="1">IF(Test_Jmena_listu(AY46),"ANO","")</f>
        <v>#NAME?</v>
      </c>
      <c r="AZ49" s="232" t="e">
        <f ca="1">IF(Test_Jmena_listu(AZ46),"ANO","")</f>
        <v>#NAME?</v>
      </c>
      <c r="BA49" s="232" t="e">
        <f ca="1">IF(Test_Jmena_listu(BA46),"ANO","")</f>
        <v>#NAME?</v>
      </c>
      <c r="BB49" s="232" t="e">
        <f ca="1">IF(Test_Jmena_listu(BB46),"ANO","")</f>
        <v>#NAME?</v>
      </c>
      <c r="BC49" s="232" t="e">
        <f ca="1">IF(Test_Jmena_listu(BC46),"ANO","")</f>
        <v>#NAME?</v>
      </c>
      <c r="BD49" s="232" t="e">
        <f ca="1">IF(Test_Jmena_listu(BD46),"ANO","")</f>
        <v>#NAME?</v>
      </c>
      <c r="BE49" s="232" t="e">
        <f ca="1">IF(Test_Jmena_listu(BE46),"ANO","")</f>
        <v>#NAME?</v>
      </c>
      <c r="BF49" s="232" t="e">
        <f ca="1">IF(Test_Jmena_listu(BF46),"ANO","")</f>
        <v>#NAME?</v>
      </c>
      <c r="BG49" s="232" t="e">
        <f ca="1">IF(Test_Jmena_listu(BG46),"ANO","")</f>
        <v>#NAME?</v>
      </c>
      <c r="BH49" s="232" t="e">
        <f ca="1">IF(Test_Jmena_listu(BH46),"ANO","")</f>
        <v>#NAME?</v>
      </c>
      <c r="BI49" s="232" t="e">
        <f ca="1">IF(Test_Jmena_listu(BI46),"ANO","")</f>
        <v>#NAME?</v>
      </c>
      <c r="BJ49" s="232" t="e">
        <f ca="1">IF(Test_Jmena_listu(BJ46),"ANO","")</f>
        <v>#NAME?</v>
      </c>
      <c r="BK49" s="232" t="e">
        <f ca="1">IF(Test_Jmena_listu(BK46),"ANO","")</f>
        <v>#NAME?</v>
      </c>
      <c r="BL49" s="232" t="e">
        <f ca="1">IF(Test_Jmena_listu(BL46),"ANO","")</f>
        <v>#NAME?</v>
      </c>
      <c r="BM49" s="232" t="e">
        <f ca="1">IF(Test_Jmena_listu(BM46),"ANO","")</f>
        <v>#NAME?</v>
      </c>
      <c r="BN49" s="232" t="e">
        <f ca="1">IF(Test_Jmena_listu(BN46),"ANO","")</f>
        <v>#NAME?</v>
      </c>
      <c r="BO49" s="232" t="e">
        <f ca="1">IF(Test_Jmena_listu(BO46),"ANO","")</f>
        <v>#NAME?</v>
      </c>
      <c r="BP49" s="232" t="e">
        <f ca="1">IF(Test_Jmena_listu(BP46),"ANO","")</f>
        <v>#NAME?</v>
      </c>
    </row>
    <row r="50" spans="1:70" ht="21" customHeight="1" x14ac:dyDescent="0.25"/>
    <row r="51" spans="1:70" ht="21" customHeight="1" thickBot="1" x14ac:dyDescent="0.4">
      <c r="P51" s="94" t="s">
        <v>363</v>
      </c>
    </row>
    <row r="52" spans="1:70" ht="21" customHeight="1" x14ac:dyDescent="0.25">
      <c r="AN52" t="s">
        <v>364</v>
      </c>
      <c r="BR52" s="153" t="s">
        <v>525</v>
      </c>
    </row>
    <row r="53" spans="1:70" ht="21" customHeight="1" thickBot="1" x14ac:dyDescent="0.4">
      <c r="N53" s="152">
        <f ca="1">IF(N36&gt;0,N47*1,0)</f>
        <v>1</v>
      </c>
      <c r="O53" s="152">
        <f t="shared" ref="O53:AL53" ca="1" si="21">IF(O36&gt;0,O47*1,0)</f>
        <v>2</v>
      </c>
      <c r="P53" s="152">
        <f t="shared" ca="1" si="21"/>
        <v>3</v>
      </c>
      <c r="Q53" s="152">
        <f t="shared" ca="1" si="21"/>
        <v>4</v>
      </c>
      <c r="R53" s="152">
        <f t="shared" ca="1" si="21"/>
        <v>5</v>
      </c>
      <c r="S53" s="152">
        <f t="shared" ca="1" si="21"/>
        <v>6</v>
      </c>
      <c r="T53" s="152">
        <f t="shared" ca="1" si="21"/>
        <v>7</v>
      </c>
      <c r="U53" s="152">
        <f t="shared" ca="1" si="21"/>
        <v>8</v>
      </c>
      <c r="V53" s="152">
        <f t="shared" ca="1" si="21"/>
        <v>9</v>
      </c>
      <c r="W53" s="152">
        <f t="shared" ca="1" si="21"/>
        <v>10</v>
      </c>
      <c r="X53" s="152">
        <f t="shared" ca="1" si="21"/>
        <v>11</v>
      </c>
      <c r="Y53" s="152">
        <f t="shared" ca="1" si="21"/>
        <v>12</v>
      </c>
      <c r="Z53" s="152">
        <f t="shared" ca="1" si="21"/>
        <v>13</v>
      </c>
      <c r="AA53" s="152">
        <f t="shared" ca="1" si="21"/>
        <v>14</v>
      </c>
      <c r="AB53" s="152">
        <f t="shared" ca="1" si="21"/>
        <v>15</v>
      </c>
      <c r="AC53" s="152">
        <f t="shared" ca="1" si="21"/>
        <v>16</v>
      </c>
      <c r="AD53" s="152">
        <f t="shared" ca="1" si="21"/>
        <v>17</v>
      </c>
      <c r="AE53" s="152">
        <f t="shared" ca="1" si="21"/>
        <v>18</v>
      </c>
      <c r="AF53" s="152">
        <f t="shared" ca="1" si="21"/>
        <v>0</v>
      </c>
      <c r="AG53" s="152">
        <f t="shared" ca="1" si="21"/>
        <v>0</v>
      </c>
      <c r="AH53" s="152">
        <f t="shared" ca="1" si="21"/>
        <v>0</v>
      </c>
      <c r="AI53" s="152">
        <f t="shared" ca="1" si="21"/>
        <v>0</v>
      </c>
      <c r="AJ53" s="152">
        <f t="shared" ca="1" si="21"/>
        <v>0</v>
      </c>
      <c r="AK53" s="152">
        <f t="shared" si="21"/>
        <v>0</v>
      </c>
      <c r="AL53" s="152">
        <f t="shared" si="21"/>
        <v>0</v>
      </c>
      <c r="AN53">
        <f ca="1">MAX(N53:AL53)</f>
        <v>18</v>
      </c>
      <c r="BR53" s="154">
        <f ca="1">MAX(N53:AL53)</f>
        <v>18</v>
      </c>
    </row>
    <row r="54" spans="1:70" ht="21" customHeight="1" x14ac:dyDescent="0.25"/>
    <row r="55" spans="1:70" ht="21" customHeight="1" x14ac:dyDescent="0.25"/>
    <row r="56" spans="1:70" ht="21" customHeight="1" x14ac:dyDescent="0.25"/>
    <row r="57" spans="1:70" ht="21" customHeight="1" x14ac:dyDescent="0.25"/>
    <row r="58" spans="1:70" ht="21" customHeight="1" x14ac:dyDescent="0.25"/>
    <row r="59" spans="1:70" ht="21" customHeight="1" x14ac:dyDescent="0.25"/>
    <row r="60" spans="1:70" ht="21" customHeight="1" x14ac:dyDescent="0.25"/>
    <row r="61" spans="1:70" ht="21" customHeight="1" x14ac:dyDescent="0.25"/>
    <row r="62" spans="1:70" ht="21" customHeight="1" x14ac:dyDescent="0.25"/>
    <row r="63" spans="1:70" ht="21" customHeight="1" x14ac:dyDescent="0.25"/>
    <row r="64" spans="1:70" ht="21" customHeight="1" x14ac:dyDescent="0.25"/>
    <row r="65" ht="21" customHeight="1" x14ac:dyDescent="0.25"/>
    <row r="66" ht="21" customHeight="1" x14ac:dyDescent="0.25"/>
    <row r="67" ht="21" customHeight="1" x14ac:dyDescent="0.25"/>
    <row r="68" ht="21" customHeight="1" x14ac:dyDescent="0.25"/>
    <row r="69" ht="21" customHeight="1" x14ac:dyDescent="0.25"/>
    <row r="70" ht="21" customHeight="1" x14ac:dyDescent="0.25"/>
    <row r="71" ht="21" customHeight="1" x14ac:dyDescent="0.25"/>
    <row r="72" ht="21" customHeight="1" x14ac:dyDescent="0.25"/>
    <row r="73" ht="21" customHeight="1" x14ac:dyDescent="0.25"/>
    <row r="74" ht="21" customHeight="1" x14ac:dyDescent="0.25"/>
    <row r="75" ht="21" customHeight="1" x14ac:dyDescent="0.25"/>
    <row r="76" ht="21" customHeight="1" x14ac:dyDescent="0.25"/>
    <row r="77" ht="21" customHeight="1" x14ac:dyDescent="0.25"/>
    <row r="78" ht="21" customHeight="1" x14ac:dyDescent="0.25"/>
    <row r="79" ht="21" customHeight="1" x14ac:dyDescent="0.25"/>
    <row r="80" ht="21" customHeight="1" x14ac:dyDescent="0.25"/>
    <row r="81" ht="21" customHeight="1" x14ac:dyDescent="0.25"/>
    <row r="82" ht="21" customHeight="1" x14ac:dyDescent="0.25"/>
    <row r="83" ht="21" customHeight="1" x14ac:dyDescent="0.25"/>
    <row r="84" ht="21" customHeight="1" x14ac:dyDescent="0.25"/>
    <row r="85" ht="21" customHeight="1" x14ac:dyDescent="0.25"/>
    <row r="86" ht="21" customHeight="1" x14ac:dyDescent="0.25"/>
    <row r="87" ht="21" customHeight="1" x14ac:dyDescent="0.25"/>
    <row r="88" ht="21" customHeight="1" x14ac:dyDescent="0.25"/>
    <row r="89" ht="21" customHeight="1" x14ac:dyDescent="0.25"/>
    <row r="90" ht="21" customHeight="1" x14ac:dyDescent="0.25"/>
    <row r="91" ht="21" customHeight="1" x14ac:dyDescent="0.25"/>
    <row r="92" ht="21" customHeight="1" x14ac:dyDescent="0.25"/>
    <row r="93" ht="21" customHeight="1" x14ac:dyDescent="0.25"/>
    <row r="94" ht="21" customHeight="1" x14ac:dyDescent="0.25"/>
    <row r="95" ht="21" customHeight="1" x14ac:dyDescent="0.25"/>
    <row r="96" ht="21" customHeight="1" x14ac:dyDescent="0.25"/>
    <row r="97" ht="21" customHeight="1" x14ac:dyDescent="0.25"/>
    <row r="98" ht="21" customHeight="1" x14ac:dyDescent="0.25"/>
    <row r="99" ht="21" customHeight="1" x14ac:dyDescent="0.25"/>
    <row r="100" ht="21" customHeight="1" x14ac:dyDescent="0.25"/>
    <row r="101" ht="21" customHeight="1" x14ac:dyDescent="0.25"/>
    <row r="102" ht="21" customHeight="1" x14ac:dyDescent="0.25"/>
    <row r="103" ht="21" customHeight="1" x14ac:dyDescent="0.25"/>
    <row r="104" ht="21" customHeight="1" x14ac:dyDescent="0.25"/>
  </sheetData>
  <mergeCells count="8">
    <mergeCell ref="N1:AL1"/>
    <mergeCell ref="K42:K43"/>
    <mergeCell ref="F42:J43"/>
    <mergeCell ref="L4:L8"/>
    <mergeCell ref="L9:L13"/>
    <mergeCell ref="L14:L18"/>
    <mergeCell ref="L19:L27"/>
    <mergeCell ref="L28:L33"/>
  </mergeCells>
  <conditionalFormatting sqref="H4:L4 H9:I9 N12 H14:I14 H19:I19 H35:L35 N9 N4:AL4 N6:AL8 N14:AL14 P9:AL9 N19:P19 N28:AL30 N32:AL35 I5:I8 H34:I34 K34:L34 L19 L28:L30 L14 L9 H6:H8 K5:K33 N17:AL17 R19:W19 Y19:AL19 P12:AL12 J5:J34">
    <cfRule type="expression" dxfId="326" priority="151">
      <formula>$H4=4</formula>
    </cfRule>
    <cfRule type="expression" dxfId="325" priority="152">
      <formula>$H4=3</formula>
    </cfRule>
    <cfRule type="expression" dxfId="324" priority="153">
      <formula>$H4=2</formula>
    </cfRule>
    <cfRule type="expression" dxfId="323" priority="154">
      <formula>$H4=1</formula>
    </cfRule>
  </conditionalFormatting>
  <conditionalFormatting sqref="N48:AL48">
    <cfRule type="expression" dxfId="322" priority="7" stopIfTrue="1">
      <formula>N$36=0</formula>
    </cfRule>
    <cfRule type="expression" dxfId="321" priority="150">
      <formula>N$49="ANO"</formula>
    </cfRule>
  </conditionalFormatting>
  <conditionalFormatting sqref="N36:AL36">
    <cfRule type="expression" dxfId="320" priority="149">
      <formula>N$36&gt;$K$42</formula>
    </cfRule>
  </conditionalFormatting>
  <conditionalFormatting sqref="N3:AL3">
    <cfRule type="expression" dxfId="319" priority="148">
      <formula>N$36&gt;0</formula>
    </cfRule>
  </conditionalFormatting>
  <conditionalFormatting sqref="N46:AL46">
    <cfRule type="expression" dxfId="318" priority="5" stopIfTrue="1">
      <formula>N$36=0</formula>
    </cfRule>
    <cfRule type="expression" dxfId="317" priority="6">
      <formula>N$49="ANO"</formula>
    </cfRule>
  </conditionalFormatting>
  <conditionalFormatting sqref="X19">
    <cfRule type="expression" dxfId="316" priority="1">
      <formula>$H19=4</formula>
    </cfRule>
    <cfRule type="expression" dxfId="315" priority="2">
      <formula>$H19=3</formula>
    </cfRule>
    <cfRule type="expression" dxfId="314" priority="3">
      <formula>$H19=2</formula>
    </cfRule>
    <cfRule type="expression" dxfId="313" priority="4">
      <formula>$H19=1</formula>
    </cfRule>
  </conditionalFormatting>
  <dataValidations count="1">
    <dataValidation type="whole" allowBlank="1" showInputMessage="1" showErrorMessage="1" sqref="N4:AL35" xr:uid="{00000000-0002-0000-0100-000000000000}">
      <formula1>1</formula1>
      <formula2>1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29" r:id="rId4" name="CommandButton2">
          <controlPr defaultSize="0" autoLine="0" autoPict="0" r:id="rId5">
            <anchor moveWithCells="1">
              <from>
                <xdr:col>13</xdr:col>
                <xdr:colOff>19050</xdr:colOff>
                <xdr:row>49</xdr:row>
                <xdr:rowOff>47625</xdr:rowOff>
              </from>
              <to>
                <xdr:col>30</xdr:col>
                <xdr:colOff>66675</xdr:colOff>
                <xdr:row>50</xdr:row>
                <xdr:rowOff>161925</xdr:rowOff>
              </to>
            </anchor>
          </controlPr>
        </control>
      </mc:Choice>
      <mc:Fallback>
        <control shapeId="1029" r:id="rId4" name="CommandButton2"/>
      </mc:Fallback>
    </mc:AlternateContent>
    <mc:AlternateContent xmlns:mc="http://schemas.openxmlformats.org/markup-compatibility/2006">
      <mc:Choice Requires="x14">
        <control shapeId="1025" r:id="rId6" name="CommandButton1">
          <controlPr defaultSize="0" print="0" autoLine="0" r:id="rId7">
            <anchor moveWithCells="1">
              <from>
                <xdr:col>8</xdr:col>
                <xdr:colOff>171450</xdr:colOff>
                <xdr:row>45</xdr:row>
                <xdr:rowOff>0</xdr:rowOff>
              </from>
              <to>
                <xdr:col>10</xdr:col>
                <xdr:colOff>923925</xdr:colOff>
                <xdr:row>46</xdr:row>
                <xdr:rowOff>66675</xdr:rowOff>
              </to>
            </anchor>
          </controlPr>
        </control>
      </mc:Choice>
      <mc:Fallback>
        <control shapeId="1025" r:id="rId6" name="CommandButton1"/>
      </mc:Fallback>
    </mc:AlternateContent>
    <mc:AlternateContent xmlns:mc="http://schemas.openxmlformats.org/markup-compatibility/2006">
      <mc:Choice Requires="x14">
        <control shapeId="1027" r:id="rId8" name="Button 3">
          <controlPr defaultSize="0" print="0" autoFill="0" autoPict="0" macro="[0]!dalsi_zav">
            <anchor>
              <from>
                <xdr:col>34</xdr:col>
                <xdr:colOff>152400</xdr:colOff>
                <xdr:row>34</xdr:row>
                <xdr:rowOff>19050</xdr:rowOff>
              </from>
              <to>
                <xdr:col>69</xdr:col>
                <xdr:colOff>114300</xdr:colOff>
                <xdr:row>34</xdr:row>
                <xdr:rowOff>257175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0" r:id="rId9" name="Button 6">
          <controlPr defaultSize="0" print="0" autoFill="0" autoPict="0" macro="[0]!tlačítko5_Kliknutí">
            <anchor moveWithCells="1" sizeWithCells="1">
              <from>
                <xdr:col>10</xdr:col>
                <xdr:colOff>76200</xdr:colOff>
                <xdr:row>49</xdr:row>
                <xdr:rowOff>85725</xdr:rowOff>
              </from>
              <to>
                <xdr:col>12</xdr:col>
                <xdr:colOff>219075</xdr:colOff>
                <xdr:row>49</xdr:row>
                <xdr:rowOff>381000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>
    <tabColor rgb="FF00B0F0"/>
  </sheetPr>
  <dimension ref="A1:BA356"/>
  <sheetViews>
    <sheetView zoomScale="115" zoomScaleNormal="115" workbookViewId="0">
      <pane xSplit="1" ySplit="6" topLeftCell="B25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21" x14ac:dyDescent="0.35"/>
  <cols>
    <col min="1" max="1" width="8.85546875" customWidth="1"/>
    <col min="2" max="2" width="12.5703125" style="7" bestFit="1" customWidth="1"/>
    <col min="3" max="3" width="14.28515625" customWidth="1"/>
    <col min="4" max="4" width="13.85546875" customWidth="1"/>
    <col min="5" max="5" width="10.5703125" style="2" customWidth="1"/>
    <col min="6" max="6" width="8.5703125" customWidth="1"/>
    <col min="7" max="7" width="25" customWidth="1"/>
    <col min="8" max="8" width="6.140625" style="2" customWidth="1"/>
    <col min="9" max="9" width="6.5703125" customWidth="1"/>
    <col min="10" max="10" width="18.5703125" style="10" bestFit="1" customWidth="1"/>
    <col min="11" max="28" width="5.85546875" hidden="1" customWidth="1"/>
    <col min="29" max="35" width="5.42578125" hidden="1" customWidth="1"/>
    <col min="36" max="38" width="6.42578125" hidden="1" customWidth="1"/>
    <col min="39" max="39" width="10.7109375" customWidth="1"/>
    <col min="40" max="40" width="5.28515625" style="10" customWidth="1"/>
    <col min="41" max="41" width="5" style="10" customWidth="1"/>
    <col min="42" max="42" width="13.85546875" customWidth="1"/>
    <col min="43" max="43" width="9.140625" customWidth="1"/>
    <col min="45" max="45" width="12.7109375" bestFit="1" customWidth="1"/>
  </cols>
  <sheetData>
    <row r="1" spans="1:53" ht="14.25" customHeight="1" thickTop="1" x14ac:dyDescent="0.25">
      <c r="A1" s="72"/>
      <c r="B1" s="50" t="s">
        <v>290</v>
      </c>
      <c r="C1" s="51" t="s">
        <v>330</v>
      </c>
      <c r="D1" s="50" t="s">
        <v>290</v>
      </c>
      <c r="E1" s="51" t="s">
        <v>330</v>
      </c>
      <c r="F1" s="299" t="s">
        <v>356</v>
      </c>
      <c r="G1" s="300" t="s">
        <v>357</v>
      </c>
      <c r="H1" s="70"/>
      <c r="I1" s="66"/>
      <c r="J1" s="71"/>
      <c r="K1" s="119"/>
      <c r="L1" s="119" t="str">
        <f>L6</f>
        <v>C01</v>
      </c>
      <c r="M1" s="119" t="str">
        <f t="shared" ref="M1:AH1" si="0">M6</f>
        <v>C02</v>
      </c>
      <c r="N1" s="119" t="str">
        <f t="shared" si="0"/>
        <v>C03</v>
      </c>
      <c r="O1" s="119" t="str">
        <f t="shared" si="0"/>
        <v>C04</v>
      </c>
      <c r="P1" s="119" t="str">
        <f t="shared" si="0"/>
        <v>C05</v>
      </c>
      <c r="Q1" s="119" t="str">
        <f t="shared" si="0"/>
        <v>C06</v>
      </c>
      <c r="R1" s="119" t="str">
        <f t="shared" si="0"/>
        <v>C07</v>
      </c>
      <c r="S1" s="119" t="str">
        <f t="shared" si="0"/>
        <v>C08</v>
      </c>
      <c r="T1" s="119" t="str">
        <f t="shared" si="0"/>
        <v>C09</v>
      </c>
      <c r="U1" s="119" t="str">
        <f t="shared" si="0"/>
        <v>C10</v>
      </c>
      <c r="V1" s="119" t="str">
        <f t="shared" si="0"/>
        <v>C11</v>
      </c>
      <c r="W1" s="119" t="str">
        <f t="shared" si="0"/>
        <v>C12</v>
      </c>
      <c r="X1" s="119" t="str">
        <f t="shared" si="0"/>
        <v>C13</v>
      </c>
      <c r="Y1" s="119" t="str">
        <f t="shared" si="0"/>
        <v>H01</v>
      </c>
      <c r="Z1" s="119" t="str">
        <f t="shared" si="0"/>
        <v>K01</v>
      </c>
      <c r="AA1" s="141" t="str">
        <f t="shared" si="0"/>
        <v>D01</v>
      </c>
      <c r="AB1" s="141" t="str">
        <f t="shared" si="0"/>
        <v>D02</v>
      </c>
      <c r="AC1" s="141" t="str">
        <f t="shared" si="0"/>
        <v>D03</v>
      </c>
      <c r="AD1" s="141" t="str">
        <f t="shared" si="0"/>
        <v>D04</v>
      </c>
      <c r="AE1" s="141" t="str">
        <f t="shared" si="0"/>
        <v>D05</v>
      </c>
      <c r="AF1" s="141" t="str">
        <f t="shared" si="0"/>
        <v>D06</v>
      </c>
      <c r="AG1" s="141" t="str">
        <f t="shared" si="0"/>
        <v>D07</v>
      </c>
      <c r="AH1" s="141" t="str">
        <f t="shared" si="0"/>
        <v>D08</v>
      </c>
      <c r="AI1" s="141" t="str">
        <f>AI6</f>
        <v>D09</v>
      </c>
      <c r="AJ1" s="141" t="str">
        <f>AJ6</f>
        <v>D10</v>
      </c>
      <c r="AK1" s="141" t="str">
        <f>AK6</f>
        <v>D11</v>
      </c>
      <c r="AL1" s="141" t="str">
        <f>AL6</f>
        <v>D12</v>
      </c>
      <c r="AM1" s="141"/>
      <c r="AN1" s="147"/>
      <c r="AO1" s="71"/>
      <c r="AP1" s="66"/>
      <c r="AQ1" s="66"/>
      <c r="AR1" s="66"/>
      <c r="AS1" s="66" t="s">
        <v>352</v>
      </c>
      <c r="AT1" s="66"/>
    </row>
    <row r="2" spans="1:53" ht="14.25" customHeight="1" thickBot="1" x14ac:dyDescent="0.3">
      <c r="A2" s="72"/>
      <c r="B2" s="52">
        <v>1</v>
      </c>
      <c r="C2" s="53">
        <f>COUNTIF($J$7:$J$137,B2)</f>
        <v>33</v>
      </c>
      <c r="D2" s="52">
        <v>4</v>
      </c>
      <c r="E2" s="53">
        <f>COUNTIF($J$7:$J$137,D2)</f>
        <v>37</v>
      </c>
      <c r="F2" s="299"/>
      <c r="G2" s="301"/>
      <c r="H2" s="70"/>
      <c r="I2" s="66"/>
      <c r="J2" s="71"/>
      <c r="K2" s="119"/>
      <c r="L2" s="146">
        <f t="shared" ref="L2:Z2" ca="1" si="1">VLOOKUP(L6,kateg2,7,FALSE)</f>
        <v>2021</v>
      </c>
      <c r="M2" s="146">
        <f t="shared" ca="1" si="1"/>
        <v>2019</v>
      </c>
      <c r="N2" s="146">
        <f t="shared" ca="1" si="1"/>
        <v>2017</v>
      </c>
      <c r="O2" s="146">
        <f t="shared" ca="1" si="1"/>
        <v>2015</v>
      </c>
      <c r="P2" s="146">
        <f t="shared" ca="1" si="1"/>
        <v>2013</v>
      </c>
      <c r="Q2" s="146">
        <f t="shared" ca="1" si="1"/>
        <v>2011</v>
      </c>
      <c r="R2" s="146">
        <f t="shared" ca="1" si="1"/>
        <v>2009</v>
      </c>
      <c r="S2" s="146">
        <f t="shared" ca="1" si="1"/>
        <v>2007</v>
      </c>
      <c r="T2" s="146">
        <f t="shared" ca="1" si="1"/>
        <v>1987</v>
      </c>
      <c r="U2" s="146">
        <f t="shared" ca="1" si="1"/>
        <v>1977</v>
      </c>
      <c r="V2" s="146">
        <f t="shared" ca="1" si="1"/>
        <v>1967</v>
      </c>
      <c r="W2" s="146">
        <f t="shared" ca="1" si="1"/>
        <v>1957</v>
      </c>
      <c r="X2" s="146">
        <f t="shared" ca="1" si="1"/>
        <v>1926</v>
      </c>
      <c r="Y2" s="146">
        <f t="shared" ca="1" si="1"/>
        <v>2026</v>
      </c>
      <c r="Z2" s="146">
        <f t="shared" ca="1" si="1"/>
        <v>1926</v>
      </c>
      <c r="AA2" s="147">
        <f t="shared" ref="AA2:AL2" ca="1" si="2">VLOOKUP(AA6,kateg2,7,FALSE)</f>
        <v>2021</v>
      </c>
      <c r="AB2" s="147">
        <f t="shared" ca="1" si="2"/>
        <v>2019</v>
      </c>
      <c r="AC2" s="147">
        <f t="shared" ca="1" si="2"/>
        <v>2017</v>
      </c>
      <c r="AD2" s="147">
        <f t="shared" ca="1" si="2"/>
        <v>2015</v>
      </c>
      <c r="AE2" s="147">
        <f t="shared" ca="1" si="2"/>
        <v>2013</v>
      </c>
      <c r="AF2" s="147">
        <f t="shared" ca="1" si="2"/>
        <v>2011</v>
      </c>
      <c r="AG2" s="147">
        <f t="shared" ca="1" si="2"/>
        <v>2009</v>
      </c>
      <c r="AH2" s="147">
        <f t="shared" ca="1" si="2"/>
        <v>2007</v>
      </c>
      <c r="AI2" s="147">
        <f t="shared" ca="1" si="2"/>
        <v>1992</v>
      </c>
      <c r="AJ2" s="147">
        <f t="shared" ca="1" si="2"/>
        <v>1982</v>
      </c>
      <c r="AK2" s="147">
        <f t="shared" ca="1" si="2"/>
        <v>1972</v>
      </c>
      <c r="AL2" s="147">
        <f t="shared" ca="1" si="2"/>
        <v>1926</v>
      </c>
      <c r="AM2" s="147"/>
      <c r="AN2" s="147"/>
      <c r="AO2" s="71"/>
      <c r="AP2" s="66"/>
      <c r="AQ2" s="66"/>
      <c r="AR2" s="66"/>
      <c r="AS2" s="96">
        <f>NASTAVENÍ!$D$3</f>
        <v>46256</v>
      </c>
      <c r="AT2" s="66"/>
    </row>
    <row r="3" spans="1:53" ht="12" customHeight="1" thickTop="1" thickBot="1" x14ac:dyDescent="0.3">
      <c r="A3" s="72"/>
      <c r="B3" s="52">
        <v>2</v>
      </c>
      <c r="C3" s="53">
        <f>COUNTIF($J$7:$J$137,B3)</f>
        <v>19</v>
      </c>
      <c r="D3" s="54">
        <v>5</v>
      </c>
      <c r="E3" s="55">
        <f>COUNTIF($J$7:$J$137,D3)</f>
        <v>27</v>
      </c>
      <c r="F3" s="66"/>
      <c r="G3" s="66"/>
      <c r="H3" s="70"/>
      <c r="I3" s="66"/>
      <c r="J3" s="71"/>
      <c r="K3" s="119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71"/>
      <c r="AP3" s="66"/>
      <c r="AQ3" s="66"/>
      <c r="AR3" s="66" t="s">
        <v>358</v>
      </c>
      <c r="AS3" s="97">
        <f ca="1">TODAY()</f>
        <v>46269</v>
      </c>
      <c r="AT3" s="66"/>
    </row>
    <row r="4" spans="1:53" ht="12" customHeight="1" thickTop="1" thickBot="1" x14ac:dyDescent="0.3">
      <c r="A4" s="72"/>
      <c r="B4" s="54">
        <v>3</v>
      </c>
      <c r="C4" s="55">
        <f>COUNTIF($J$7:$J$137,B4)</f>
        <v>15</v>
      </c>
      <c r="D4" s="57" t="s">
        <v>291</v>
      </c>
      <c r="E4" s="56">
        <f>SUM(C2:C4,E2:E3)</f>
        <v>131</v>
      </c>
      <c r="F4" s="66"/>
      <c r="G4" s="66"/>
      <c r="H4" s="70"/>
      <c r="I4" s="66"/>
      <c r="J4" s="71" t="str">
        <f>IF(ISERROR(VLOOKUP(D4,Kateg_2!$C$61:$N$89,J$2,0)),"",VLOOKUP(D4,Kateg_2!$C$61:$N$89,J$2,0))</f>
        <v/>
      </c>
      <c r="K4" s="119"/>
      <c r="L4" s="146">
        <f t="shared" ref="L4:Z4" ca="1" si="3">VLOOKUP(L6,kateg2,8,FALSE)</f>
        <v>2026</v>
      </c>
      <c r="M4" s="146">
        <f t="shared" ca="1" si="3"/>
        <v>2020</v>
      </c>
      <c r="N4" s="146">
        <f t="shared" ca="1" si="3"/>
        <v>2018</v>
      </c>
      <c r="O4" s="146">
        <f t="shared" ca="1" si="3"/>
        <v>2016</v>
      </c>
      <c r="P4" s="146">
        <f t="shared" ca="1" si="3"/>
        <v>2014</v>
      </c>
      <c r="Q4" s="146">
        <f t="shared" ca="1" si="3"/>
        <v>2012</v>
      </c>
      <c r="R4" s="146">
        <f t="shared" ca="1" si="3"/>
        <v>2010</v>
      </c>
      <c r="S4" s="146">
        <f t="shared" ca="1" si="3"/>
        <v>2008</v>
      </c>
      <c r="T4" s="146">
        <f t="shared" ca="1" si="3"/>
        <v>2006</v>
      </c>
      <c r="U4" s="146">
        <f t="shared" ca="1" si="3"/>
        <v>1986</v>
      </c>
      <c r="V4" s="146">
        <f t="shared" ca="1" si="3"/>
        <v>1976</v>
      </c>
      <c r="W4" s="146">
        <f t="shared" ca="1" si="3"/>
        <v>1966</v>
      </c>
      <c r="X4" s="146">
        <f t="shared" ca="1" si="3"/>
        <v>1956</v>
      </c>
      <c r="Y4" s="146">
        <f t="shared" ca="1" si="3"/>
        <v>2026</v>
      </c>
      <c r="Z4" s="146">
        <f t="shared" ca="1" si="3"/>
        <v>2026</v>
      </c>
      <c r="AA4" s="147">
        <f t="shared" ref="AA4:AL4" ca="1" si="4">VLOOKUP(AA6,kateg2,8,FALSE)</f>
        <v>2026</v>
      </c>
      <c r="AB4" s="147">
        <f t="shared" ca="1" si="4"/>
        <v>2020</v>
      </c>
      <c r="AC4" s="147">
        <f t="shared" ca="1" si="4"/>
        <v>2018</v>
      </c>
      <c r="AD4" s="147">
        <f t="shared" ca="1" si="4"/>
        <v>2016</v>
      </c>
      <c r="AE4" s="147">
        <f t="shared" ca="1" si="4"/>
        <v>2014</v>
      </c>
      <c r="AF4" s="147">
        <f t="shared" ca="1" si="4"/>
        <v>2012</v>
      </c>
      <c r="AG4" s="147">
        <f t="shared" ca="1" si="4"/>
        <v>2010</v>
      </c>
      <c r="AH4" s="147">
        <f t="shared" ca="1" si="4"/>
        <v>2008</v>
      </c>
      <c r="AI4" s="147">
        <f t="shared" ca="1" si="4"/>
        <v>2006</v>
      </c>
      <c r="AJ4" s="147">
        <f t="shared" ca="1" si="4"/>
        <v>1991</v>
      </c>
      <c r="AK4" s="147">
        <f t="shared" ca="1" si="4"/>
        <v>1981</v>
      </c>
      <c r="AL4" s="147">
        <f t="shared" ca="1" si="4"/>
        <v>1971</v>
      </c>
      <c r="AM4" s="147"/>
      <c r="AN4" s="147"/>
      <c r="AO4" s="71"/>
      <c r="AP4" s="66"/>
      <c r="AQ4" s="66"/>
      <c r="AR4" s="66"/>
      <c r="AS4" s="66"/>
      <c r="AT4" s="66"/>
    </row>
    <row r="5" spans="1:53" ht="12" customHeight="1" thickTop="1" x14ac:dyDescent="0.35">
      <c r="A5" s="11"/>
      <c r="B5" s="73"/>
      <c r="C5" s="11"/>
      <c r="D5" s="11"/>
      <c r="E5" s="74"/>
      <c r="F5" s="11"/>
      <c r="G5" s="11"/>
      <c r="H5" s="74"/>
      <c r="I5" s="11"/>
      <c r="J5" s="75" t="s">
        <v>288</v>
      </c>
      <c r="K5" s="76"/>
      <c r="L5" s="145">
        <f ca="1">COUNTIF($H$7:$H$355,L6)</f>
        <v>7</v>
      </c>
      <c r="M5" s="145">
        <f t="shared" ref="M5:Z5" ca="1" si="5">COUNTIF($H$7:$H$355,M6)</f>
        <v>5</v>
      </c>
      <c r="N5" s="145">
        <f t="shared" ca="1" si="5"/>
        <v>5</v>
      </c>
      <c r="O5" s="145">
        <f t="shared" ca="1" si="5"/>
        <v>1</v>
      </c>
      <c r="P5" s="145">
        <f t="shared" ca="1" si="5"/>
        <v>5</v>
      </c>
      <c r="Q5" s="145">
        <f t="shared" ca="1" si="5"/>
        <v>3</v>
      </c>
      <c r="R5" s="145">
        <f t="shared" ca="1" si="5"/>
        <v>8</v>
      </c>
      <c r="S5" s="145">
        <f t="shared" ca="1" si="5"/>
        <v>1</v>
      </c>
      <c r="T5" s="145">
        <f t="shared" ca="1" si="5"/>
        <v>9</v>
      </c>
      <c r="U5" s="145">
        <f t="shared" ca="1" si="5"/>
        <v>5</v>
      </c>
      <c r="V5" s="145">
        <f t="shared" ca="1" si="5"/>
        <v>9</v>
      </c>
      <c r="W5" s="145">
        <f t="shared" ca="1" si="5"/>
        <v>6</v>
      </c>
      <c r="X5" s="145">
        <f t="shared" ca="1" si="5"/>
        <v>4</v>
      </c>
      <c r="Y5" s="145">
        <f t="shared" ca="1" si="5"/>
        <v>2</v>
      </c>
      <c r="Z5" s="145">
        <f t="shared" ca="1" si="5"/>
        <v>1</v>
      </c>
      <c r="AA5" s="77">
        <f ca="1">COUNTIF($H$7:$H$355,AA6)</f>
        <v>15</v>
      </c>
      <c r="AB5" s="77">
        <f t="shared" ref="AB5:AK5" ca="1" si="6">COUNTIF($H$7:$H$355,AB6)</f>
        <v>4</v>
      </c>
      <c r="AC5" s="77">
        <f t="shared" ca="1" si="6"/>
        <v>6</v>
      </c>
      <c r="AD5" s="77">
        <f t="shared" ca="1" si="6"/>
        <v>7</v>
      </c>
      <c r="AE5" s="77">
        <f t="shared" ca="1" si="6"/>
        <v>2</v>
      </c>
      <c r="AF5" s="77">
        <f t="shared" ca="1" si="6"/>
        <v>5</v>
      </c>
      <c r="AG5" s="77">
        <f t="shared" ca="1" si="6"/>
        <v>2</v>
      </c>
      <c r="AH5" s="77">
        <f t="shared" ca="1" si="6"/>
        <v>0</v>
      </c>
      <c r="AI5" s="77">
        <f t="shared" ca="1" si="6"/>
        <v>4</v>
      </c>
      <c r="AJ5" s="77">
        <f t="shared" ca="1" si="6"/>
        <v>9</v>
      </c>
      <c r="AK5" s="77">
        <f t="shared" ca="1" si="6"/>
        <v>9</v>
      </c>
      <c r="AL5" s="77">
        <f ca="1">COUNTIF($H$7:$H$355,AL6)</f>
        <v>3</v>
      </c>
      <c r="AM5" s="78"/>
      <c r="AN5" s="78"/>
      <c r="AO5" s="78"/>
      <c r="AP5" s="11"/>
      <c r="AQ5" s="11"/>
      <c r="AR5" s="11"/>
      <c r="AS5" s="11"/>
      <c r="AT5" s="11"/>
    </row>
    <row r="6" spans="1:53" ht="30" x14ac:dyDescent="0.25">
      <c r="A6" s="67" t="s">
        <v>5</v>
      </c>
      <c r="B6" s="67" t="s">
        <v>3</v>
      </c>
      <c r="C6" s="68" t="s">
        <v>1</v>
      </c>
      <c r="D6" s="68" t="s">
        <v>0</v>
      </c>
      <c r="E6" s="69" t="s">
        <v>6</v>
      </c>
      <c r="F6" s="67" t="s">
        <v>2</v>
      </c>
      <c r="G6" s="67" t="s">
        <v>4</v>
      </c>
      <c r="H6" s="95" t="s">
        <v>11</v>
      </c>
      <c r="I6" s="288" t="s">
        <v>900</v>
      </c>
      <c r="J6" s="2" t="s">
        <v>316</v>
      </c>
      <c r="K6" s="2"/>
      <c r="L6" s="235" t="s">
        <v>92</v>
      </c>
      <c r="M6" s="235" t="s">
        <v>93</v>
      </c>
      <c r="N6" s="235" t="s">
        <v>94</v>
      </c>
      <c r="O6" s="235" t="s">
        <v>95</v>
      </c>
      <c r="P6" s="235" t="s">
        <v>96</v>
      </c>
      <c r="Q6" s="235" t="s">
        <v>97</v>
      </c>
      <c r="R6" s="235" t="s">
        <v>98</v>
      </c>
      <c r="S6" s="235" t="s">
        <v>99</v>
      </c>
      <c r="T6" s="235" t="s">
        <v>100</v>
      </c>
      <c r="U6" s="235" t="s">
        <v>14</v>
      </c>
      <c r="V6" s="235" t="s">
        <v>87</v>
      </c>
      <c r="W6" s="235" t="s">
        <v>90</v>
      </c>
      <c r="X6" s="235" t="s">
        <v>491</v>
      </c>
      <c r="Y6" s="235" t="s">
        <v>815</v>
      </c>
      <c r="Z6" s="235" t="s">
        <v>816</v>
      </c>
      <c r="AA6" s="236" t="s">
        <v>101</v>
      </c>
      <c r="AB6" s="236" t="s">
        <v>102</v>
      </c>
      <c r="AC6" s="236" t="s">
        <v>103</v>
      </c>
      <c r="AD6" s="236" t="s">
        <v>104</v>
      </c>
      <c r="AE6" s="236" t="s">
        <v>105</v>
      </c>
      <c r="AF6" s="236" t="s">
        <v>106</v>
      </c>
      <c r="AG6" s="236" t="s">
        <v>107</v>
      </c>
      <c r="AH6" s="236" t="s">
        <v>108</v>
      </c>
      <c r="AI6" s="236" t="s">
        <v>109</v>
      </c>
      <c r="AJ6" s="236" t="s">
        <v>489</v>
      </c>
      <c r="AK6" s="236" t="s">
        <v>490</v>
      </c>
      <c r="AL6" s="236" t="s">
        <v>881</v>
      </c>
      <c r="AM6" s="237" t="s">
        <v>684</v>
      </c>
      <c r="AN6" s="236" t="s">
        <v>685</v>
      </c>
      <c r="AO6" s="234" t="s">
        <v>686</v>
      </c>
      <c r="AP6" s="236" t="s">
        <v>687</v>
      </c>
      <c r="AR6" s="66"/>
      <c r="AS6" s="11"/>
      <c r="AT6" s="11"/>
    </row>
    <row r="7" spans="1:53" x14ac:dyDescent="0.35">
      <c r="A7" s="66">
        <v>1</v>
      </c>
      <c r="B7" s="7">
        <v>2</v>
      </c>
      <c r="C7" t="s">
        <v>901</v>
      </c>
      <c r="D7" t="s">
        <v>242</v>
      </c>
      <c r="E7" s="108">
        <v>0</v>
      </c>
      <c r="F7">
        <v>2014</v>
      </c>
      <c r="G7" t="s">
        <v>747</v>
      </c>
      <c r="H7" s="70" t="s">
        <v>105</v>
      </c>
      <c r="I7" s="287" t="str">
        <f ca="1">IF(AO7="","",AO7 &amp; " m")</f>
        <v>60 m</v>
      </c>
      <c r="J7" s="10">
        <f>IF(H7="","",VLOOKUP(H7,Kategorie!$A$4:$J$35,8,FALSE))</f>
        <v>3</v>
      </c>
      <c r="L7" s="142" t="str">
        <f t="shared" ref="L7:X10" si="7">IF($E7=0,"",IF(AND($F7&gt;=L$2,$F7&lt;=L$4),L$6,""))</f>
        <v/>
      </c>
      <c r="M7" s="142" t="str">
        <f t="shared" si="7"/>
        <v/>
      </c>
      <c r="N7" s="142"/>
      <c r="O7" s="142"/>
      <c r="P7" s="142"/>
      <c r="Q7" s="142"/>
      <c r="R7" s="142"/>
      <c r="S7" s="142"/>
      <c r="T7" s="142"/>
      <c r="U7" s="142" t="str">
        <f t="shared" si="7"/>
        <v/>
      </c>
      <c r="V7" s="142" t="str">
        <f t="shared" si="7"/>
        <v/>
      </c>
      <c r="W7" s="142" t="str">
        <f t="shared" si="7"/>
        <v/>
      </c>
      <c r="X7" s="142" t="str">
        <f t="shared" si="7"/>
        <v/>
      </c>
      <c r="Y7" s="142"/>
      <c r="Z7" s="142"/>
      <c r="AA7" s="148" t="str">
        <f t="shared" ref="AA7:AL24" ca="1" si="8">IF($E7=1,"",IF(AND($F7&gt;=AA$2,$F7&lt;=AA$4),AA$6,""))</f>
        <v/>
      </c>
      <c r="AB7" s="148" t="str">
        <f t="shared" ca="1" si="8"/>
        <v/>
      </c>
      <c r="AC7" s="148" t="str">
        <f t="shared" ca="1" si="8"/>
        <v/>
      </c>
      <c r="AD7" s="148" t="str">
        <f t="shared" ca="1" si="8"/>
        <v/>
      </c>
      <c r="AE7" s="148" t="str">
        <f t="shared" ca="1" si="8"/>
        <v>D05</v>
      </c>
      <c r="AF7" s="148" t="str">
        <f t="shared" ca="1" si="8"/>
        <v/>
      </c>
      <c r="AG7" s="148" t="str">
        <f t="shared" ca="1" si="8"/>
        <v/>
      </c>
      <c r="AH7" s="148" t="str">
        <f t="shared" ca="1" si="8"/>
        <v/>
      </c>
      <c r="AI7" s="148" t="str">
        <f t="shared" ca="1" si="8"/>
        <v/>
      </c>
      <c r="AJ7" s="148" t="str">
        <f t="shared" ca="1" si="8"/>
        <v/>
      </c>
      <c r="AK7" s="148" t="str">
        <f t="shared" ca="1" si="8"/>
        <v/>
      </c>
      <c r="AL7" s="148" t="str">
        <f t="shared" ca="1" si="8"/>
        <v/>
      </c>
      <c r="AM7" s="238" t="str">
        <f t="shared" ref="AM7:AM70" si="9">IF(H7="","",VLOOKUP(H7,popisky,4,0))</f>
        <v>Mladší žákyně</v>
      </c>
      <c r="AN7" s="233">
        <f ca="1">IF(ISERROR(HLOOKUP(H7,$L$1:$AL$5,5,0)),"",HLOOKUP(H7,$L$1:$AL$5,5,0))</f>
        <v>2</v>
      </c>
      <c r="AO7" s="233">
        <f t="shared" ref="AO7:AO70" ca="1" si="10">IF(H7="","",VLOOKUP(H7,popisky,10,0))</f>
        <v>60</v>
      </c>
      <c r="AP7" s="233" t="str">
        <f t="shared" ref="AP7:AP70" si="11">IF(H7="","",VLOOKUP(H7,popisky,5,0) &amp; " - " &amp; VLOOKUP(H7,popisky,6,0))</f>
        <v>2013 - 2014</v>
      </c>
      <c r="AR7" s="66"/>
      <c r="AS7" s="11"/>
      <c r="AT7" s="11"/>
      <c r="BA7" s="2"/>
    </row>
    <row r="8" spans="1:53" x14ac:dyDescent="0.35">
      <c r="A8" s="66">
        <f>IF(C7="","",MAX($A$7:A7)+1)</f>
        <v>2</v>
      </c>
      <c r="B8" s="37">
        <v>3</v>
      </c>
      <c r="C8" s="107" t="s">
        <v>901</v>
      </c>
      <c r="D8" s="38" t="s">
        <v>264</v>
      </c>
      <c r="E8" s="108">
        <v>0</v>
      </c>
      <c r="F8">
        <v>2010</v>
      </c>
      <c r="G8" s="107" t="s">
        <v>747</v>
      </c>
      <c r="H8" s="70" t="s">
        <v>107</v>
      </c>
      <c r="I8" s="287" t="str">
        <f t="shared" ref="I8:I71" ca="1" si="12">IF(AO8="","",AO8 &amp; " m")</f>
        <v>80 m</v>
      </c>
      <c r="J8" s="285">
        <f>IF(H8="","",VLOOKUP(H8,Kategorie!$A$4:$J$35,8,FALSE))</f>
        <v>4</v>
      </c>
      <c r="L8" s="142" t="str">
        <f t="shared" si="7"/>
        <v/>
      </c>
      <c r="M8" s="142" t="str">
        <f t="shared" si="7"/>
        <v/>
      </c>
      <c r="N8" s="142" t="str">
        <f t="shared" si="7"/>
        <v/>
      </c>
      <c r="O8" s="142"/>
      <c r="P8" s="142"/>
      <c r="Q8" s="142"/>
      <c r="R8" s="142"/>
      <c r="S8" s="142"/>
      <c r="T8" s="142"/>
      <c r="U8" s="142" t="str">
        <f t="shared" si="7"/>
        <v/>
      </c>
      <c r="V8" s="142" t="str">
        <f t="shared" si="7"/>
        <v/>
      </c>
      <c r="W8" s="142" t="str">
        <f t="shared" si="7"/>
        <v/>
      </c>
      <c r="X8" s="142" t="str">
        <f t="shared" si="7"/>
        <v/>
      </c>
      <c r="Y8" s="142"/>
      <c r="Z8" s="142"/>
      <c r="AA8" s="148" t="str">
        <f t="shared" ca="1" si="8"/>
        <v/>
      </c>
      <c r="AB8" s="148" t="str">
        <f t="shared" ca="1" si="8"/>
        <v/>
      </c>
      <c r="AC8" s="148" t="str">
        <f t="shared" ca="1" si="8"/>
        <v/>
      </c>
      <c r="AD8" s="148" t="str">
        <f t="shared" ca="1" si="8"/>
        <v/>
      </c>
      <c r="AE8" s="148" t="str">
        <f t="shared" ca="1" si="8"/>
        <v/>
      </c>
      <c r="AF8" s="148" t="str">
        <f t="shared" ca="1" si="8"/>
        <v/>
      </c>
      <c r="AG8" s="148" t="str">
        <f t="shared" ca="1" si="8"/>
        <v>D07</v>
      </c>
      <c r="AH8" s="148" t="str">
        <f t="shared" ca="1" si="8"/>
        <v/>
      </c>
      <c r="AI8" s="148" t="str">
        <f t="shared" ca="1" si="8"/>
        <v/>
      </c>
      <c r="AJ8" s="148" t="str">
        <f t="shared" ca="1" si="8"/>
        <v/>
      </c>
      <c r="AK8" s="148" t="str">
        <f t="shared" ca="1" si="8"/>
        <v/>
      </c>
      <c r="AL8" s="148" t="str">
        <f t="shared" ca="1" si="8"/>
        <v/>
      </c>
      <c r="AM8" s="238" t="str">
        <f t="shared" si="9"/>
        <v>Dorostenky</v>
      </c>
      <c r="AN8" s="233">
        <f t="shared" ref="AN8:AN71" ca="1" si="13">IF(ISERROR(HLOOKUP(H8,$L$1:$AL$5,5,0)),"",HLOOKUP(H8,$L$1:$AL$5,5,0))</f>
        <v>2</v>
      </c>
      <c r="AO8" s="233">
        <f t="shared" ca="1" si="10"/>
        <v>80</v>
      </c>
      <c r="AP8" s="233" t="str">
        <f t="shared" si="11"/>
        <v>2009 - 2010</v>
      </c>
      <c r="AR8" s="66"/>
      <c r="AS8" s="11"/>
      <c r="AT8" s="11"/>
      <c r="BA8" s="2"/>
    </row>
    <row r="9" spans="1:53" x14ac:dyDescent="0.35">
      <c r="A9" s="66">
        <f>IF(C8="","",MAX($A$7:A8)+1)</f>
        <v>3</v>
      </c>
      <c r="B9" s="37">
        <v>4</v>
      </c>
      <c r="C9" s="107" t="s">
        <v>901</v>
      </c>
      <c r="D9" s="38" t="s">
        <v>264</v>
      </c>
      <c r="E9" s="108">
        <v>0</v>
      </c>
      <c r="F9">
        <v>1983</v>
      </c>
      <c r="G9" s="107" t="s">
        <v>747</v>
      </c>
      <c r="H9" s="70" t="s">
        <v>489</v>
      </c>
      <c r="I9" s="287" t="str">
        <f t="shared" ca="1" si="12"/>
        <v>80 m</v>
      </c>
      <c r="J9" s="285">
        <f>IF(H9="","",VLOOKUP(H9,Kategorie!$A$4:$J$35,8,FALSE))</f>
        <v>4</v>
      </c>
      <c r="L9" s="142" t="str">
        <f t="shared" si="7"/>
        <v/>
      </c>
      <c r="M9" s="142" t="str">
        <f t="shared" si="7"/>
        <v/>
      </c>
      <c r="N9" s="142" t="str">
        <f t="shared" si="7"/>
        <v/>
      </c>
      <c r="O9" s="142"/>
      <c r="P9" s="142"/>
      <c r="Q9" s="142"/>
      <c r="R9" s="142"/>
      <c r="S9" s="142"/>
      <c r="T9" s="142"/>
      <c r="U9" s="142" t="str">
        <f t="shared" si="7"/>
        <v/>
      </c>
      <c r="V9" s="142" t="str">
        <f t="shared" si="7"/>
        <v/>
      </c>
      <c r="W9" s="142" t="str">
        <f t="shared" si="7"/>
        <v/>
      </c>
      <c r="X9" s="142" t="str">
        <f t="shared" si="7"/>
        <v/>
      </c>
      <c r="Y9" s="142"/>
      <c r="Z9" s="142"/>
      <c r="AA9" s="148" t="str">
        <f t="shared" ca="1" si="8"/>
        <v/>
      </c>
      <c r="AB9" s="148" t="str">
        <f t="shared" ca="1" si="8"/>
        <v/>
      </c>
      <c r="AC9" s="148" t="str">
        <f t="shared" ca="1" si="8"/>
        <v/>
      </c>
      <c r="AD9" s="148" t="str">
        <f t="shared" ca="1" si="8"/>
        <v/>
      </c>
      <c r="AE9" s="148" t="str">
        <f t="shared" ca="1" si="8"/>
        <v/>
      </c>
      <c r="AF9" s="148" t="str">
        <f t="shared" ca="1" si="8"/>
        <v/>
      </c>
      <c r="AG9" s="148" t="str">
        <f t="shared" ca="1" si="8"/>
        <v/>
      </c>
      <c r="AH9" s="148" t="str">
        <f t="shared" ca="1" si="8"/>
        <v/>
      </c>
      <c r="AI9" s="148" t="str">
        <f t="shared" ca="1" si="8"/>
        <v/>
      </c>
      <c r="AJ9" s="148" t="str">
        <f t="shared" ca="1" si="8"/>
        <v>D10</v>
      </c>
      <c r="AK9" s="148" t="str">
        <f t="shared" ca="1" si="8"/>
        <v/>
      </c>
      <c r="AL9" s="148" t="str">
        <f t="shared" ca="1" si="8"/>
        <v/>
      </c>
      <c r="AM9" s="238" t="str">
        <f t="shared" si="9"/>
        <v>Ženy B</v>
      </c>
      <c r="AN9" s="233">
        <f t="shared" ca="1" si="13"/>
        <v>9</v>
      </c>
      <c r="AO9" s="233">
        <f t="shared" ca="1" si="10"/>
        <v>80</v>
      </c>
      <c r="AP9" s="233" t="str">
        <f t="shared" si="11"/>
        <v>1991 - 1982</v>
      </c>
      <c r="AR9" s="66"/>
      <c r="AS9" s="11"/>
      <c r="AT9" s="11"/>
      <c r="BA9" s="2"/>
    </row>
    <row r="10" spans="1:53" x14ac:dyDescent="0.35">
      <c r="A10" s="66">
        <f>IF(C9="","",MAX($A$7:A9)+1)</f>
        <v>4</v>
      </c>
      <c r="B10" s="37">
        <v>5</v>
      </c>
      <c r="C10" s="107" t="s">
        <v>903</v>
      </c>
      <c r="D10" s="38" t="s">
        <v>902</v>
      </c>
      <c r="E10" s="108">
        <v>0</v>
      </c>
      <c r="F10">
        <v>2022</v>
      </c>
      <c r="G10" s="107" t="s">
        <v>904</v>
      </c>
      <c r="H10" s="70" t="s">
        <v>101</v>
      </c>
      <c r="I10" s="287" t="str">
        <f t="shared" ca="1" si="12"/>
        <v>20 m</v>
      </c>
      <c r="J10" s="285">
        <f>IF(H10="","",VLOOKUP(H10,Kategorie!$A$4:$J$35,8,FALSE))</f>
        <v>1</v>
      </c>
      <c r="L10" s="142" t="str">
        <f t="shared" si="7"/>
        <v/>
      </c>
      <c r="M10" s="142" t="str">
        <f t="shared" si="7"/>
        <v/>
      </c>
      <c r="N10" s="142" t="str">
        <f t="shared" si="7"/>
        <v/>
      </c>
      <c r="O10" s="142"/>
      <c r="P10" s="142"/>
      <c r="Q10" s="142"/>
      <c r="R10" s="142"/>
      <c r="S10" s="142"/>
      <c r="T10" s="142"/>
      <c r="U10" s="142" t="str">
        <f t="shared" ref="L10:X30" si="14">IF($E10=0,"",IF(AND($F10&gt;=U$2,$F10&lt;=U$4),U$6,""))</f>
        <v/>
      </c>
      <c r="V10" s="142" t="str">
        <f t="shared" si="14"/>
        <v/>
      </c>
      <c r="W10" s="142" t="str">
        <f t="shared" si="14"/>
        <v/>
      </c>
      <c r="X10" s="142" t="str">
        <f t="shared" si="14"/>
        <v/>
      </c>
      <c r="Y10" s="142"/>
      <c r="Z10" s="142"/>
      <c r="AA10" s="148" t="str">
        <f t="shared" ca="1" si="8"/>
        <v>D01</v>
      </c>
      <c r="AB10" s="148" t="str">
        <f t="shared" ca="1" si="8"/>
        <v/>
      </c>
      <c r="AC10" s="148" t="str">
        <f t="shared" ca="1" si="8"/>
        <v/>
      </c>
      <c r="AD10" s="148" t="str">
        <f t="shared" ca="1" si="8"/>
        <v/>
      </c>
      <c r="AE10" s="148" t="str">
        <f t="shared" ca="1" si="8"/>
        <v/>
      </c>
      <c r="AF10" s="148" t="str">
        <f t="shared" ca="1" si="8"/>
        <v/>
      </c>
      <c r="AG10" s="148" t="str">
        <f t="shared" ca="1" si="8"/>
        <v/>
      </c>
      <c r="AH10" s="148" t="str">
        <f t="shared" ca="1" si="8"/>
        <v/>
      </c>
      <c r="AI10" s="148" t="str">
        <f t="shared" ca="1" si="8"/>
        <v/>
      </c>
      <c r="AJ10" s="148" t="str">
        <f t="shared" ca="1" si="8"/>
        <v/>
      </c>
      <c r="AK10" s="148" t="str">
        <f t="shared" ca="1" si="8"/>
        <v/>
      </c>
      <c r="AL10" s="148" t="str">
        <f t="shared" ca="1" si="8"/>
        <v/>
      </c>
      <c r="AM10" s="238" t="str">
        <f t="shared" si="9"/>
        <v>Benjamínci D</v>
      </c>
      <c r="AN10" s="233">
        <f t="shared" ca="1" si="13"/>
        <v>15</v>
      </c>
      <c r="AO10" s="233">
        <f t="shared" ca="1" si="10"/>
        <v>20</v>
      </c>
      <c r="AP10" s="233" t="str">
        <f t="shared" si="11"/>
        <v>2021 -  a mladší</v>
      </c>
      <c r="AR10" s="66"/>
      <c r="AS10" s="11"/>
      <c r="AT10" s="11"/>
      <c r="BA10" s="2"/>
    </row>
    <row r="11" spans="1:53" x14ac:dyDescent="0.35">
      <c r="A11" s="66">
        <f>IF(C10="","",MAX($A$7:A10)+1)</f>
        <v>5</v>
      </c>
      <c r="B11" s="37">
        <v>6</v>
      </c>
      <c r="C11" s="107" t="s">
        <v>903</v>
      </c>
      <c r="D11" s="38" t="s">
        <v>905</v>
      </c>
      <c r="E11" s="108">
        <v>0</v>
      </c>
      <c r="F11">
        <v>2022</v>
      </c>
      <c r="G11" s="107" t="s">
        <v>904</v>
      </c>
      <c r="H11" s="70" t="s">
        <v>101</v>
      </c>
      <c r="I11" s="287" t="str">
        <f t="shared" ca="1" si="12"/>
        <v>20 m</v>
      </c>
      <c r="J11" s="285">
        <f>IF(H11="","",VLOOKUP(H11,Kategorie!$A$4:$J$35,8,FALSE))</f>
        <v>1</v>
      </c>
      <c r="L11" s="142" t="str">
        <f t="shared" si="14"/>
        <v/>
      </c>
      <c r="M11" s="142" t="str">
        <f t="shared" si="14"/>
        <v/>
      </c>
      <c r="N11" s="142" t="str">
        <f t="shared" si="14"/>
        <v/>
      </c>
      <c r="O11" s="142"/>
      <c r="P11" s="142"/>
      <c r="Q11" s="142"/>
      <c r="R11" s="142"/>
      <c r="S11" s="142"/>
      <c r="T11" s="142"/>
      <c r="U11" s="142" t="str">
        <f t="shared" si="14"/>
        <v/>
      </c>
      <c r="V11" s="142" t="str">
        <f t="shared" si="14"/>
        <v/>
      </c>
      <c r="W11" s="142" t="str">
        <f t="shared" si="14"/>
        <v/>
      </c>
      <c r="X11" s="142" t="str">
        <f t="shared" si="14"/>
        <v/>
      </c>
      <c r="Y11" s="142"/>
      <c r="Z11" s="142"/>
      <c r="AA11" s="148" t="str">
        <f t="shared" ca="1" si="8"/>
        <v>D01</v>
      </c>
      <c r="AB11" s="148" t="str">
        <f t="shared" ca="1" si="8"/>
        <v/>
      </c>
      <c r="AC11" s="148" t="str">
        <f t="shared" ca="1" si="8"/>
        <v/>
      </c>
      <c r="AD11" s="148" t="str">
        <f t="shared" ca="1" si="8"/>
        <v/>
      </c>
      <c r="AE11" s="148" t="str">
        <f t="shared" ca="1" si="8"/>
        <v/>
      </c>
      <c r="AF11" s="148" t="str">
        <f t="shared" ca="1" si="8"/>
        <v/>
      </c>
      <c r="AG11" s="148" t="str">
        <f t="shared" ca="1" si="8"/>
        <v/>
      </c>
      <c r="AH11" s="148" t="str">
        <f t="shared" ca="1" si="8"/>
        <v/>
      </c>
      <c r="AI11" s="148" t="str">
        <f t="shared" ca="1" si="8"/>
        <v/>
      </c>
      <c r="AJ11" s="148" t="str">
        <f t="shared" ca="1" si="8"/>
        <v/>
      </c>
      <c r="AK11" s="148" t="str">
        <f t="shared" ca="1" si="8"/>
        <v/>
      </c>
      <c r="AL11" s="148" t="str">
        <f t="shared" ca="1" si="8"/>
        <v/>
      </c>
      <c r="AM11" s="238" t="str">
        <f t="shared" si="9"/>
        <v>Benjamínci D</v>
      </c>
      <c r="AN11" s="233">
        <f t="shared" ca="1" si="13"/>
        <v>15</v>
      </c>
      <c r="AO11" s="233">
        <f t="shared" ca="1" si="10"/>
        <v>20</v>
      </c>
      <c r="AP11" s="233" t="str">
        <f t="shared" si="11"/>
        <v>2021 -  a mladší</v>
      </c>
      <c r="AR11" s="66"/>
      <c r="AS11" s="11"/>
      <c r="AT11" s="11"/>
      <c r="BA11" s="2"/>
    </row>
    <row r="12" spans="1:53" x14ac:dyDescent="0.35">
      <c r="A12" s="66">
        <f>IF(C11="","",MAX($A$7:A11)+1)</f>
        <v>6</v>
      </c>
      <c r="B12" s="37">
        <v>7</v>
      </c>
      <c r="C12" s="107" t="s">
        <v>907</v>
      </c>
      <c r="D12" s="38" t="s">
        <v>906</v>
      </c>
      <c r="E12" s="108">
        <v>1</v>
      </c>
      <c r="F12">
        <v>2021</v>
      </c>
      <c r="G12" s="107" t="s">
        <v>748</v>
      </c>
      <c r="H12" s="70" t="s">
        <v>92</v>
      </c>
      <c r="I12" s="287" t="str">
        <f t="shared" ca="1" si="12"/>
        <v>20 m</v>
      </c>
      <c r="J12" s="285">
        <f>IF(H12="","",VLOOKUP(H12,Kategorie!$A$4:$J$35,8,FALSE))</f>
        <v>1</v>
      </c>
      <c r="L12" s="142" t="str">
        <f t="shared" ca="1" si="14"/>
        <v>C01</v>
      </c>
      <c r="M12" s="142" t="str">
        <f t="shared" ca="1" si="14"/>
        <v/>
      </c>
      <c r="N12" s="142" t="str">
        <f t="shared" ca="1" si="14"/>
        <v/>
      </c>
      <c r="O12" s="142"/>
      <c r="P12" s="142"/>
      <c r="Q12" s="142"/>
      <c r="R12" s="142"/>
      <c r="S12" s="142"/>
      <c r="T12" s="142"/>
      <c r="U12" s="142" t="str">
        <f t="shared" ca="1" si="14"/>
        <v/>
      </c>
      <c r="V12" s="142" t="str">
        <f t="shared" ca="1" si="14"/>
        <v/>
      </c>
      <c r="W12" s="142" t="str">
        <f t="shared" ca="1" si="14"/>
        <v/>
      </c>
      <c r="X12" s="142" t="str">
        <f t="shared" ca="1" si="14"/>
        <v/>
      </c>
      <c r="Y12" s="142"/>
      <c r="Z12" s="142"/>
      <c r="AA12" s="148" t="str">
        <f t="shared" si="8"/>
        <v/>
      </c>
      <c r="AB12" s="148" t="str">
        <f t="shared" si="8"/>
        <v/>
      </c>
      <c r="AC12" s="148" t="str">
        <f t="shared" si="8"/>
        <v/>
      </c>
      <c r="AD12" s="148" t="str">
        <f t="shared" si="8"/>
        <v/>
      </c>
      <c r="AE12" s="148" t="str">
        <f t="shared" si="8"/>
        <v/>
      </c>
      <c r="AF12" s="148" t="str">
        <f t="shared" si="8"/>
        <v/>
      </c>
      <c r="AG12" s="148" t="str">
        <f t="shared" si="8"/>
        <v/>
      </c>
      <c r="AH12" s="148" t="str">
        <f t="shared" si="8"/>
        <v/>
      </c>
      <c r="AI12" s="148" t="str">
        <f t="shared" si="8"/>
        <v/>
      </c>
      <c r="AJ12" s="148" t="str">
        <f t="shared" si="8"/>
        <v/>
      </c>
      <c r="AK12" s="148" t="str">
        <f t="shared" si="8"/>
        <v/>
      </c>
      <c r="AL12" s="148" t="str">
        <f t="shared" si="8"/>
        <v/>
      </c>
      <c r="AM12" s="238" t="str">
        <f t="shared" si="9"/>
        <v>Benjamínci H</v>
      </c>
      <c r="AN12" s="233">
        <f t="shared" ca="1" si="13"/>
        <v>7</v>
      </c>
      <c r="AO12" s="233">
        <f t="shared" ca="1" si="10"/>
        <v>20</v>
      </c>
      <c r="AP12" s="233" t="str">
        <f t="shared" si="11"/>
        <v>2021 -  a mladší</v>
      </c>
      <c r="AR12" s="66"/>
      <c r="AS12" s="11"/>
      <c r="AT12" s="11"/>
      <c r="BA12" s="2"/>
    </row>
    <row r="13" spans="1:53" x14ac:dyDescent="0.35">
      <c r="A13" s="66">
        <f>IF(C12="","",MAX($A$7:A12)+1)</f>
        <v>7</v>
      </c>
      <c r="B13" s="37">
        <v>8</v>
      </c>
      <c r="C13" s="107" t="s">
        <v>909</v>
      </c>
      <c r="D13" s="38" t="s">
        <v>908</v>
      </c>
      <c r="E13" s="108">
        <v>1</v>
      </c>
      <c r="F13">
        <v>2020</v>
      </c>
      <c r="G13" s="107" t="s">
        <v>910</v>
      </c>
      <c r="H13" s="70" t="s">
        <v>93</v>
      </c>
      <c r="I13" s="287" t="str">
        <f t="shared" ca="1" si="12"/>
        <v>20 m</v>
      </c>
      <c r="J13" s="285">
        <f>IF(H13="","",VLOOKUP(H13,Kategorie!$A$4:$J$35,8,FALSE))</f>
        <v>1</v>
      </c>
      <c r="L13" s="142" t="str">
        <f t="shared" ca="1" si="14"/>
        <v/>
      </c>
      <c r="M13" s="142" t="str">
        <f t="shared" ca="1" si="14"/>
        <v>C02</v>
      </c>
      <c r="N13" s="142" t="str">
        <f t="shared" ca="1" si="14"/>
        <v/>
      </c>
      <c r="O13" s="142"/>
      <c r="P13" s="142"/>
      <c r="Q13" s="142"/>
      <c r="R13" s="142"/>
      <c r="S13" s="142"/>
      <c r="T13" s="142"/>
      <c r="U13" s="142" t="str">
        <f t="shared" ca="1" si="14"/>
        <v/>
      </c>
      <c r="V13" s="142" t="str">
        <f t="shared" ca="1" si="14"/>
        <v/>
      </c>
      <c r="W13" s="142" t="str">
        <f t="shared" ca="1" si="14"/>
        <v/>
      </c>
      <c r="X13" s="142" t="str">
        <f t="shared" ca="1" si="14"/>
        <v/>
      </c>
      <c r="Y13" s="142"/>
      <c r="Z13" s="142"/>
      <c r="AA13" s="148" t="str">
        <f t="shared" si="8"/>
        <v/>
      </c>
      <c r="AB13" s="148" t="str">
        <f t="shared" si="8"/>
        <v/>
      </c>
      <c r="AC13" s="148" t="str">
        <f t="shared" si="8"/>
        <v/>
      </c>
      <c r="AD13" s="148" t="str">
        <f t="shared" si="8"/>
        <v/>
      </c>
      <c r="AE13" s="148" t="str">
        <f t="shared" si="8"/>
        <v/>
      </c>
      <c r="AF13" s="148" t="str">
        <f t="shared" si="8"/>
        <v/>
      </c>
      <c r="AG13" s="148" t="str">
        <f t="shared" si="8"/>
        <v/>
      </c>
      <c r="AH13" s="148" t="str">
        <f t="shared" si="8"/>
        <v/>
      </c>
      <c r="AI13" s="148" t="str">
        <f t="shared" si="8"/>
        <v/>
      </c>
      <c r="AJ13" s="148" t="str">
        <f t="shared" si="8"/>
        <v/>
      </c>
      <c r="AK13" s="148" t="str">
        <f t="shared" si="8"/>
        <v/>
      </c>
      <c r="AL13" s="148" t="str">
        <f t="shared" si="8"/>
        <v/>
      </c>
      <c r="AM13" s="238" t="str">
        <f t="shared" si="9"/>
        <v>Atletická školka H</v>
      </c>
      <c r="AN13" s="233">
        <f t="shared" ca="1" si="13"/>
        <v>5</v>
      </c>
      <c r="AO13" s="233">
        <f t="shared" ca="1" si="10"/>
        <v>20</v>
      </c>
      <c r="AP13" s="233" t="str">
        <f t="shared" si="11"/>
        <v>2019 - 2020</v>
      </c>
      <c r="AR13" s="66"/>
      <c r="AS13" s="11"/>
      <c r="AT13" s="11"/>
      <c r="AZ13" s="18"/>
      <c r="BA13" s="2"/>
    </row>
    <row r="14" spans="1:53" x14ac:dyDescent="0.35">
      <c r="A14" s="66">
        <f>IF(C13="","",MAX($A$7:A13)+1)</f>
        <v>8</v>
      </c>
      <c r="B14" s="37">
        <v>9</v>
      </c>
      <c r="C14" s="107" t="s">
        <v>912</v>
      </c>
      <c r="D14" s="38" t="s">
        <v>911</v>
      </c>
      <c r="E14" s="108">
        <v>0</v>
      </c>
      <c r="F14">
        <v>2022</v>
      </c>
      <c r="G14" s="107" t="s">
        <v>910</v>
      </c>
      <c r="H14" s="70" t="s">
        <v>101</v>
      </c>
      <c r="I14" s="287" t="str">
        <f t="shared" ca="1" si="12"/>
        <v>20 m</v>
      </c>
      <c r="J14" s="285">
        <f>IF(H14="","",VLOOKUP(H14,Kategorie!$A$4:$J$35,8,FALSE))</f>
        <v>1</v>
      </c>
      <c r="L14" s="142" t="str">
        <f t="shared" si="14"/>
        <v/>
      </c>
      <c r="M14" s="142" t="str">
        <f t="shared" si="14"/>
        <v/>
      </c>
      <c r="N14" s="142" t="str">
        <f t="shared" si="14"/>
        <v/>
      </c>
      <c r="O14" s="142"/>
      <c r="P14" s="142"/>
      <c r="Q14" s="142"/>
      <c r="R14" s="142"/>
      <c r="S14" s="142"/>
      <c r="T14" s="142"/>
      <c r="U14" s="142" t="str">
        <f t="shared" si="14"/>
        <v/>
      </c>
      <c r="V14" s="142" t="str">
        <f t="shared" si="14"/>
        <v/>
      </c>
      <c r="W14" s="142" t="str">
        <f t="shared" si="14"/>
        <v/>
      </c>
      <c r="X14" s="142" t="str">
        <f t="shared" si="14"/>
        <v/>
      </c>
      <c r="Y14" s="142"/>
      <c r="Z14" s="142"/>
      <c r="AA14" s="148" t="str">
        <f t="shared" ca="1" si="8"/>
        <v>D01</v>
      </c>
      <c r="AB14" s="148" t="str">
        <f t="shared" ca="1" si="8"/>
        <v/>
      </c>
      <c r="AC14" s="148" t="str">
        <f t="shared" ca="1" si="8"/>
        <v/>
      </c>
      <c r="AD14" s="148" t="str">
        <f t="shared" ca="1" si="8"/>
        <v/>
      </c>
      <c r="AE14" s="148" t="str">
        <f t="shared" ca="1" si="8"/>
        <v/>
      </c>
      <c r="AF14" s="148" t="str">
        <f t="shared" ca="1" si="8"/>
        <v/>
      </c>
      <c r="AG14" s="148" t="str">
        <f t="shared" ca="1" si="8"/>
        <v/>
      </c>
      <c r="AH14" s="148" t="str">
        <f t="shared" ca="1" si="8"/>
        <v/>
      </c>
      <c r="AI14" s="148" t="str">
        <f t="shared" ca="1" si="8"/>
        <v/>
      </c>
      <c r="AJ14" s="148" t="str">
        <f t="shared" ca="1" si="8"/>
        <v/>
      </c>
      <c r="AK14" s="148" t="str">
        <f t="shared" ca="1" si="8"/>
        <v/>
      </c>
      <c r="AL14" s="148" t="str">
        <f t="shared" ca="1" si="8"/>
        <v/>
      </c>
      <c r="AM14" s="238" t="str">
        <f t="shared" si="9"/>
        <v>Benjamínci D</v>
      </c>
      <c r="AN14" s="233">
        <f t="shared" ca="1" si="13"/>
        <v>15</v>
      </c>
      <c r="AO14" s="233">
        <f t="shared" ca="1" si="10"/>
        <v>20</v>
      </c>
      <c r="AP14" s="233" t="str">
        <f t="shared" si="11"/>
        <v>2021 -  a mladší</v>
      </c>
      <c r="AR14" s="66"/>
      <c r="AS14" s="11"/>
      <c r="AT14" s="11"/>
      <c r="BA14" s="2"/>
    </row>
    <row r="15" spans="1:53" x14ac:dyDescent="0.35">
      <c r="A15" s="66">
        <f>IF(D14="","",MAX($A$7:A14)+1)</f>
        <v>9</v>
      </c>
      <c r="B15" s="37">
        <v>10</v>
      </c>
      <c r="C15" s="107" t="s">
        <v>913</v>
      </c>
      <c r="D15" s="38" t="s">
        <v>202</v>
      </c>
      <c r="E15" s="108">
        <v>1</v>
      </c>
      <c r="F15">
        <v>2019</v>
      </c>
      <c r="G15" s="107" t="s">
        <v>910</v>
      </c>
      <c r="H15" s="70" t="s">
        <v>93</v>
      </c>
      <c r="I15" s="287" t="str">
        <f t="shared" ca="1" si="12"/>
        <v>20 m</v>
      </c>
      <c r="J15" s="285">
        <f>IF(H15="","",VLOOKUP(H15,Kategorie!$A$4:$J$35,8,FALSE))</f>
        <v>1</v>
      </c>
      <c r="L15" s="142" t="str">
        <f t="shared" ca="1" si="14"/>
        <v/>
      </c>
      <c r="M15" s="142" t="str">
        <f t="shared" ca="1" si="14"/>
        <v>C02</v>
      </c>
      <c r="N15" s="142" t="str">
        <f t="shared" ca="1" si="14"/>
        <v/>
      </c>
      <c r="O15" s="142"/>
      <c r="P15" s="142"/>
      <c r="Q15" s="142"/>
      <c r="R15" s="142"/>
      <c r="S15" s="142"/>
      <c r="T15" s="142"/>
      <c r="U15" s="142" t="str">
        <f t="shared" ca="1" si="14"/>
        <v/>
      </c>
      <c r="V15" s="142" t="str">
        <f t="shared" ca="1" si="14"/>
        <v/>
      </c>
      <c r="W15" s="142" t="str">
        <f t="shared" ca="1" si="14"/>
        <v/>
      </c>
      <c r="X15" s="142" t="str">
        <f t="shared" ca="1" si="14"/>
        <v/>
      </c>
      <c r="Y15" s="142"/>
      <c r="Z15" s="142"/>
      <c r="AA15" s="148" t="str">
        <f t="shared" si="8"/>
        <v/>
      </c>
      <c r="AB15" s="148" t="str">
        <f t="shared" si="8"/>
        <v/>
      </c>
      <c r="AC15" s="148" t="str">
        <f t="shared" si="8"/>
        <v/>
      </c>
      <c r="AD15" s="148" t="str">
        <f t="shared" si="8"/>
        <v/>
      </c>
      <c r="AE15" s="148" t="str">
        <f t="shared" si="8"/>
        <v/>
      </c>
      <c r="AF15" s="148" t="str">
        <f t="shared" si="8"/>
        <v/>
      </c>
      <c r="AG15" s="148" t="str">
        <f t="shared" si="8"/>
        <v/>
      </c>
      <c r="AH15" s="148" t="str">
        <f t="shared" si="8"/>
        <v/>
      </c>
      <c r="AI15" s="148" t="str">
        <f t="shared" si="8"/>
        <v/>
      </c>
      <c r="AJ15" s="148" t="str">
        <f t="shared" si="8"/>
        <v/>
      </c>
      <c r="AK15" s="148" t="str">
        <f t="shared" si="8"/>
        <v/>
      </c>
      <c r="AL15" s="148" t="str">
        <f t="shared" si="8"/>
        <v/>
      </c>
      <c r="AM15" s="238" t="str">
        <f t="shared" si="9"/>
        <v>Atletická školka H</v>
      </c>
      <c r="AN15" s="233">
        <f t="shared" ca="1" si="13"/>
        <v>5</v>
      </c>
      <c r="AO15" s="233">
        <f t="shared" ca="1" si="10"/>
        <v>20</v>
      </c>
      <c r="AP15" s="233" t="str">
        <f t="shared" si="11"/>
        <v>2019 - 2020</v>
      </c>
      <c r="AR15" s="66"/>
      <c r="AS15" s="11"/>
      <c r="AT15" s="11"/>
      <c r="BA15" s="2"/>
    </row>
    <row r="16" spans="1:53" x14ac:dyDescent="0.35">
      <c r="A16" s="66">
        <f>IF(C15="","",MAX($A$7:A15)+1)</f>
        <v>10</v>
      </c>
      <c r="B16" s="37">
        <v>11</v>
      </c>
      <c r="C16" s="107" t="s">
        <v>915</v>
      </c>
      <c r="D16" s="38" t="s">
        <v>914</v>
      </c>
      <c r="E16" s="108">
        <v>0</v>
      </c>
      <c r="F16">
        <v>2011</v>
      </c>
      <c r="G16" s="107" t="s">
        <v>693</v>
      </c>
      <c r="H16" s="70" t="s">
        <v>106</v>
      </c>
      <c r="I16" s="287" t="str">
        <f t="shared" ca="1" si="12"/>
        <v>60 m</v>
      </c>
      <c r="J16" s="285">
        <f>IF(H16="","",VLOOKUP(H16,Kategorie!$A$4:$J$35,8,FALSE))</f>
        <v>3</v>
      </c>
      <c r="L16" s="142" t="str">
        <f t="shared" si="14"/>
        <v/>
      </c>
      <c r="M16" s="142" t="str">
        <f t="shared" si="14"/>
        <v/>
      </c>
      <c r="N16" s="142" t="str">
        <f t="shared" si="14"/>
        <v/>
      </c>
      <c r="O16" s="142"/>
      <c r="P16" s="142"/>
      <c r="Q16" s="142"/>
      <c r="R16" s="142"/>
      <c r="S16" s="142"/>
      <c r="T16" s="142"/>
      <c r="U16" s="142" t="str">
        <f t="shared" si="14"/>
        <v/>
      </c>
      <c r="V16" s="142" t="str">
        <f t="shared" si="14"/>
        <v/>
      </c>
      <c r="W16" s="142" t="str">
        <f t="shared" si="14"/>
        <v/>
      </c>
      <c r="X16" s="142" t="str">
        <f t="shared" si="14"/>
        <v/>
      </c>
      <c r="Y16" s="142"/>
      <c r="Z16" s="142"/>
      <c r="AA16" s="148" t="str">
        <f t="shared" ca="1" si="8"/>
        <v/>
      </c>
      <c r="AB16" s="148" t="str">
        <f t="shared" ca="1" si="8"/>
        <v/>
      </c>
      <c r="AC16" s="148" t="str">
        <f t="shared" ca="1" si="8"/>
        <v/>
      </c>
      <c r="AD16" s="148" t="str">
        <f t="shared" ca="1" si="8"/>
        <v/>
      </c>
      <c r="AE16" s="148" t="str">
        <f t="shared" ca="1" si="8"/>
        <v/>
      </c>
      <c r="AF16" s="148" t="str">
        <f t="shared" ca="1" si="8"/>
        <v>D06</v>
      </c>
      <c r="AG16" s="148" t="str">
        <f t="shared" ca="1" si="8"/>
        <v/>
      </c>
      <c r="AH16" s="148" t="str">
        <f t="shared" ca="1" si="8"/>
        <v/>
      </c>
      <c r="AI16" s="148" t="str">
        <f t="shared" ca="1" si="8"/>
        <v/>
      </c>
      <c r="AJ16" s="148" t="str">
        <f t="shared" ca="1" si="8"/>
        <v/>
      </c>
      <c r="AK16" s="148" t="str">
        <f t="shared" ca="1" si="8"/>
        <v/>
      </c>
      <c r="AL16" s="148" t="str">
        <f t="shared" ca="1" si="8"/>
        <v/>
      </c>
      <c r="AM16" s="238" t="str">
        <f t="shared" si="9"/>
        <v>Starší žákyně</v>
      </c>
      <c r="AN16" s="233">
        <f t="shared" ca="1" si="13"/>
        <v>5</v>
      </c>
      <c r="AO16" s="233">
        <f t="shared" ca="1" si="10"/>
        <v>60</v>
      </c>
      <c r="AP16" s="233" t="str">
        <f t="shared" si="11"/>
        <v>2011 - 2012</v>
      </c>
      <c r="AR16" s="66"/>
      <c r="AS16" s="11"/>
      <c r="AT16" s="11"/>
      <c r="BA16" s="2"/>
    </row>
    <row r="17" spans="1:53" x14ac:dyDescent="0.35">
      <c r="A17" s="66">
        <f>IF(C16="","",MAX($A$7:A16)+1)</f>
        <v>11</v>
      </c>
      <c r="B17" s="37">
        <v>12</v>
      </c>
      <c r="C17" s="107" t="s">
        <v>916</v>
      </c>
      <c r="D17" s="38" t="s">
        <v>266</v>
      </c>
      <c r="E17" s="108">
        <v>1</v>
      </c>
      <c r="F17">
        <v>2018</v>
      </c>
      <c r="G17" s="107" t="s">
        <v>917</v>
      </c>
      <c r="H17" s="70" t="s">
        <v>94</v>
      </c>
      <c r="I17" s="287" t="str">
        <f t="shared" ca="1" si="12"/>
        <v>40 m</v>
      </c>
      <c r="J17" s="285">
        <f>IF(H17="","",VLOOKUP(H17,Kategorie!$A$4:$J$35,8,FALSE))</f>
        <v>2</v>
      </c>
      <c r="L17" s="142" t="str">
        <f t="shared" ca="1" si="14"/>
        <v/>
      </c>
      <c r="M17" s="142" t="str">
        <f t="shared" ca="1" si="14"/>
        <v/>
      </c>
      <c r="N17" s="142" t="str">
        <f t="shared" ca="1" si="14"/>
        <v>C03</v>
      </c>
      <c r="O17" s="142"/>
      <c r="P17" s="142"/>
      <c r="Q17" s="142"/>
      <c r="R17" s="142"/>
      <c r="S17" s="142"/>
      <c r="T17" s="142"/>
      <c r="U17" s="142" t="str">
        <f t="shared" ca="1" si="14"/>
        <v/>
      </c>
      <c r="V17" s="142" t="str">
        <f t="shared" ca="1" si="14"/>
        <v/>
      </c>
      <c r="W17" s="142" t="str">
        <f t="shared" ca="1" si="14"/>
        <v/>
      </c>
      <c r="X17" s="142" t="str">
        <f t="shared" ca="1" si="14"/>
        <v/>
      </c>
      <c r="Y17" s="142"/>
      <c r="Z17" s="142"/>
      <c r="AA17" s="148" t="str">
        <f t="shared" si="8"/>
        <v/>
      </c>
      <c r="AB17" s="148" t="str">
        <f t="shared" si="8"/>
        <v/>
      </c>
      <c r="AC17" s="148" t="str">
        <f t="shared" si="8"/>
        <v/>
      </c>
      <c r="AD17" s="148" t="str">
        <f t="shared" si="8"/>
        <v/>
      </c>
      <c r="AE17" s="148" t="str">
        <f t="shared" si="8"/>
        <v/>
      </c>
      <c r="AF17" s="148" t="str">
        <f t="shared" si="8"/>
        <v/>
      </c>
      <c r="AG17" s="148" t="str">
        <f t="shared" si="8"/>
        <v/>
      </c>
      <c r="AH17" s="148" t="str">
        <f t="shared" si="8"/>
        <v/>
      </c>
      <c r="AI17" s="148" t="str">
        <f t="shared" si="8"/>
        <v/>
      </c>
      <c r="AJ17" s="148" t="str">
        <f t="shared" si="8"/>
        <v/>
      </c>
      <c r="AK17" s="148" t="str">
        <f t="shared" si="8"/>
        <v/>
      </c>
      <c r="AL17" s="148" t="str">
        <f t="shared" si="8"/>
        <v/>
      </c>
      <c r="AM17" s="238" t="str">
        <f t="shared" si="9"/>
        <v>Minipřípravka H</v>
      </c>
      <c r="AN17" s="233">
        <f t="shared" ca="1" si="13"/>
        <v>5</v>
      </c>
      <c r="AO17" s="233">
        <f t="shared" ca="1" si="10"/>
        <v>40</v>
      </c>
      <c r="AP17" s="233" t="str">
        <f t="shared" si="11"/>
        <v>2017 - 2018</v>
      </c>
      <c r="AR17" s="66"/>
      <c r="AS17" s="11"/>
      <c r="AT17" s="11"/>
      <c r="BA17" s="2"/>
    </row>
    <row r="18" spans="1:53" x14ac:dyDescent="0.35">
      <c r="A18" s="66">
        <f>IF(C17="","",MAX($A$7:A17)+1)</f>
        <v>12</v>
      </c>
      <c r="B18" s="37">
        <v>13</v>
      </c>
      <c r="C18" s="107" t="s">
        <v>919</v>
      </c>
      <c r="D18" s="38" t="s">
        <v>918</v>
      </c>
      <c r="E18" s="108">
        <v>0</v>
      </c>
      <c r="F18">
        <v>2019</v>
      </c>
      <c r="G18" s="107" t="s">
        <v>920</v>
      </c>
      <c r="H18" s="70" t="s">
        <v>102</v>
      </c>
      <c r="I18" s="287" t="str">
        <f t="shared" ca="1" si="12"/>
        <v>20 m</v>
      </c>
      <c r="J18" s="285">
        <f>IF(H18="","",VLOOKUP(H18,Kategorie!$A$4:$J$35,8,FALSE))</f>
        <v>1</v>
      </c>
      <c r="L18" s="142" t="str">
        <f t="shared" si="14"/>
        <v/>
      </c>
      <c r="M18" s="142" t="str">
        <f t="shared" si="14"/>
        <v/>
      </c>
      <c r="N18" s="142" t="str">
        <f t="shared" si="14"/>
        <v/>
      </c>
      <c r="O18" s="142"/>
      <c r="P18" s="142"/>
      <c r="Q18" s="142"/>
      <c r="R18" s="142"/>
      <c r="S18" s="142"/>
      <c r="T18" s="142"/>
      <c r="U18" s="142" t="str">
        <f t="shared" si="14"/>
        <v/>
      </c>
      <c r="V18" s="142" t="str">
        <f t="shared" si="14"/>
        <v/>
      </c>
      <c r="W18" s="142" t="str">
        <f t="shared" si="14"/>
        <v/>
      </c>
      <c r="X18" s="142" t="str">
        <f t="shared" si="14"/>
        <v/>
      </c>
      <c r="Y18" s="142"/>
      <c r="Z18" s="142"/>
      <c r="AA18" s="148" t="str">
        <f t="shared" ca="1" si="8"/>
        <v/>
      </c>
      <c r="AB18" s="148" t="str">
        <f t="shared" ca="1" si="8"/>
        <v>D02</v>
      </c>
      <c r="AC18" s="148" t="str">
        <f t="shared" ca="1" si="8"/>
        <v/>
      </c>
      <c r="AD18" s="148" t="str">
        <f t="shared" ca="1" si="8"/>
        <v/>
      </c>
      <c r="AE18" s="148" t="str">
        <f t="shared" ca="1" si="8"/>
        <v/>
      </c>
      <c r="AF18" s="148" t="str">
        <f t="shared" ca="1" si="8"/>
        <v/>
      </c>
      <c r="AG18" s="148" t="str">
        <f t="shared" ca="1" si="8"/>
        <v/>
      </c>
      <c r="AH18" s="148" t="str">
        <f t="shared" ca="1" si="8"/>
        <v/>
      </c>
      <c r="AI18" s="148" t="str">
        <f t="shared" ca="1" si="8"/>
        <v/>
      </c>
      <c r="AJ18" s="148" t="str">
        <f t="shared" ca="1" si="8"/>
        <v/>
      </c>
      <c r="AK18" s="148" t="str">
        <f t="shared" ca="1" si="8"/>
        <v/>
      </c>
      <c r="AL18" s="148" t="str">
        <f t="shared" ca="1" si="8"/>
        <v/>
      </c>
      <c r="AM18" s="238" t="str">
        <f t="shared" si="9"/>
        <v>Atletická školka D</v>
      </c>
      <c r="AN18" s="233">
        <f t="shared" ca="1" si="13"/>
        <v>4</v>
      </c>
      <c r="AO18" s="233">
        <f t="shared" ca="1" si="10"/>
        <v>20</v>
      </c>
      <c r="AP18" s="233" t="str">
        <f t="shared" si="11"/>
        <v>2019 - 2020</v>
      </c>
      <c r="AR18" s="66"/>
      <c r="AS18" s="11"/>
      <c r="AT18" s="11"/>
      <c r="BA18" s="2"/>
    </row>
    <row r="19" spans="1:53" x14ac:dyDescent="0.35">
      <c r="A19" s="66">
        <f>IF(C18="","",MAX($A$7:A18)+1)</f>
        <v>13</v>
      </c>
      <c r="B19" s="37">
        <v>14</v>
      </c>
      <c r="C19" s="107" t="s">
        <v>891</v>
      </c>
      <c r="D19" s="38" t="s">
        <v>921</v>
      </c>
      <c r="E19" s="108">
        <v>0</v>
      </c>
      <c r="F19">
        <v>2023</v>
      </c>
      <c r="G19" s="107" t="s">
        <v>922</v>
      </c>
      <c r="H19" s="70" t="s">
        <v>101</v>
      </c>
      <c r="I19" s="287" t="str">
        <f t="shared" ca="1" si="12"/>
        <v>20 m</v>
      </c>
      <c r="J19" s="285">
        <f>IF(H19="","",VLOOKUP(H19,Kategorie!$A$4:$J$35,8,FALSE))</f>
        <v>1</v>
      </c>
      <c r="L19" s="142" t="str">
        <f t="shared" si="14"/>
        <v/>
      </c>
      <c r="M19" s="142" t="str">
        <f t="shared" si="14"/>
        <v/>
      </c>
      <c r="N19" s="142" t="str">
        <f t="shared" si="14"/>
        <v/>
      </c>
      <c r="O19" s="142"/>
      <c r="P19" s="142"/>
      <c r="Q19" s="142"/>
      <c r="R19" s="142"/>
      <c r="S19" s="142"/>
      <c r="T19" s="142"/>
      <c r="U19" s="142" t="str">
        <f t="shared" si="14"/>
        <v/>
      </c>
      <c r="V19" s="142" t="str">
        <f t="shared" si="14"/>
        <v/>
      </c>
      <c r="W19" s="142" t="str">
        <f t="shared" si="14"/>
        <v/>
      </c>
      <c r="X19" s="142" t="str">
        <f t="shared" si="14"/>
        <v/>
      </c>
      <c r="Y19" s="142"/>
      <c r="Z19" s="142"/>
      <c r="AA19" s="148" t="str">
        <f t="shared" ca="1" si="8"/>
        <v>D01</v>
      </c>
      <c r="AB19" s="148" t="str">
        <f t="shared" ca="1" si="8"/>
        <v/>
      </c>
      <c r="AC19" s="148" t="str">
        <f t="shared" ca="1" si="8"/>
        <v/>
      </c>
      <c r="AD19" s="148" t="str">
        <f t="shared" ca="1" si="8"/>
        <v/>
      </c>
      <c r="AE19" s="148" t="str">
        <f t="shared" ca="1" si="8"/>
        <v/>
      </c>
      <c r="AF19" s="148" t="str">
        <f t="shared" ca="1" si="8"/>
        <v/>
      </c>
      <c r="AG19" s="148" t="str">
        <f t="shared" ca="1" si="8"/>
        <v/>
      </c>
      <c r="AH19" s="148" t="str">
        <f t="shared" ca="1" si="8"/>
        <v/>
      </c>
      <c r="AI19" s="148" t="str">
        <f t="shared" ca="1" si="8"/>
        <v/>
      </c>
      <c r="AJ19" s="148" t="str">
        <f t="shared" ca="1" si="8"/>
        <v/>
      </c>
      <c r="AK19" s="148" t="str">
        <f t="shared" ca="1" si="8"/>
        <v/>
      </c>
      <c r="AL19" s="148" t="str">
        <f t="shared" ca="1" si="8"/>
        <v/>
      </c>
      <c r="AM19" s="238" t="str">
        <f t="shared" si="9"/>
        <v>Benjamínci D</v>
      </c>
      <c r="AN19" s="233">
        <f t="shared" ca="1" si="13"/>
        <v>15</v>
      </c>
      <c r="AO19" s="233">
        <f t="shared" ca="1" si="10"/>
        <v>20</v>
      </c>
      <c r="AP19" s="233" t="str">
        <f t="shared" si="11"/>
        <v>2021 -  a mladší</v>
      </c>
      <c r="AR19" s="66"/>
      <c r="AS19" s="11"/>
      <c r="AT19" s="11"/>
      <c r="BA19" s="2"/>
    </row>
    <row r="20" spans="1:53" x14ac:dyDescent="0.35">
      <c r="A20" s="66">
        <f>IF(C19="","",MAX($A$7:A19)+1)</f>
        <v>14</v>
      </c>
      <c r="B20" s="37">
        <v>15</v>
      </c>
      <c r="C20" s="107" t="s">
        <v>891</v>
      </c>
      <c r="D20" s="38" t="s">
        <v>923</v>
      </c>
      <c r="E20" s="108">
        <v>0</v>
      </c>
      <c r="F20">
        <v>2020</v>
      </c>
      <c r="G20" s="107" t="s">
        <v>922</v>
      </c>
      <c r="H20" s="70" t="s">
        <v>102</v>
      </c>
      <c r="I20" s="287" t="str">
        <f t="shared" ca="1" si="12"/>
        <v>20 m</v>
      </c>
      <c r="J20" s="285">
        <f>IF(H20="","",VLOOKUP(H20,Kategorie!$A$4:$J$35,8,FALSE))</f>
        <v>1</v>
      </c>
      <c r="L20" s="142" t="str">
        <f t="shared" si="14"/>
        <v/>
      </c>
      <c r="M20" s="142" t="str">
        <f t="shared" si="14"/>
        <v/>
      </c>
      <c r="N20" s="142" t="str">
        <f t="shared" si="14"/>
        <v/>
      </c>
      <c r="O20" s="142"/>
      <c r="P20" s="142"/>
      <c r="Q20" s="142"/>
      <c r="R20" s="142"/>
      <c r="S20" s="142"/>
      <c r="T20" s="142"/>
      <c r="U20" s="142" t="str">
        <f t="shared" si="14"/>
        <v/>
      </c>
      <c r="V20" s="142" t="str">
        <f t="shared" si="14"/>
        <v/>
      </c>
      <c r="W20" s="142" t="str">
        <f t="shared" si="14"/>
        <v/>
      </c>
      <c r="X20" s="142" t="str">
        <f t="shared" si="14"/>
        <v/>
      </c>
      <c r="Y20" s="142"/>
      <c r="Z20" s="142"/>
      <c r="AA20" s="148" t="str">
        <f t="shared" ca="1" si="8"/>
        <v/>
      </c>
      <c r="AB20" s="148" t="str">
        <f t="shared" ca="1" si="8"/>
        <v>D02</v>
      </c>
      <c r="AC20" s="148" t="str">
        <f t="shared" ca="1" si="8"/>
        <v/>
      </c>
      <c r="AD20" s="148" t="str">
        <f t="shared" ca="1" si="8"/>
        <v/>
      </c>
      <c r="AE20" s="148" t="str">
        <f t="shared" ca="1" si="8"/>
        <v/>
      </c>
      <c r="AF20" s="148" t="str">
        <f t="shared" ca="1" si="8"/>
        <v/>
      </c>
      <c r="AG20" s="148" t="str">
        <f t="shared" ca="1" si="8"/>
        <v/>
      </c>
      <c r="AH20" s="148" t="str">
        <f t="shared" ca="1" si="8"/>
        <v/>
      </c>
      <c r="AI20" s="148" t="str">
        <f t="shared" ca="1" si="8"/>
        <v/>
      </c>
      <c r="AJ20" s="148" t="str">
        <f t="shared" ca="1" si="8"/>
        <v/>
      </c>
      <c r="AK20" s="148" t="str">
        <f t="shared" ca="1" si="8"/>
        <v/>
      </c>
      <c r="AL20" s="148" t="str">
        <f t="shared" ca="1" si="8"/>
        <v/>
      </c>
      <c r="AM20" s="238" t="str">
        <f t="shared" si="9"/>
        <v>Atletická školka D</v>
      </c>
      <c r="AN20" s="233">
        <f t="shared" ca="1" si="13"/>
        <v>4</v>
      </c>
      <c r="AO20" s="233">
        <f t="shared" ca="1" si="10"/>
        <v>20</v>
      </c>
      <c r="AP20" s="233" t="str">
        <f t="shared" si="11"/>
        <v>2019 - 2020</v>
      </c>
      <c r="AR20" s="66"/>
      <c r="AS20" s="11"/>
      <c r="AT20" s="11"/>
      <c r="BA20" s="2"/>
    </row>
    <row r="21" spans="1:53" x14ac:dyDescent="0.35">
      <c r="A21" s="66">
        <f>IF(C20="","",MAX($A$7:A20)+1)</f>
        <v>15</v>
      </c>
      <c r="B21" s="37">
        <v>16</v>
      </c>
      <c r="C21" s="107" t="s">
        <v>891</v>
      </c>
      <c r="D21" s="38" t="s">
        <v>57</v>
      </c>
      <c r="E21" s="108">
        <v>0</v>
      </c>
      <c r="F21">
        <v>2015</v>
      </c>
      <c r="G21" s="107" t="s">
        <v>922</v>
      </c>
      <c r="H21" s="70" t="s">
        <v>104</v>
      </c>
      <c r="I21" s="287" t="str">
        <f t="shared" ca="1" si="12"/>
        <v>40 m</v>
      </c>
      <c r="J21" s="285">
        <f>IF(H21="","",VLOOKUP(H21,Kategorie!$A$4:$J$35,8,FALSE))</f>
        <v>2</v>
      </c>
      <c r="L21" s="142" t="str">
        <f t="shared" si="14"/>
        <v/>
      </c>
      <c r="M21" s="142" t="str">
        <f t="shared" si="14"/>
        <v/>
      </c>
      <c r="N21" s="142" t="str">
        <f t="shared" si="14"/>
        <v/>
      </c>
      <c r="O21" s="142"/>
      <c r="P21" s="142"/>
      <c r="Q21" s="142"/>
      <c r="R21" s="142"/>
      <c r="S21" s="142"/>
      <c r="T21" s="142"/>
      <c r="U21" s="142" t="str">
        <f t="shared" si="14"/>
        <v/>
      </c>
      <c r="V21" s="142" t="str">
        <f t="shared" si="14"/>
        <v/>
      </c>
      <c r="W21" s="142" t="str">
        <f t="shared" si="14"/>
        <v/>
      </c>
      <c r="X21" s="142" t="str">
        <f t="shared" si="14"/>
        <v/>
      </c>
      <c r="Y21" s="142"/>
      <c r="Z21" s="142"/>
      <c r="AA21" s="148" t="str">
        <f t="shared" ca="1" si="8"/>
        <v/>
      </c>
      <c r="AB21" s="148" t="str">
        <f t="shared" ca="1" si="8"/>
        <v/>
      </c>
      <c r="AC21" s="148" t="str">
        <f t="shared" ca="1" si="8"/>
        <v/>
      </c>
      <c r="AD21" s="148" t="str">
        <f t="shared" ca="1" si="8"/>
        <v>D04</v>
      </c>
      <c r="AE21" s="148" t="str">
        <f t="shared" ca="1" si="8"/>
        <v/>
      </c>
      <c r="AF21" s="148" t="str">
        <f t="shared" ca="1" si="8"/>
        <v/>
      </c>
      <c r="AG21" s="148" t="str">
        <f t="shared" ca="1" si="8"/>
        <v/>
      </c>
      <c r="AH21" s="148" t="str">
        <f t="shared" ca="1" si="8"/>
        <v/>
      </c>
      <c r="AI21" s="148" t="str">
        <f t="shared" ca="1" si="8"/>
        <v/>
      </c>
      <c r="AJ21" s="148" t="str">
        <f t="shared" ca="1" si="8"/>
        <v/>
      </c>
      <c r="AK21" s="148" t="str">
        <f t="shared" ca="1" si="8"/>
        <v/>
      </c>
      <c r="AL21" s="148" t="str">
        <f t="shared" ca="1" si="8"/>
        <v/>
      </c>
      <c r="AM21" s="238" t="str">
        <f t="shared" si="9"/>
        <v>Přípravka D</v>
      </c>
      <c r="AN21" s="233">
        <f t="shared" ca="1" si="13"/>
        <v>7</v>
      </c>
      <c r="AO21" s="233">
        <f t="shared" ca="1" si="10"/>
        <v>40</v>
      </c>
      <c r="AP21" s="233" t="str">
        <f t="shared" si="11"/>
        <v>2015 - 2016</v>
      </c>
      <c r="AR21" s="66"/>
      <c r="AS21" s="11"/>
      <c r="AT21" s="11"/>
      <c r="BA21" s="2"/>
    </row>
    <row r="22" spans="1:53" x14ac:dyDescent="0.35">
      <c r="A22" s="66">
        <f>IF(C21="","",MAX($A$7:A21)+1)</f>
        <v>16</v>
      </c>
      <c r="B22" s="37">
        <v>17</v>
      </c>
      <c r="C22" s="107" t="s">
        <v>891</v>
      </c>
      <c r="D22" s="38" t="s">
        <v>924</v>
      </c>
      <c r="E22" s="108">
        <v>0</v>
      </c>
      <c r="F22">
        <v>1985</v>
      </c>
      <c r="G22" s="107" t="s">
        <v>922</v>
      </c>
      <c r="H22" s="70" t="s">
        <v>489</v>
      </c>
      <c r="I22" s="287" t="str">
        <f t="shared" ca="1" si="12"/>
        <v>80 m</v>
      </c>
      <c r="J22" s="285">
        <f>IF(H22="","",VLOOKUP(H22,Kategorie!$A$4:$J$35,8,FALSE))</f>
        <v>4</v>
      </c>
      <c r="L22" s="142" t="str">
        <f t="shared" si="14"/>
        <v/>
      </c>
      <c r="M22" s="142" t="str">
        <f t="shared" si="14"/>
        <v/>
      </c>
      <c r="N22" s="142" t="str">
        <f t="shared" si="14"/>
        <v/>
      </c>
      <c r="O22" s="142"/>
      <c r="P22" s="142"/>
      <c r="Q22" s="142"/>
      <c r="R22" s="142"/>
      <c r="S22" s="142"/>
      <c r="T22" s="142"/>
      <c r="U22" s="142" t="str">
        <f t="shared" si="14"/>
        <v/>
      </c>
      <c r="V22" s="142" t="str">
        <f t="shared" si="14"/>
        <v/>
      </c>
      <c r="W22" s="142" t="str">
        <f t="shared" si="14"/>
        <v/>
      </c>
      <c r="X22" s="142" t="str">
        <f t="shared" si="14"/>
        <v/>
      </c>
      <c r="Y22" s="142"/>
      <c r="Z22" s="142"/>
      <c r="AA22" s="148" t="str">
        <f t="shared" ca="1" si="8"/>
        <v/>
      </c>
      <c r="AB22" s="148" t="str">
        <f t="shared" ca="1" si="8"/>
        <v/>
      </c>
      <c r="AC22" s="148" t="str">
        <f t="shared" ca="1" si="8"/>
        <v/>
      </c>
      <c r="AD22" s="148" t="str">
        <f t="shared" ca="1" si="8"/>
        <v/>
      </c>
      <c r="AE22" s="148" t="str">
        <f t="shared" ca="1" si="8"/>
        <v/>
      </c>
      <c r="AF22" s="148" t="str">
        <f t="shared" ca="1" si="8"/>
        <v/>
      </c>
      <c r="AG22" s="148" t="str">
        <f t="shared" ca="1" si="8"/>
        <v/>
      </c>
      <c r="AH22" s="148" t="str">
        <f t="shared" ca="1" si="8"/>
        <v/>
      </c>
      <c r="AI22" s="148" t="str">
        <f t="shared" ca="1" si="8"/>
        <v/>
      </c>
      <c r="AJ22" s="148" t="str">
        <f t="shared" ca="1" si="8"/>
        <v>D10</v>
      </c>
      <c r="AK22" s="148" t="str">
        <f t="shared" ca="1" si="8"/>
        <v/>
      </c>
      <c r="AL22" s="148" t="str">
        <f t="shared" ca="1" si="8"/>
        <v/>
      </c>
      <c r="AM22" s="238" t="str">
        <f t="shared" si="9"/>
        <v>Ženy B</v>
      </c>
      <c r="AN22" s="233">
        <f t="shared" ca="1" si="13"/>
        <v>9</v>
      </c>
      <c r="AO22" s="233">
        <f t="shared" ca="1" si="10"/>
        <v>80</v>
      </c>
      <c r="AP22" s="233" t="str">
        <f t="shared" si="11"/>
        <v>1991 - 1982</v>
      </c>
      <c r="AR22" s="66"/>
      <c r="AS22" s="11"/>
      <c r="AT22" s="11"/>
      <c r="BA22" s="2"/>
    </row>
    <row r="23" spans="1:53" x14ac:dyDescent="0.35">
      <c r="A23" s="66">
        <f>IF(C22="","",MAX($A$7:A22)+1)</f>
        <v>17</v>
      </c>
      <c r="B23" s="37">
        <v>18</v>
      </c>
      <c r="C23" s="107" t="s">
        <v>925</v>
      </c>
      <c r="D23" s="38" t="s">
        <v>18</v>
      </c>
      <c r="E23" s="108">
        <v>1</v>
      </c>
      <c r="F23">
        <v>1982</v>
      </c>
      <c r="G23" s="107" t="s">
        <v>922</v>
      </c>
      <c r="H23" s="70" t="s">
        <v>14</v>
      </c>
      <c r="I23" s="287" t="str">
        <f t="shared" ca="1" si="12"/>
        <v>110 m</v>
      </c>
      <c r="J23" s="285">
        <f>IF(H23="","",VLOOKUP(H23,Kategorie!$A$4:$J$35,8,FALSE))</f>
        <v>5</v>
      </c>
      <c r="L23" s="142" t="str">
        <f t="shared" ca="1" si="14"/>
        <v/>
      </c>
      <c r="M23" s="142" t="str">
        <f t="shared" ca="1" si="14"/>
        <v/>
      </c>
      <c r="N23" s="142" t="str">
        <f t="shared" ca="1" si="14"/>
        <v/>
      </c>
      <c r="O23" s="142"/>
      <c r="P23" s="142"/>
      <c r="Q23" s="142"/>
      <c r="R23" s="142"/>
      <c r="S23" s="142"/>
      <c r="T23" s="142"/>
      <c r="U23" s="142" t="str">
        <f t="shared" ca="1" si="14"/>
        <v>C10</v>
      </c>
      <c r="V23" s="142" t="str">
        <f t="shared" ca="1" si="14"/>
        <v/>
      </c>
      <c r="W23" s="142" t="str">
        <f t="shared" ca="1" si="14"/>
        <v/>
      </c>
      <c r="X23" s="142" t="str">
        <f t="shared" ca="1" si="14"/>
        <v/>
      </c>
      <c r="Y23" s="142"/>
      <c r="Z23" s="142"/>
      <c r="AA23" s="148" t="str">
        <f t="shared" ref="AA23:AK23" si="15">IF($E23=1,"",IF(AND($F23&gt;=AA$2,$F23&lt;=AA$4),AA$6,""))</f>
        <v/>
      </c>
      <c r="AB23" s="148" t="str">
        <f t="shared" si="15"/>
        <v/>
      </c>
      <c r="AC23" s="148" t="str">
        <f t="shared" si="15"/>
        <v/>
      </c>
      <c r="AD23" s="148" t="str">
        <f t="shared" si="15"/>
        <v/>
      </c>
      <c r="AE23" s="148" t="str">
        <f t="shared" si="15"/>
        <v/>
      </c>
      <c r="AF23" s="148" t="str">
        <f t="shared" si="15"/>
        <v/>
      </c>
      <c r="AG23" s="148" t="str">
        <f t="shared" si="15"/>
        <v/>
      </c>
      <c r="AH23" s="148" t="str">
        <f t="shared" si="15"/>
        <v/>
      </c>
      <c r="AI23" s="148" t="str">
        <f t="shared" si="15"/>
        <v/>
      </c>
      <c r="AJ23" s="148" t="str">
        <f t="shared" si="15"/>
        <v/>
      </c>
      <c r="AK23" s="148" t="str">
        <f t="shared" si="15"/>
        <v/>
      </c>
      <c r="AL23" s="148" t="str">
        <f t="shared" si="8"/>
        <v/>
      </c>
      <c r="AM23" s="238" t="str">
        <f t="shared" si="9"/>
        <v>Muži B</v>
      </c>
      <c r="AN23" s="233">
        <f t="shared" ca="1" si="13"/>
        <v>5</v>
      </c>
      <c r="AO23" s="233">
        <f t="shared" ca="1" si="10"/>
        <v>110</v>
      </c>
      <c r="AP23" s="233" t="str">
        <f t="shared" si="11"/>
        <v>1977 - 1986</v>
      </c>
      <c r="AR23" s="66"/>
      <c r="AS23" s="11"/>
      <c r="AT23" s="11"/>
      <c r="BA23" s="2"/>
    </row>
    <row r="24" spans="1:53" x14ac:dyDescent="0.35">
      <c r="A24" s="66">
        <f>IF(C23="","",MAX($A$7:A23)+1)</f>
        <v>18</v>
      </c>
      <c r="B24" s="37">
        <v>19</v>
      </c>
      <c r="C24" s="107" t="s">
        <v>926</v>
      </c>
      <c r="D24" s="38" t="s">
        <v>21</v>
      </c>
      <c r="E24" s="108">
        <v>1</v>
      </c>
      <c r="F24">
        <v>1975</v>
      </c>
      <c r="G24" s="107" t="s">
        <v>922</v>
      </c>
      <c r="H24" s="70" t="s">
        <v>87</v>
      </c>
      <c r="I24" s="287" t="str">
        <f t="shared" ca="1" si="12"/>
        <v>110 m</v>
      </c>
      <c r="J24" s="285">
        <f>IF(H24="","",VLOOKUP(H24,Kategorie!$A$4:$J$35,8,FALSE))</f>
        <v>5</v>
      </c>
      <c r="L24" s="142" t="str">
        <f t="shared" ca="1" si="14"/>
        <v/>
      </c>
      <c r="M24" s="142" t="str">
        <f t="shared" ca="1" si="14"/>
        <v/>
      </c>
      <c r="N24" s="142" t="str">
        <f t="shared" ca="1" si="14"/>
        <v/>
      </c>
      <c r="O24" s="142"/>
      <c r="P24" s="142"/>
      <c r="Q24" s="142"/>
      <c r="R24" s="142"/>
      <c r="S24" s="142"/>
      <c r="T24" s="142"/>
      <c r="U24" s="142" t="str">
        <f t="shared" ca="1" si="14"/>
        <v/>
      </c>
      <c r="V24" s="142" t="str">
        <f t="shared" ca="1" si="14"/>
        <v>C11</v>
      </c>
      <c r="W24" s="142" t="str">
        <f t="shared" ca="1" si="14"/>
        <v/>
      </c>
      <c r="X24" s="142" t="str">
        <f t="shared" ca="1" si="14"/>
        <v/>
      </c>
      <c r="Y24" s="142"/>
      <c r="Z24" s="142"/>
      <c r="AA24" s="148"/>
      <c r="AB24" s="148" t="str">
        <f t="shared" si="8"/>
        <v/>
      </c>
      <c r="AC24" s="148" t="str">
        <f t="shared" si="8"/>
        <v/>
      </c>
      <c r="AD24" s="148" t="str">
        <f t="shared" si="8"/>
        <v/>
      </c>
      <c r="AE24" s="148" t="str">
        <f t="shared" si="8"/>
        <v/>
      </c>
      <c r="AF24" s="148" t="str">
        <f t="shared" si="8"/>
        <v/>
      </c>
      <c r="AG24" s="148" t="str">
        <f t="shared" si="8"/>
        <v/>
      </c>
      <c r="AH24" s="148" t="str">
        <f t="shared" si="8"/>
        <v/>
      </c>
      <c r="AI24" s="148" t="str">
        <f t="shared" si="8"/>
        <v/>
      </c>
      <c r="AJ24" s="148" t="str">
        <f t="shared" si="8"/>
        <v/>
      </c>
      <c r="AK24" s="148" t="str">
        <f t="shared" si="8"/>
        <v/>
      </c>
      <c r="AL24" s="148" t="str">
        <f t="shared" si="8"/>
        <v/>
      </c>
      <c r="AM24" s="238" t="str">
        <f t="shared" si="9"/>
        <v>Muži C</v>
      </c>
      <c r="AN24" s="233">
        <f t="shared" ca="1" si="13"/>
        <v>9</v>
      </c>
      <c r="AO24" s="233">
        <f t="shared" ca="1" si="10"/>
        <v>110</v>
      </c>
      <c r="AP24" s="233" t="str">
        <f t="shared" si="11"/>
        <v>1967 - 1976</v>
      </c>
      <c r="AR24" s="66"/>
      <c r="AS24" s="11"/>
      <c r="AT24" s="11"/>
      <c r="BA24" s="2"/>
    </row>
    <row r="25" spans="1:53" x14ac:dyDescent="0.35">
      <c r="A25" s="66">
        <f>IF(C24="","",MAX($A$7:A24)+1)</f>
        <v>19</v>
      </c>
      <c r="B25" s="37">
        <v>20</v>
      </c>
      <c r="C25" s="107" t="s">
        <v>926</v>
      </c>
      <c r="D25" s="38" t="s">
        <v>7</v>
      </c>
      <c r="E25" s="108">
        <v>1</v>
      </c>
      <c r="F25">
        <v>2010</v>
      </c>
      <c r="G25" s="107" t="s">
        <v>922</v>
      </c>
      <c r="H25" s="70" t="s">
        <v>98</v>
      </c>
      <c r="I25" s="287" t="str">
        <f t="shared" ca="1" si="12"/>
        <v>80 m</v>
      </c>
      <c r="J25" s="285">
        <f>IF(H25="","",VLOOKUP(H25,Kategorie!$A$4:$J$35,8,FALSE))</f>
        <v>4</v>
      </c>
      <c r="L25" s="142" t="str">
        <f t="shared" ca="1" si="14"/>
        <v/>
      </c>
      <c r="M25" s="142" t="str">
        <f t="shared" ca="1" si="14"/>
        <v/>
      </c>
      <c r="N25" s="142" t="str">
        <f t="shared" ca="1" si="14"/>
        <v/>
      </c>
      <c r="O25" s="142"/>
      <c r="P25" s="142"/>
      <c r="Q25" s="142"/>
      <c r="R25" s="142"/>
      <c r="S25" s="142"/>
      <c r="T25" s="142"/>
      <c r="U25" s="142" t="str">
        <f t="shared" ca="1" si="14"/>
        <v/>
      </c>
      <c r="V25" s="142" t="str">
        <f t="shared" ca="1" si="14"/>
        <v/>
      </c>
      <c r="W25" s="142" t="str">
        <f t="shared" ca="1" si="14"/>
        <v/>
      </c>
      <c r="X25" s="142" t="str">
        <f t="shared" ca="1" si="14"/>
        <v/>
      </c>
      <c r="Y25" s="142"/>
      <c r="Z25" s="142"/>
      <c r="AA25" s="148" t="str">
        <f t="shared" ref="AA25:AL48" si="16">IF($E25=1,"",IF(AND($F25&gt;=AA$2,$F25&lt;=AA$4),AA$6,""))</f>
        <v/>
      </c>
      <c r="AB25" s="148" t="str">
        <f t="shared" si="16"/>
        <v/>
      </c>
      <c r="AC25" s="148" t="str">
        <f t="shared" si="16"/>
        <v/>
      </c>
      <c r="AD25" s="148" t="str">
        <f t="shared" si="16"/>
        <v/>
      </c>
      <c r="AE25" s="148" t="str">
        <f t="shared" si="16"/>
        <v/>
      </c>
      <c r="AF25" s="148" t="str">
        <f t="shared" si="16"/>
        <v/>
      </c>
      <c r="AG25" s="148" t="str">
        <f t="shared" si="16"/>
        <v/>
      </c>
      <c r="AH25" s="148" t="str">
        <f t="shared" si="16"/>
        <v/>
      </c>
      <c r="AI25" s="148" t="str">
        <f t="shared" si="16"/>
        <v/>
      </c>
      <c r="AJ25" s="148" t="str">
        <f t="shared" si="16"/>
        <v/>
      </c>
      <c r="AK25" s="148" t="str">
        <f t="shared" si="16"/>
        <v/>
      </c>
      <c r="AL25" s="148" t="str">
        <f t="shared" si="16"/>
        <v/>
      </c>
      <c r="AM25" s="238" t="str">
        <f t="shared" si="9"/>
        <v>Dorostenci</v>
      </c>
      <c r="AN25" s="233">
        <f t="shared" ca="1" si="13"/>
        <v>8</v>
      </c>
      <c r="AO25" s="233">
        <f t="shared" ca="1" si="10"/>
        <v>80</v>
      </c>
      <c r="AP25" s="233" t="str">
        <f t="shared" si="11"/>
        <v>2009 - 2010</v>
      </c>
      <c r="AR25" s="66"/>
      <c r="AS25" s="11"/>
      <c r="AT25" s="11"/>
      <c r="BA25" s="2"/>
    </row>
    <row r="26" spans="1:53" x14ac:dyDescent="0.35">
      <c r="A26" s="66">
        <f>IF(C25="","",MAX($A$7:A25)+1)</f>
        <v>20</v>
      </c>
      <c r="B26" s="37">
        <v>21</v>
      </c>
      <c r="C26" s="107" t="s">
        <v>926</v>
      </c>
      <c r="D26" s="38" t="s">
        <v>48</v>
      </c>
      <c r="E26" s="108">
        <v>1</v>
      </c>
      <c r="F26">
        <v>2012</v>
      </c>
      <c r="G26" s="107" t="s">
        <v>922</v>
      </c>
      <c r="H26" s="70" t="s">
        <v>97</v>
      </c>
      <c r="I26" s="287" t="str">
        <f t="shared" ca="1" si="12"/>
        <v>60 m</v>
      </c>
      <c r="J26" s="285">
        <f>IF(H26="","",VLOOKUP(H26,Kategorie!$A$4:$J$35,8,FALSE))</f>
        <v>3</v>
      </c>
      <c r="L26" s="142" t="str">
        <f t="shared" ca="1" si="14"/>
        <v/>
      </c>
      <c r="M26" s="142" t="str">
        <f t="shared" ca="1" si="14"/>
        <v/>
      </c>
      <c r="N26" s="142" t="str">
        <f t="shared" ca="1" si="14"/>
        <v/>
      </c>
      <c r="O26" s="142"/>
      <c r="P26" s="142"/>
      <c r="Q26" s="142"/>
      <c r="R26" s="142"/>
      <c r="S26" s="142"/>
      <c r="T26" s="142"/>
      <c r="U26" s="142" t="str">
        <f t="shared" ca="1" si="14"/>
        <v/>
      </c>
      <c r="V26" s="142" t="str">
        <f t="shared" ca="1" si="14"/>
        <v/>
      </c>
      <c r="W26" s="142" t="str">
        <f t="shared" ca="1" si="14"/>
        <v/>
      </c>
      <c r="X26" s="142" t="str">
        <f t="shared" ca="1" si="14"/>
        <v/>
      </c>
      <c r="Y26" s="142"/>
      <c r="Z26" s="142"/>
      <c r="AA26" s="148" t="str">
        <f t="shared" si="16"/>
        <v/>
      </c>
      <c r="AB26" s="148" t="str">
        <f t="shared" si="16"/>
        <v/>
      </c>
      <c r="AC26" s="148" t="str">
        <f t="shared" si="16"/>
        <v/>
      </c>
      <c r="AD26" s="148" t="str">
        <f t="shared" si="16"/>
        <v/>
      </c>
      <c r="AE26" s="148" t="str">
        <f t="shared" si="16"/>
        <v/>
      </c>
      <c r="AF26" s="148" t="str">
        <f t="shared" si="16"/>
        <v/>
      </c>
      <c r="AG26" s="148" t="str">
        <f t="shared" si="16"/>
        <v/>
      </c>
      <c r="AH26" s="148" t="str">
        <f t="shared" si="16"/>
        <v/>
      </c>
      <c r="AI26" s="148" t="str">
        <f t="shared" si="16"/>
        <v/>
      </c>
      <c r="AJ26" s="148" t="str">
        <f t="shared" si="16"/>
        <v/>
      </c>
      <c r="AK26" s="148" t="str">
        <f t="shared" si="16"/>
        <v/>
      </c>
      <c r="AL26" s="148" t="str">
        <f t="shared" si="16"/>
        <v/>
      </c>
      <c r="AM26" s="238" t="str">
        <f t="shared" si="9"/>
        <v>Starší žáci</v>
      </c>
      <c r="AN26" s="233">
        <f t="shared" ca="1" si="13"/>
        <v>3</v>
      </c>
      <c r="AO26" s="233">
        <f t="shared" ca="1" si="10"/>
        <v>60</v>
      </c>
      <c r="AP26" s="233" t="str">
        <f t="shared" si="11"/>
        <v>2011 - 2012</v>
      </c>
      <c r="AR26" s="66"/>
      <c r="AS26" s="11"/>
      <c r="AT26" s="11"/>
      <c r="BA26" s="2"/>
    </row>
    <row r="27" spans="1:53" x14ac:dyDescent="0.35">
      <c r="A27" s="66">
        <f>IF(C26="","",MAX($A$7:A26)+1)</f>
        <v>21</v>
      </c>
      <c r="B27" s="37">
        <v>22</v>
      </c>
      <c r="C27" s="107" t="s">
        <v>892</v>
      </c>
      <c r="D27" s="38" t="s">
        <v>275</v>
      </c>
      <c r="E27" s="108">
        <v>1</v>
      </c>
      <c r="F27">
        <v>2018</v>
      </c>
      <c r="G27" s="107" t="s">
        <v>922</v>
      </c>
      <c r="H27" s="70" t="s">
        <v>94</v>
      </c>
      <c r="I27" s="287" t="str">
        <f t="shared" ca="1" si="12"/>
        <v>40 m</v>
      </c>
      <c r="J27" s="285">
        <f>IF(H27="","",VLOOKUP(H27,Kategorie!$A$4:$J$35,8,FALSE))</f>
        <v>2</v>
      </c>
      <c r="L27" s="142" t="str">
        <f t="shared" ca="1" si="14"/>
        <v/>
      </c>
      <c r="M27" s="142" t="str">
        <f t="shared" ca="1" si="14"/>
        <v/>
      </c>
      <c r="N27" s="142" t="str">
        <f t="shared" ca="1" si="14"/>
        <v>C03</v>
      </c>
      <c r="O27" s="142"/>
      <c r="P27" s="142"/>
      <c r="Q27" s="142"/>
      <c r="R27" s="142"/>
      <c r="S27" s="142"/>
      <c r="T27" s="142"/>
      <c r="U27" s="142" t="str">
        <f t="shared" ca="1" si="14"/>
        <v/>
      </c>
      <c r="V27" s="142" t="str">
        <f t="shared" ca="1" si="14"/>
        <v/>
      </c>
      <c r="W27" s="142" t="str">
        <f t="shared" ca="1" si="14"/>
        <v/>
      </c>
      <c r="X27" s="142" t="str">
        <f t="shared" ca="1" si="14"/>
        <v/>
      </c>
      <c r="Y27" s="142"/>
      <c r="Z27" s="142"/>
      <c r="AA27" s="148" t="str">
        <f t="shared" si="16"/>
        <v/>
      </c>
      <c r="AB27" s="148" t="str">
        <f t="shared" si="16"/>
        <v/>
      </c>
      <c r="AC27" s="148" t="str">
        <f t="shared" si="16"/>
        <v/>
      </c>
      <c r="AD27" s="148" t="str">
        <f t="shared" si="16"/>
        <v/>
      </c>
      <c r="AE27" s="148" t="str">
        <f t="shared" si="16"/>
        <v/>
      </c>
      <c r="AF27" s="148" t="str">
        <f t="shared" si="16"/>
        <v/>
      </c>
      <c r="AG27" s="148" t="str">
        <f t="shared" si="16"/>
        <v/>
      </c>
      <c r="AH27" s="148" t="str">
        <f t="shared" si="16"/>
        <v/>
      </c>
      <c r="AI27" s="148" t="str">
        <f t="shared" si="16"/>
        <v/>
      </c>
      <c r="AJ27" s="148" t="str">
        <f t="shared" si="16"/>
        <v/>
      </c>
      <c r="AK27" s="148" t="str">
        <f t="shared" si="16"/>
        <v/>
      </c>
      <c r="AL27" s="148" t="str">
        <f t="shared" si="16"/>
        <v/>
      </c>
      <c r="AM27" s="238" t="str">
        <f t="shared" si="9"/>
        <v>Minipřípravka H</v>
      </c>
      <c r="AN27" s="233">
        <f t="shared" ca="1" si="13"/>
        <v>5</v>
      </c>
      <c r="AO27" s="233">
        <f t="shared" ca="1" si="10"/>
        <v>40</v>
      </c>
      <c r="AP27" s="233" t="str">
        <f t="shared" si="11"/>
        <v>2017 - 2018</v>
      </c>
      <c r="AR27" s="66"/>
      <c r="AS27" s="11"/>
      <c r="AT27" s="11"/>
      <c r="BA27" s="2"/>
    </row>
    <row r="28" spans="1:53" x14ac:dyDescent="0.35">
      <c r="A28" s="66">
        <f>IF(C27="","",MAX($A$7:A27)+1)</f>
        <v>22</v>
      </c>
      <c r="B28" s="37">
        <v>23</v>
      </c>
      <c r="C28" s="107" t="s">
        <v>889</v>
      </c>
      <c r="D28" s="38" t="s">
        <v>927</v>
      </c>
      <c r="E28" s="108">
        <v>1</v>
      </c>
      <c r="F28">
        <v>2011</v>
      </c>
      <c r="G28" s="107" t="s">
        <v>922</v>
      </c>
      <c r="H28" s="70" t="s">
        <v>97</v>
      </c>
      <c r="I28" s="287">
        <v>80</v>
      </c>
      <c r="J28" s="285">
        <f>IF(H28="","",VLOOKUP(H28,Kategorie!$A$4:$J$35,8,FALSE))</f>
        <v>3</v>
      </c>
      <c r="L28" s="142" t="str">
        <f t="shared" ca="1" si="14"/>
        <v/>
      </c>
      <c r="M28" s="142" t="str">
        <f t="shared" ca="1" si="14"/>
        <v/>
      </c>
      <c r="N28" s="142" t="str">
        <f t="shared" ca="1" si="14"/>
        <v/>
      </c>
      <c r="O28" s="142"/>
      <c r="P28" s="142"/>
      <c r="Q28" s="142"/>
      <c r="R28" s="142"/>
      <c r="S28" s="142"/>
      <c r="T28" s="142" t="str">
        <f t="shared" ca="1" si="14"/>
        <v/>
      </c>
      <c r="U28" s="142" t="str">
        <f t="shared" ca="1" si="14"/>
        <v/>
      </c>
      <c r="V28" s="142" t="str">
        <f t="shared" ca="1" si="14"/>
        <v/>
      </c>
      <c r="W28" s="142" t="str">
        <f t="shared" ca="1" si="14"/>
        <v/>
      </c>
      <c r="X28" s="142" t="str">
        <f t="shared" ca="1" si="14"/>
        <v/>
      </c>
      <c r="Y28" s="142"/>
      <c r="Z28" s="142"/>
      <c r="AA28" s="148" t="str">
        <f t="shared" si="16"/>
        <v/>
      </c>
      <c r="AB28" s="148" t="str">
        <f t="shared" si="16"/>
        <v/>
      </c>
      <c r="AC28" s="148" t="str">
        <f t="shared" si="16"/>
        <v/>
      </c>
      <c r="AD28" s="148" t="str">
        <f t="shared" si="16"/>
        <v/>
      </c>
      <c r="AE28" s="148" t="str">
        <f t="shared" si="16"/>
        <v/>
      </c>
      <c r="AF28" s="148" t="str">
        <f t="shared" si="16"/>
        <v/>
      </c>
      <c r="AG28" s="148" t="str">
        <f t="shared" si="16"/>
        <v/>
      </c>
      <c r="AH28" s="148" t="str">
        <f t="shared" si="16"/>
        <v/>
      </c>
      <c r="AI28" s="148" t="str">
        <f t="shared" si="16"/>
        <v/>
      </c>
      <c r="AJ28" s="148" t="str">
        <f t="shared" si="16"/>
        <v/>
      </c>
      <c r="AK28" s="148" t="str">
        <f t="shared" si="16"/>
        <v/>
      </c>
      <c r="AL28" s="148" t="str">
        <f t="shared" si="16"/>
        <v/>
      </c>
      <c r="AM28" s="238" t="str">
        <f t="shared" si="9"/>
        <v>Starší žáci</v>
      </c>
      <c r="AN28" s="233">
        <f t="shared" ca="1" si="13"/>
        <v>3</v>
      </c>
      <c r="AO28" s="233">
        <f t="shared" ca="1" si="10"/>
        <v>60</v>
      </c>
      <c r="AP28" s="233" t="str">
        <f t="shared" si="11"/>
        <v>2011 - 2012</v>
      </c>
      <c r="AR28" s="66"/>
      <c r="AS28" s="11"/>
      <c r="AT28" s="11"/>
      <c r="BA28" s="2"/>
    </row>
    <row r="29" spans="1:53" x14ac:dyDescent="0.35">
      <c r="A29" s="66">
        <f>IF(C28="","",MAX($A$7:A28)+1)</f>
        <v>23</v>
      </c>
      <c r="B29" s="37">
        <v>24</v>
      </c>
      <c r="C29" s="107" t="s">
        <v>889</v>
      </c>
      <c r="D29" s="38" t="s">
        <v>15</v>
      </c>
      <c r="E29" s="108">
        <v>1</v>
      </c>
      <c r="F29">
        <v>2017</v>
      </c>
      <c r="G29" s="107" t="s">
        <v>922</v>
      </c>
      <c r="H29" s="70" t="s">
        <v>94</v>
      </c>
      <c r="I29" s="287" t="str">
        <f t="shared" ca="1" si="12"/>
        <v>40 m</v>
      </c>
      <c r="J29" s="285">
        <f>IF(H29="","",VLOOKUP(H29,Kategorie!$A$4:$J$35,8,FALSE))</f>
        <v>2</v>
      </c>
      <c r="L29" s="142" t="str">
        <f t="shared" ca="1" si="14"/>
        <v/>
      </c>
      <c r="M29" s="142" t="str">
        <f t="shared" ca="1" si="14"/>
        <v/>
      </c>
      <c r="N29" s="142" t="str">
        <f t="shared" ca="1" si="14"/>
        <v>C03</v>
      </c>
      <c r="O29" s="142" t="str">
        <f t="shared" ca="1" si="14"/>
        <v/>
      </c>
      <c r="P29" s="142" t="str">
        <f t="shared" ca="1" si="14"/>
        <v/>
      </c>
      <c r="Q29" s="142" t="str">
        <f t="shared" ca="1" si="14"/>
        <v/>
      </c>
      <c r="R29" s="142" t="str">
        <f t="shared" ca="1" si="14"/>
        <v/>
      </c>
      <c r="S29" s="142" t="str">
        <f t="shared" ca="1" si="14"/>
        <v/>
      </c>
      <c r="T29" s="142" t="str">
        <f t="shared" ca="1" si="14"/>
        <v/>
      </c>
      <c r="U29" s="142" t="str">
        <f t="shared" ca="1" si="14"/>
        <v/>
      </c>
      <c r="V29" s="142" t="str">
        <f t="shared" ca="1" si="14"/>
        <v/>
      </c>
      <c r="W29" s="142" t="str">
        <f t="shared" ca="1" si="14"/>
        <v/>
      </c>
      <c r="X29" s="142" t="str">
        <f t="shared" ca="1" si="14"/>
        <v/>
      </c>
      <c r="Y29" s="142"/>
      <c r="Z29" s="142"/>
      <c r="AA29" s="148" t="str">
        <f t="shared" si="16"/>
        <v/>
      </c>
      <c r="AB29" s="148" t="str">
        <f t="shared" si="16"/>
        <v/>
      </c>
      <c r="AC29" s="148" t="str">
        <f t="shared" si="16"/>
        <v/>
      </c>
      <c r="AD29" s="148" t="str">
        <f t="shared" si="16"/>
        <v/>
      </c>
      <c r="AE29" s="148" t="str">
        <f t="shared" si="16"/>
        <v/>
      </c>
      <c r="AF29" s="148" t="str">
        <f t="shared" si="16"/>
        <v/>
      </c>
      <c r="AG29" s="148" t="str">
        <f t="shared" si="16"/>
        <v/>
      </c>
      <c r="AH29" s="148" t="str">
        <f t="shared" si="16"/>
        <v/>
      </c>
      <c r="AI29" s="148" t="str">
        <f t="shared" si="16"/>
        <v/>
      </c>
      <c r="AJ29" s="148" t="str">
        <f t="shared" si="16"/>
        <v/>
      </c>
      <c r="AK29" s="148" t="str">
        <f t="shared" si="16"/>
        <v/>
      </c>
      <c r="AL29" s="148" t="str">
        <f t="shared" si="16"/>
        <v/>
      </c>
      <c r="AM29" s="238" t="str">
        <f t="shared" si="9"/>
        <v>Minipřípravka H</v>
      </c>
      <c r="AN29" s="233">
        <f t="shared" ca="1" si="13"/>
        <v>5</v>
      </c>
      <c r="AO29" s="233">
        <f t="shared" ca="1" si="10"/>
        <v>40</v>
      </c>
      <c r="AP29" s="233" t="str">
        <f t="shared" si="11"/>
        <v>2017 - 2018</v>
      </c>
      <c r="AR29" s="66"/>
      <c r="AS29" s="11"/>
      <c r="AT29" s="11"/>
      <c r="BA29" s="2"/>
    </row>
    <row r="30" spans="1:53" x14ac:dyDescent="0.35">
      <c r="A30" s="66">
        <f>IF(C29="","",MAX($A$7:A29)+1)</f>
        <v>24</v>
      </c>
      <c r="B30" s="37">
        <v>25</v>
      </c>
      <c r="C30" s="107" t="s">
        <v>875</v>
      </c>
      <c r="D30" s="38" t="s">
        <v>928</v>
      </c>
      <c r="E30" s="108">
        <v>0</v>
      </c>
      <c r="F30">
        <v>2013</v>
      </c>
      <c r="G30" s="107" t="s">
        <v>679</v>
      </c>
      <c r="H30" s="70" t="s">
        <v>105</v>
      </c>
      <c r="I30" s="287" t="str">
        <f t="shared" ca="1" si="12"/>
        <v>60 m</v>
      </c>
      <c r="J30" s="285">
        <f>IF(H30="","",VLOOKUP(H30,Kategorie!$A$4:$J$35,8,FALSE))</f>
        <v>3</v>
      </c>
      <c r="L30" s="142" t="str">
        <f t="shared" si="14"/>
        <v/>
      </c>
      <c r="M30" s="142" t="str">
        <f t="shared" si="14"/>
        <v/>
      </c>
      <c r="N30" s="142" t="str">
        <f t="shared" si="14"/>
        <v/>
      </c>
      <c r="O30" s="142" t="str">
        <f t="shared" ref="L30:X49" si="17">IF($E30=0,"",IF(AND($F30&gt;=O$2,$F30&lt;=O$4),O$6,""))</f>
        <v/>
      </c>
      <c r="P30" s="142" t="str">
        <f t="shared" si="17"/>
        <v/>
      </c>
      <c r="Q30" s="142" t="str">
        <f t="shared" si="17"/>
        <v/>
      </c>
      <c r="R30" s="142" t="str">
        <f t="shared" si="17"/>
        <v/>
      </c>
      <c r="S30" s="142" t="str">
        <f t="shared" si="17"/>
        <v/>
      </c>
      <c r="T30" s="142" t="str">
        <f t="shared" si="17"/>
        <v/>
      </c>
      <c r="U30" s="142" t="str">
        <f t="shared" si="17"/>
        <v/>
      </c>
      <c r="V30" s="142" t="str">
        <f t="shared" si="17"/>
        <v/>
      </c>
      <c r="W30" s="142" t="str">
        <f t="shared" si="17"/>
        <v/>
      </c>
      <c r="X30" s="142" t="str">
        <f t="shared" si="17"/>
        <v/>
      </c>
      <c r="Y30" s="142"/>
      <c r="Z30" s="142"/>
      <c r="AA30" s="148" t="str">
        <f t="shared" ca="1" si="16"/>
        <v/>
      </c>
      <c r="AB30" s="148" t="str">
        <f t="shared" ca="1" si="16"/>
        <v/>
      </c>
      <c r="AC30" s="148" t="str">
        <f t="shared" ca="1" si="16"/>
        <v/>
      </c>
      <c r="AD30" s="148" t="str">
        <f t="shared" ca="1" si="16"/>
        <v/>
      </c>
      <c r="AE30" s="148" t="str">
        <f t="shared" ca="1" si="16"/>
        <v>D05</v>
      </c>
      <c r="AF30" s="148" t="str">
        <f t="shared" ca="1" si="16"/>
        <v/>
      </c>
      <c r="AG30" s="148" t="str">
        <f t="shared" ca="1" si="16"/>
        <v/>
      </c>
      <c r="AH30" s="148" t="str">
        <f t="shared" ca="1" si="16"/>
        <v/>
      </c>
      <c r="AI30" s="148" t="str">
        <f t="shared" ca="1" si="16"/>
        <v/>
      </c>
      <c r="AJ30" s="148" t="str">
        <f t="shared" ca="1" si="16"/>
        <v/>
      </c>
      <c r="AK30" s="148" t="str">
        <f t="shared" ca="1" si="16"/>
        <v/>
      </c>
      <c r="AL30" s="148" t="str">
        <f t="shared" ca="1" si="16"/>
        <v/>
      </c>
      <c r="AM30" s="238" t="str">
        <f t="shared" si="9"/>
        <v>Mladší žákyně</v>
      </c>
      <c r="AN30" s="233">
        <f t="shared" ca="1" si="13"/>
        <v>2</v>
      </c>
      <c r="AO30" s="233">
        <f t="shared" ca="1" si="10"/>
        <v>60</v>
      </c>
      <c r="AP30" s="233" t="str">
        <f t="shared" si="11"/>
        <v>2013 - 2014</v>
      </c>
      <c r="AR30" s="66"/>
      <c r="AS30" s="11"/>
      <c r="AT30" s="11"/>
      <c r="BA30" s="2"/>
    </row>
    <row r="31" spans="1:53" x14ac:dyDescent="0.35">
      <c r="A31" s="66">
        <f>IF(C30="","",MAX($A$7:A30)+1)</f>
        <v>25</v>
      </c>
      <c r="B31" s="37">
        <v>26</v>
      </c>
      <c r="C31" s="107" t="s">
        <v>893</v>
      </c>
      <c r="D31" s="38" t="s">
        <v>887</v>
      </c>
      <c r="E31" s="108">
        <v>1</v>
      </c>
      <c r="F31">
        <v>2010</v>
      </c>
      <c r="G31" s="107" t="s">
        <v>679</v>
      </c>
      <c r="H31" s="70" t="s">
        <v>98</v>
      </c>
      <c r="I31" s="287" t="str">
        <f t="shared" ca="1" si="12"/>
        <v>80 m</v>
      </c>
      <c r="J31" s="285">
        <f>IF(H31="","",VLOOKUP(H31,Kategorie!$A$4:$J$35,8,FALSE))</f>
        <v>4</v>
      </c>
      <c r="L31" s="142" t="str">
        <f t="shared" ca="1" si="17"/>
        <v/>
      </c>
      <c r="M31" s="142" t="str">
        <f t="shared" ca="1" si="17"/>
        <v/>
      </c>
      <c r="N31" s="142" t="str">
        <f t="shared" ca="1" si="17"/>
        <v/>
      </c>
      <c r="O31" s="142" t="str">
        <f t="shared" ca="1" si="17"/>
        <v/>
      </c>
      <c r="P31" s="142" t="str">
        <f t="shared" ca="1" si="17"/>
        <v/>
      </c>
      <c r="Q31" s="142" t="str">
        <f t="shared" ca="1" si="17"/>
        <v/>
      </c>
      <c r="R31" s="142" t="str">
        <f t="shared" ca="1" si="17"/>
        <v>C07</v>
      </c>
      <c r="S31" s="142" t="str">
        <f t="shared" ca="1" si="17"/>
        <v/>
      </c>
      <c r="T31" s="142" t="str">
        <f t="shared" ca="1" si="17"/>
        <v/>
      </c>
      <c r="U31" s="142" t="str">
        <f t="shared" ca="1" si="17"/>
        <v/>
      </c>
      <c r="V31" s="142" t="str">
        <f t="shared" ca="1" si="17"/>
        <v/>
      </c>
      <c r="W31" s="142" t="str">
        <f t="shared" ca="1" si="17"/>
        <v/>
      </c>
      <c r="X31" s="142" t="str">
        <f t="shared" ca="1" si="17"/>
        <v/>
      </c>
      <c r="Y31" s="142"/>
      <c r="Z31" s="142"/>
      <c r="AA31" s="148" t="str">
        <f t="shared" si="16"/>
        <v/>
      </c>
      <c r="AB31" s="148" t="str">
        <f t="shared" si="16"/>
        <v/>
      </c>
      <c r="AC31" s="148" t="str">
        <f t="shared" si="16"/>
        <v/>
      </c>
      <c r="AD31" s="148" t="str">
        <f t="shared" si="16"/>
        <v/>
      </c>
      <c r="AE31" s="148" t="str">
        <f t="shared" si="16"/>
        <v/>
      </c>
      <c r="AF31" s="148" t="str">
        <f t="shared" si="16"/>
        <v/>
      </c>
      <c r="AG31" s="148" t="str">
        <f t="shared" si="16"/>
        <v/>
      </c>
      <c r="AH31" s="148" t="str">
        <f t="shared" si="16"/>
        <v/>
      </c>
      <c r="AI31" s="148" t="str">
        <f t="shared" si="16"/>
        <v/>
      </c>
      <c r="AJ31" s="148" t="str">
        <f t="shared" si="16"/>
        <v/>
      </c>
      <c r="AK31" s="148" t="str">
        <f t="shared" si="16"/>
        <v/>
      </c>
      <c r="AL31" s="148" t="str">
        <f t="shared" si="16"/>
        <v/>
      </c>
      <c r="AM31" s="238" t="str">
        <f t="shared" si="9"/>
        <v>Dorostenci</v>
      </c>
      <c r="AN31" s="233">
        <f t="shared" ca="1" si="13"/>
        <v>8</v>
      </c>
      <c r="AO31" s="233">
        <f t="shared" ca="1" si="10"/>
        <v>80</v>
      </c>
      <c r="AP31" s="233" t="str">
        <f t="shared" si="11"/>
        <v>2009 - 2010</v>
      </c>
      <c r="AR31" s="66"/>
      <c r="AS31" s="11"/>
      <c r="AT31" s="11"/>
      <c r="BA31" s="2"/>
    </row>
    <row r="32" spans="1:53" x14ac:dyDescent="0.35">
      <c r="A32" s="66">
        <f>IF(C31="","",MAX($A$7:A31)+1)</f>
        <v>26</v>
      </c>
      <c r="B32" s="37">
        <v>27</v>
      </c>
      <c r="C32" s="107" t="s">
        <v>875</v>
      </c>
      <c r="D32" s="38" t="s">
        <v>929</v>
      </c>
      <c r="E32" s="108">
        <v>0</v>
      </c>
      <c r="F32">
        <v>1974</v>
      </c>
      <c r="G32" s="107" t="s">
        <v>679</v>
      </c>
      <c r="H32" s="70" t="s">
        <v>490</v>
      </c>
      <c r="I32" s="287" t="str">
        <f t="shared" ca="1" si="12"/>
        <v>80 m</v>
      </c>
      <c r="J32" s="285">
        <f>IF(H32="","",VLOOKUP(H32,Kategorie!$A$4:$J$35,8,FALSE))</f>
        <v>4</v>
      </c>
      <c r="L32" s="142" t="str">
        <f t="shared" si="17"/>
        <v/>
      </c>
      <c r="M32" s="142" t="str">
        <f t="shared" si="17"/>
        <v/>
      </c>
      <c r="N32" s="142" t="str">
        <f t="shared" si="17"/>
        <v/>
      </c>
      <c r="O32" s="142" t="str">
        <f t="shared" si="17"/>
        <v/>
      </c>
      <c r="P32" s="142" t="str">
        <f t="shared" si="17"/>
        <v/>
      </c>
      <c r="Q32" s="142" t="str">
        <f t="shared" si="17"/>
        <v/>
      </c>
      <c r="R32" s="142" t="str">
        <f t="shared" si="17"/>
        <v/>
      </c>
      <c r="S32" s="142" t="str">
        <f t="shared" si="17"/>
        <v/>
      </c>
      <c r="T32" s="142" t="str">
        <f t="shared" si="17"/>
        <v/>
      </c>
      <c r="U32" s="142" t="str">
        <f t="shared" si="17"/>
        <v/>
      </c>
      <c r="V32" s="142" t="str">
        <f t="shared" si="17"/>
        <v/>
      </c>
      <c r="W32" s="142" t="str">
        <f t="shared" si="17"/>
        <v/>
      </c>
      <c r="X32" s="142" t="str">
        <f t="shared" si="17"/>
        <v/>
      </c>
      <c r="Y32" s="142"/>
      <c r="Z32" s="142"/>
      <c r="AA32" s="148" t="str">
        <f t="shared" ca="1" si="16"/>
        <v/>
      </c>
      <c r="AB32" s="148" t="str">
        <f t="shared" ca="1" si="16"/>
        <v/>
      </c>
      <c r="AC32" s="148" t="str">
        <f t="shared" ca="1" si="16"/>
        <v/>
      </c>
      <c r="AD32" s="148" t="str">
        <f t="shared" ca="1" si="16"/>
        <v/>
      </c>
      <c r="AE32" s="148" t="str">
        <f t="shared" ca="1" si="16"/>
        <v/>
      </c>
      <c r="AF32" s="148" t="str">
        <f t="shared" ca="1" si="16"/>
        <v/>
      </c>
      <c r="AG32" s="148" t="str">
        <f t="shared" ca="1" si="16"/>
        <v/>
      </c>
      <c r="AH32" s="148" t="str">
        <f t="shared" ca="1" si="16"/>
        <v/>
      </c>
      <c r="AI32" s="148" t="str">
        <f t="shared" ca="1" si="16"/>
        <v/>
      </c>
      <c r="AJ32" s="148" t="str">
        <f t="shared" ca="1" si="16"/>
        <v/>
      </c>
      <c r="AK32" s="148" t="str">
        <f t="shared" ca="1" si="16"/>
        <v>D11</v>
      </c>
      <c r="AL32" s="148" t="str">
        <f t="shared" ca="1" si="16"/>
        <v/>
      </c>
      <c r="AM32" s="238" t="str">
        <f t="shared" si="9"/>
        <v>Ženy C</v>
      </c>
      <c r="AN32" s="233">
        <f t="shared" ca="1" si="13"/>
        <v>9</v>
      </c>
      <c r="AO32" s="233">
        <f t="shared" ca="1" si="10"/>
        <v>80</v>
      </c>
      <c r="AP32" s="233" t="str">
        <f t="shared" si="11"/>
        <v>1981 - 1972</v>
      </c>
      <c r="AR32" s="66"/>
      <c r="AS32" s="11"/>
      <c r="AT32" s="11"/>
      <c r="BA32" s="2"/>
    </row>
    <row r="33" spans="1:53" x14ac:dyDescent="0.35">
      <c r="A33" s="66">
        <f>IF(C32="","",MAX($A$7:A32)+1)</f>
        <v>27</v>
      </c>
      <c r="B33" s="37">
        <v>28</v>
      </c>
      <c r="C33" s="107" t="s">
        <v>930</v>
      </c>
      <c r="D33" s="38" t="s">
        <v>266</v>
      </c>
      <c r="E33" s="108">
        <v>1</v>
      </c>
      <c r="F33">
        <v>1974</v>
      </c>
      <c r="G33" s="107" t="s">
        <v>245</v>
      </c>
      <c r="H33" s="70" t="s">
        <v>87</v>
      </c>
      <c r="I33" s="287" t="str">
        <f t="shared" ca="1" si="12"/>
        <v>110 m</v>
      </c>
      <c r="J33" s="285">
        <f>IF(H33="","",VLOOKUP(H33,Kategorie!$A$4:$J$35,8,FALSE))</f>
        <v>5</v>
      </c>
      <c r="L33" s="142" t="str">
        <f t="shared" ca="1" si="17"/>
        <v/>
      </c>
      <c r="M33" s="142" t="str">
        <f t="shared" ca="1" si="17"/>
        <v/>
      </c>
      <c r="N33" s="142" t="str">
        <f t="shared" ca="1" si="17"/>
        <v/>
      </c>
      <c r="O33" s="142" t="str">
        <f t="shared" ca="1" si="17"/>
        <v/>
      </c>
      <c r="P33" s="142" t="str">
        <f t="shared" ca="1" si="17"/>
        <v/>
      </c>
      <c r="Q33" s="142" t="str">
        <f t="shared" ca="1" si="17"/>
        <v/>
      </c>
      <c r="R33" s="142" t="str">
        <f t="shared" ca="1" si="17"/>
        <v/>
      </c>
      <c r="S33" s="142" t="str">
        <f t="shared" ca="1" si="17"/>
        <v/>
      </c>
      <c r="T33" s="142" t="str">
        <f t="shared" ca="1" si="17"/>
        <v/>
      </c>
      <c r="U33" s="142" t="str">
        <f t="shared" ca="1" si="17"/>
        <v/>
      </c>
      <c r="V33" s="142" t="str">
        <f t="shared" ca="1" si="17"/>
        <v>C11</v>
      </c>
      <c r="W33" s="142" t="str">
        <f t="shared" ca="1" si="17"/>
        <v/>
      </c>
      <c r="X33" s="142" t="str">
        <f t="shared" ca="1" si="17"/>
        <v/>
      </c>
      <c r="Y33" s="142"/>
      <c r="Z33" s="142"/>
      <c r="AA33" s="148" t="str">
        <f t="shared" si="16"/>
        <v/>
      </c>
      <c r="AB33" s="148" t="str">
        <f t="shared" si="16"/>
        <v/>
      </c>
      <c r="AC33" s="148" t="str">
        <f t="shared" si="16"/>
        <v/>
      </c>
      <c r="AD33" s="148" t="str">
        <f t="shared" si="16"/>
        <v/>
      </c>
      <c r="AE33" s="148" t="str">
        <f t="shared" si="16"/>
        <v/>
      </c>
      <c r="AF33" s="148" t="str">
        <f t="shared" si="16"/>
        <v/>
      </c>
      <c r="AG33" s="148" t="str">
        <f t="shared" si="16"/>
        <v/>
      </c>
      <c r="AH33" s="148" t="str">
        <f t="shared" si="16"/>
        <v/>
      </c>
      <c r="AI33" s="148" t="str">
        <f t="shared" si="16"/>
        <v/>
      </c>
      <c r="AJ33" s="148" t="str">
        <f t="shared" si="16"/>
        <v/>
      </c>
      <c r="AK33" s="148" t="str">
        <f t="shared" si="16"/>
        <v/>
      </c>
      <c r="AL33" s="148" t="str">
        <f t="shared" si="16"/>
        <v/>
      </c>
      <c r="AM33" s="238" t="str">
        <f t="shared" si="9"/>
        <v>Muži C</v>
      </c>
      <c r="AN33" s="233">
        <f t="shared" ca="1" si="13"/>
        <v>9</v>
      </c>
      <c r="AO33" s="233">
        <f t="shared" ca="1" si="10"/>
        <v>110</v>
      </c>
      <c r="AP33" s="233" t="str">
        <f t="shared" si="11"/>
        <v>1967 - 1976</v>
      </c>
      <c r="AR33" s="66"/>
      <c r="AS33" s="11"/>
      <c r="AT33" s="11"/>
      <c r="BA33" s="2"/>
    </row>
    <row r="34" spans="1:53" x14ac:dyDescent="0.35">
      <c r="A34" s="66">
        <f>IF(C33="","",MAX($A$7:A33)+1)</f>
        <v>28</v>
      </c>
      <c r="B34" s="37">
        <v>29</v>
      </c>
      <c r="C34" s="107" t="s">
        <v>916</v>
      </c>
      <c r="D34" s="38" t="s">
        <v>53</v>
      </c>
      <c r="E34" s="108">
        <v>0</v>
      </c>
      <c r="F34">
        <v>2017</v>
      </c>
      <c r="G34" s="107" t="s">
        <v>917</v>
      </c>
      <c r="H34" s="70" t="s">
        <v>103</v>
      </c>
      <c r="I34" s="287" t="str">
        <f t="shared" ca="1" si="12"/>
        <v>40 m</v>
      </c>
      <c r="J34" s="285">
        <f>IF(H34="","",VLOOKUP(H34,Kategorie!$A$4:$J$35,8,FALSE))</f>
        <v>2</v>
      </c>
      <c r="L34" s="142" t="str">
        <f t="shared" si="17"/>
        <v/>
      </c>
      <c r="M34" s="142" t="str">
        <f t="shared" si="17"/>
        <v/>
      </c>
      <c r="N34" s="142" t="str">
        <f t="shared" si="17"/>
        <v/>
      </c>
      <c r="O34" s="142" t="str">
        <f t="shared" si="17"/>
        <v/>
      </c>
      <c r="P34" s="142" t="str">
        <f t="shared" si="17"/>
        <v/>
      </c>
      <c r="Q34" s="142" t="str">
        <f t="shared" si="17"/>
        <v/>
      </c>
      <c r="R34" s="142" t="str">
        <f t="shared" si="17"/>
        <v/>
      </c>
      <c r="S34" s="142" t="str">
        <f t="shared" si="17"/>
        <v/>
      </c>
      <c r="T34" s="142" t="str">
        <f t="shared" si="17"/>
        <v/>
      </c>
      <c r="U34" s="142" t="str">
        <f t="shared" si="17"/>
        <v/>
      </c>
      <c r="V34" s="142" t="str">
        <f t="shared" si="17"/>
        <v/>
      </c>
      <c r="W34" s="142" t="str">
        <f t="shared" si="17"/>
        <v/>
      </c>
      <c r="X34" s="142" t="str">
        <f t="shared" si="17"/>
        <v/>
      </c>
      <c r="Y34" s="142"/>
      <c r="Z34" s="142"/>
      <c r="AA34" s="148" t="str">
        <f t="shared" ca="1" si="16"/>
        <v/>
      </c>
      <c r="AB34" s="148" t="str">
        <f t="shared" ca="1" si="16"/>
        <v/>
      </c>
      <c r="AC34" s="148" t="str">
        <f t="shared" ca="1" si="16"/>
        <v>D03</v>
      </c>
      <c r="AD34" s="148" t="str">
        <f t="shared" ca="1" si="16"/>
        <v/>
      </c>
      <c r="AE34" s="148" t="str">
        <f t="shared" ca="1" si="16"/>
        <v/>
      </c>
      <c r="AF34" s="148" t="str">
        <f t="shared" ca="1" si="16"/>
        <v/>
      </c>
      <c r="AG34" s="148" t="str">
        <f t="shared" ca="1" si="16"/>
        <v/>
      </c>
      <c r="AH34" s="148" t="str">
        <f t="shared" ca="1" si="16"/>
        <v/>
      </c>
      <c r="AI34" s="148" t="str">
        <f t="shared" ca="1" si="16"/>
        <v/>
      </c>
      <c r="AJ34" s="148" t="str">
        <f t="shared" ca="1" si="16"/>
        <v/>
      </c>
      <c r="AK34" s="148" t="str">
        <f t="shared" ca="1" si="16"/>
        <v/>
      </c>
      <c r="AL34" s="148" t="str">
        <f t="shared" ca="1" si="16"/>
        <v/>
      </c>
      <c r="AM34" s="238" t="str">
        <f t="shared" si="9"/>
        <v>Minipřípravka D</v>
      </c>
      <c r="AN34" s="233">
        <f t="shared" ca="1" si="13"/>
        <v>6</v>
      </c>
      <c r="AO34" s="233">
        <f t="shared" ca="1" si="10"/>
        <v>40</v>
      </c>
      <c r="AP34" s="233" t="str">
        <f t="shared" si="11"/>
        <v>2017 - 2018</v>
      </c>
      <c r="AR34" s="66"/>
      <c r="AS34" s="11"/>
      <c r="AT34" s="11"/>
      <c r="BA34" s="2"/>
    </row>
    <row r="35" spans="1:53" x14ac:dyDescent="0.35">
      <c r="A35" s="66">
        <f>IF(C34="","",MAX($A$7:A34)+1)</f>
        <v>29</v>
      </c>
      <c r="B35" s="37">
        <v>30</v>
      </c>
      <c r="C35" s="107" t="s">
        <v>931</v>
      </c>
      <c r="D35" s="38" t="s">
        <v>44</v>
      </c>
      <c r="E35" s="108">
        <v>0</v>
      </c>
      <c r="F35">
        <v>2023</v>
      </c>
      <c r="G35" s="107" t="s">
        <v>744</v>
      </c>
      <c r="H35" s="70" t="s">
        <v>101</v>
      </c>
      <c r="I35" s="287" t="str">
        <f t="shared" ca="1" si="12"/>
        <v>20 m</v>
      </c>
      <c r="J35" s="285">
        <f>IF(H35="","",VLOOKUP(H35,Kategorie!$A$4:$J$35,8,FALSE))</f>
        <v>1</v>
      </c>
      <c r="L35" s="142" t="str">
        <f t="shared" si="17"/>
        <v/>
      </c>
      <c r="M35" s="142" t="str">
        <f t="shared" si="17"/>
        <v/>
      </c>
      <c r="N35" s="142" t="str">
        <f t="shared" si="17"/>
        <v/>
      </c>
      <c r="O35" s="142" t="str">
        <f t="shared" si="17"/>
        <v/>
      </c>
      <c r="P35" s="142" t="str">
        <f t="shared" si="17"/>
        <v/>
      </c>
      <c r="Q35" s="142" t="str">
        <f t="shared" si="17"/>
        <v/>
      </c>
      <c r="R35" s="142" t="str">
        <f t="shared" si="17"/>
        <v/>
      </c>
      <c r="S35" s="142" t="str">
        <f t="shared" si="17"/>
        <v/>
      </c>
      <c r="T35" s="142" t="str">
        <f t="shared" si="17"/>
        <v/>
      </c>
      <c r="U35" s="142" t="str">
        <f t="shared" si="17"/>
        <v/>
      </c>
      <c r="V35" s="142" t="str">
        <f t="shared" si="17"/>
        <v/>
      </c>
      <c r="W35" s="142" t="str">
        <f t="shared" si="17"/>
        <v/>
      </c>
      <c r="X35" s="142" t="str">
        <f t="shared" si="17"/>
        <v/>
      </c>
      <c r="Y35" s="142"/>
      <c r="Z35" s="142"/>
      <c r="AA35" s="148" t="str">
        <f t="shared" ca="1" si="16"/>
        <v>D01</v>
      </c>
      <c r="AB35" s="148" t="str">
        <f t="shared" ca="1" si="16"/>
        <v/>
      </c>
      <c r="AC35" s="148" t="str">
        <f t="shared" ca="1" si="16"/>
        <v/>
      </c>
      <c r="AD35" s="148" t="str">
        <f t="shared" ca="1" si="16"/>
        <v/>
      </c>
      <c r="AE35" s="148" t="str">
        <f t="shared" ca="1" si="16"/>
        <v/>
      </c>
      <c r="AF35" s="148" t="str">
        <f t="shared" ca="1" si="16"/>
        <v/>
      </c>
      <c r="AG35" s="148" t="str">
        <f t="shared" ca="1" si="16"/>
        <v/>
      </c>
      <c r="AH35" s="148" t="str">
        <f t="shared" ca="1" si="16"/>
        <v/>
      </c>
      <c r="AI35" s="148" t="str">
        <f t="shared" ca="1" si="16"/>
        <v/>
      </c>
      <c r="AJ35" s="148" t="str">
        <f t="shared" ca="1" si="16"/>
        <v/>
      </c>
      <c r="AK35" s="148" t="str">
        <f t="shared" ca="1" si="16"/>
        <v/>
      </c>
      <c r="AL35" s="148" t="str">
        <f t="shared" ca="1" si="16"/>
        <v/>
      </c>
      <c r="AM35" s="238" t="str">
        <f t="shared" si="9"/>
        <v>Benjamínci D</v>
      </c>
      <c r="AN35" s="233">
        <f t="shared" ca="1" si="13"/>
        <v>15</v>
      </c>
      <c r="AO35" s="233">
        <f t="shared" ca="1" si="10"/>
        <v>20</v>
      </c>
      <c r="AP35" s="233" t="str">
        <f t="shared" si="11"/>
        <v>2021 -  a mladší</v>
      </c>
      <c r="AR35" s="66"/>
      <c r="AS35" s="11"/>
      <c r="AT35" s="11"/>
      <c r="BA35" s="2"/>
    </row>
    <row r="36" spans="1:53" x14ac:dyDescent="0.35">
      <c r="A36" s="66">
        <f>IF(C35="","",MAX($A$7:A35)+1)</f>
        <v>30</v>
      </c>
      <c r="B36" s="37">
        <v>31</v>
      </c>
      <c r="C36" s="107" t="s">
        <v>886</v>
      </c>
      <c r="D36" s="38" t="s">
        <v>887</v>
      </c>
      <c r="E36" s="108">
        <v>1</v>
      </c>
      <c r="F36">
        <v>2018</v>
      </c>
      <c r="G36" s="107" t="s">
        <v>744</v>
      </c>
      <c r="H36" s="70" t="s">
        <v>94</v>
      </c>
      <c r="I36" s="287" t="str">
        <f t="shared" ca="1" si="12"/>
        <v>40 m</v>
      </c>
      <c r="J36" s="285">
        <f>IF(H36="","",VLOOKUP(H36,Kategorie!$A$4:$J$35,8,FALSE))</f>
        <v>2</v>
      </c>
      <c r="L36" s="142" t="str">
        <f t="shared" ca="1" si="17"/>
        <v/>
      </c>
      <c r="M36" s="142" t="str">
        <f t="shared" ca="1" si="17"/>
        <v/>
      </c>
      <c r="N36" s="142" t="str">
        <f t="shared" ca="1" si="17"/>
        <v>C03</v>
      </c>
      <c r="O36" s="142" t="str">
        <f t="shared" ca="1" si="17"/>
        <v/>
      </c>
      <c r="P36" s="142" t="str">
        <f t="shared" ca="1" si="17"/>
        <v/>
      </c>
      <c r="Q36" s="142" t="str">
        <f t="shared" ca="1" si="17"/>
        <v/>
      </c>
      <c r="R36" s="142" t="str">
        <f t="shared" ca="1" si="17"/>
        <v/>
      </c>
      <c r="S36" s="142" t="str">
        <f t="shared" ca="1" si="17"/>
        <v/>
      </c>
      <c r="T36" s="142" t="str">
        <f t="shared" ca="1" si="17"/>
        <v/>
      </c>
      <c r="U36" s="142" t="str">
        <f t="shared" ca="1" si="17"/>
        <v/>
      </c>
      <c r="V36" s="142" t="str">
        <f t="shared" ca="1" si="17"/>
        <v/>
      </c>
      <c r="W36" s="142" t="str">
        <f t="shared" ca="1" si="17"/>
        <v/>
      </c>
      <c r="X36" s="142" t="str">
        <f t="shared" ca="1" si="17"/>
        <v/>
      </c>
      <c r="Y36" s="142"/>
      <c r="Z36" s="142"/>
      <c r="AA36" s="148" t="str">
        <f t="shared" si="16"/>
        <v/>
      </c>
      <c r="AB36" s="148" t="str">
        <f t="shared" si="16"/>
        <v/>
      </c>
      <c r="AC36" s="148" t="str">
        <f t="shared" si="16"/>
        <v/>
      </c>
      <c r="AD36" s="148" t="str">
        <f t="shared" si="16"/>
        <v/>
      </c>
      <c r="AE36" s="148" t="str">
        <f t="shared" si="16"/>
        <v/>
      </c>
      <c r="AF36" s="148" t="str">
        <f t="shared" si="16"/>
        <v/>
      </c>
      <c r="AG36" s="148" t="str">
        <f t="shared" si="16"/>
        <v/>
      </c>
      <c r="AH36" s="148" t="str">
        <f t="shared" si="16"/>
        <v/>
      </c>
      <c r="AI36" s="148" t="str">
        <f t="shared" si="16"/>
        <v/>
      </c>
      <c r="AJ36" s="148" t="str">
        <f t="shared" si="16"/>
        <v/>
      </c>
      <c r="AK36" s="148" t="str">
        <f t="shared" si="16"/>
        <v/>
      </c>
      <c r="AL36" s="148" t="str">
        <f t="shared" si="16"/>
        <v/>
      </c>
      <c r="AM36" s="238" t="str">
        <f t="shared" si="9"/>
        <v>Minipřípravka H</v>
      </c>
      <c r="AN36" s="233">
        <f t="shared" ca="1" si="13"/>
        <v>5</v>
      </c>
      <c r="AO36" s="233">
        <f t="shared" ca="1" si="10"/>
        <v>40</v>
      </c>
      <c r="AP36" s="233" t="str">
        <f t="shared" si="11"/>
        <v>2017 - 2018</v>
      </c>
      <c r="AR36" s="66"/>
      <c r="AS36" s="11"/>
      <c r="AT36" s="11"/>
      <c r="BA36" s="2"/>
    </row>
    <row r="37" spans="1:53" x14ac:dyDescent="0.35">
      <c r="A37" s="66">
        <f>IF(C36="","",MAX($A$7:A36)+1)</f>
        <v>31</v>
      </c>
      <c r="B37" s="37">
        <v>32</v>
      </c>
      <c r="C37" s="107" t="s">
        <v>932</v>
      </c>
      <c r="D37" s="38" t="s">
        <v>888</v>
      </c>
      <c r="E37" s="108">
        <v>0</v>
      </c>
      <c r="F37">
        <v>2016</v>
      </c>
      <c r="G37" s="107" t="s">
        <v>744</v>
      </c>
      <c r="H37" s="70" t="s">
        <v>104</v>
      </c>
      <c r="I37" s="287" t="str">
        <f t="shared" ca="1" si="12"/>
        <v>40 m</v>
      </c>
      <c r="J37" s="285">
        <f>IF(H37="","",VLOOKUP(H37,Kategorie!$A$4:$J$35,8,FALSE))</f>
        <v>2</v>
      </c>
      <c r="L37" s="142" t="str">
        <f t="shared" si="17"/>
        <v/>
      </c>
      <c r="M37" s="142" t="str">
        <f t="shared" si="17"/>
        <v/>
      </c>
      <c r="N37" s="142" t="str">
        <f t="shared" si="17"/>
        <v/>
      </c>
      <c r="O37" s="142" t="str">
        <f t="shared" si="17"/>
        <v/>
      </c>
      <c r="P37" s="142" t="str">
        <f t="shared" si="17"/>
        <v/>
      </c>
      <c r="Q37" s="142" t="str">
        <f t="shared" si="17"/>
        <v/>
      </c>
      <c r="R37" s="142" t="str">
        <f t="shared" si="17"/>
        <v/>
      </c>
      <c r="S37" s="142" t="str">
        <f t="shared" si="17"/>
        <v/>
      </c>
      <c r="T37" s="142" t="str">
        <f t="shared" si="17"/>
        <v/>
      </c>
      <c r="U37" s="142" t="str">
        <f t="shared" si="17"/>
        <v/>
      </c>
      <c r="V37" s="142" t="str">
        <f t="shared" si="17"/>
        <v/>
      </c>
      <c r="W37" s="142" t="str">
        <f t="shared" si="17"/>
        <v/>
      </c>
      <c r="X37" s="142" t="str">
        <f t="shared" si="17"/>
        <v/>
      </c>
      <c r="Y37" s="142"/>
      <c r="Z37" s="142"/>
      <c r="AA37" s="148" t="str">
        <f t="shared" ca="1" si="16"/>
        <v/>
      </c>
      <c r="AB37" s="148" t="str">
        <f t="shared" ca="1" si="16"/>
        <v/>
      </c>
      <c r="AC37" s="148" t="str">
        <f t="shared" ca="1" si="16"/>
        <v/>
      </c>
      <c r="AD37" s="148" t="str">
        <f t="shared" ca="1" si="16"/>
        <v>D04</v>
      </c>
      <c r="AE37" s="148" t="str">
        <f t="shared" ca="1" si="16"/>
        <v/>
      </c>
      <c r="AF37" s="148" t="str">
        <f t="shared" ca="1" si="16"/>
        <v/>
      </c>
      <c r="AG37" s="148" t="str">
        <f t="shared" ca="1" si="16"/>
        <v/>
      </c>
      <c r="AH37" s="148" t="str">
        <f t="shared" ca="1" si="16"/>
        <v/>
      </c>
      <c r="AI37" s="148" t="str">
        <f t="shared" ca="1" si="16"/>
        <v/>
      </c>
      <c r="AJ37" s="148" t="str">
        <f t="shared" ca="1" si="16"/>
        <v/>
      </c>
      <c r="AK37" s="148" t="str">
        <f t="shared" ca="1" si="16"/>
        <v/>
      </c>
      <c r="AL37" s="148" t="str">
        <f t="shared" ca="1" si="16"/>
        <v/>
      </c>
      <c r="AM37" s="238" t="str">
        <f t="shared" ref="AM37:AM45" si="18">IF(H37="","",VLOOKUP(H37,popisky,4,0))</f>
        <v>Přípravka D</v>
      </c>
      <c r="AN37" s="233">
        <f t="shared" ca="1" si="13"/>
        <v>7</v>
      </c>
      <c r="AO37" s="233">
        <f t="shared" ref="AO37:AO45" ca="1" si="19">IF(H37="","",VLOOKUP(H37,popisky,10,0))</f>
        <v>40</v>
      </c>
      <c r="AP37" s="233" t="str">
        <f t="shared" ref="AP37:AP45" si="20">IF(H37="","",VLOOKUP(H37,popisky,5,0) &amp; " - " &amp; VLOOKUP(H37,popisky,6,0))</f>
        <v>2015 - 2016</v>
      </c>
      <c r="AR37" s="66"/>
      <c r="AS37" s="11"/>
      <c r="AT37" s="11"/>
      <c r="BA37" s="2"/>
    </row>
    <row r="38" spans="1:53" x14ac:dyDescent="0.35">
      <c r="A38" s="66">
        <f>IF(C37="","",MAX($A$7:A37)+1)</f>
        <v>32</v>
      </c>
      <c r="B38" s="37">
        <v>33</v>
      </c>
      <c r="C38" s="107" t="s">
        <v>934</v>
      </c>
      <c r="D38" s="38" t="s">
        <v>933</v>
      </c>
      <c r="E38" s="108">
        <v>0</v>
      </c>
      <c r="F38">
        <v>2005</v>
      </c>
      <c r="G38" s="107" t="s">
        <v>744</v>
      </c>
      <c r="H38" s="70" t="s">
        <v>815</v>
      </c>
      <c r="I38" s="287" t="str">
        <f t="shared" si="12"/>
        <v>20 m</v>
      </c>
      <c r="J38" s="285">
        <f>IF(H38="","",VLOOKUP(H38,Kategorie!$A$4:$J$35,8,FALSE))</f>
        <v>1</v>
      </c>
      <c r="L38" s="142" t="str">
        <f t="shared" si="17"/>
        <v/>
      </c>
      <c r="M38" s="142" t="str">
        <f t="shared" si="17"/>
        <v/>
      </c>
      <c r="N38" s="142" t="str">
        <f t="shared" si="17"/>
        <v/>
      </c>
      <c r="O38" s="142" t="str">
        <f t="shared" si="17"/>
        <v/>
      </c>
      <c r="P38" s="142" t="str">
        <f t="shared" si="17"/>
        <v/>
      </c>
      <c r="Q38" s="142" t="str">
        <f t="shared" si="17"/>
        <v/>
      </c>
      <c r="R38" s="142" t="str">
        <f t="shared" si="17"/>
        <v/>
      </c>
      <c r="S38" s="142" t="str">
        <f t="shared" si="17"/>
        <v/>
      </c>
      <c r="T38" s="142" t="str">
        <f t="shared" si="17"/>
        <v/>
      </c>
      <c r="U38" s="142" t="str">
        <f t="shared" si="17"/>
        <v/>
      </c>
      <c r="V38" s="142" t="str">
        <f t="shared" si="17"/>
        <v/>
      </c>
      <c r="W38" s="142" t="str">
        <f t="shared" si="17"/>
        <v/>
      </c>
      <c r="X38" s="142" t="str">
        <f t="shared" si="17"/>
        <v/>
      </c>
      <c r="Y38" s="142"/>
      <c r="Z38" s="142"/>
      <c r="AA38" s="148" t="str">
        <f t="shared" ca="1" si="16"/>
        <v/>
      </c>
      <c r="AB38" s="148" t="str">
        <f t="shared" ca="1" si="16"/>
        <v/>
      </c>
      <c r="AC38" s="148" t="str">
        <f t="shared" ca="1" si="16"/>
        <v/>
      </c>
      <c r="AD38" s="148" t="str">
        <f t="shared" ca="1" si="16"/>
        <v/>
      </c>
      <c r="AE38" s="148" t="str">
        <f t="shared" ca="1" si="16"/>
        <v/>
      </c>
      <c r="AF38" s="148" t="str">
        <f t="shared" ca="1" si="16"/>
        <v/>
      </c>
      <c r="AG38" s="148" t="str">
        <f t="shared" ca="1" si="16"/>
        <v/>
      </c>
      <c r="AH38" s="148" t="str">
        <f t="shared" ca="1" si="16"/>
        <v/>
      </c>
      <c r="AI38" s="148" t="str">
        <f t="shared" ca="1" si="16"/>
        <v>D09</v>
      </c>
      <c r="AJ38" s="148" t="str">
        <f t="shared" ca="1" si="16"/>
        <v/>
      </c>
      <c r="AK38" s="148" t="str">
        <f t="shared" ca="1" si="16"/>
        <v/>
      </c>
      <c r="AL38" s="148" t="str">
        <f t="shared" ca="1" si="16"/>
        <v/>
      </c>
      <c r="AM38" s="238" t="str">
        <f t="shared" si="18"/>
        <v>Hendikepovaní</v>
      </c>
      <c r="AN38" s="233">
        <f t="shared" ca="1" si="13"/>
        <v>2</v>
      </c>
      <c r="AO38" s="233">
        <f t="shared" si="19"/>
        <v>20</v>
      </c>
      <c r="AP38" s="233" t="str">
        <f t="shared" si="20"/>
        <v>2026 -  a starší</v>
      </c>
      <c r="AR38" s="66"/>
      <c r="AS38" s="11"/>
      <c r="AT38" s="11"/>
      <c r="BA38" s="2"/>
    </row>
    <row r="39" spans="1:53" x14ac:dyDescent="0.35">
      <c r="A39" s="66">
        <f>IF(C38="","",MAX($A$7:A38)+1)</f>
        <v>33</v>
      </c>
      <c r="B39" s="37">
        <v>34</v>
      </c>
      <c r="C39" s="107" t="s">
        <v>935</v>
      </c>
      <c r="D39" s="38" t="s">
        <v>228</v>
      </c>
      <c r="E39" s="108">
        <v>1</v>
      </c>
      <c r="F39">
        <v>2007</v>
      </c>
      <c r="G39" s="107" t="s">
        <v>744</v>
      </c>
      <c r="H39" s="70" t="s">
        <v>99</v>
      </c>
      <c r="I39" s="287" t="str">
        <f t="shared" ca="1" si="12"/>
        <v>80 m</v>
      </c>
      <c r="J39" s="285">
        <f>IF(H39="","",VLOOKUP(H39,Kategorie!$A$4:$J$35,8,FALSE))</f>
        <v>4</v>
      </c>
      <c r="L39" s="142" t="str">
        <f t="shared" ca="1" si="17"/>
        <v/>
      </c>
      <c r="M39" s="142" t="str">
        <f t="shared" ca="1" si="17"/>
        <v/>
      </c>
      <c r="N39" s="142" t="str">
        <f t="shared" ca="1" si="17"/>
        <v/>
      </c>
      <c r="O39" s="142" t="str">
        <f t="shared" ca="1" si="17"/>
        <v/>
      </c>
      <c r="P39" s="142" t="str">
        <f t="shared" ca="1" si="17"/>
        <v/>
      </c>
      <c r="Q39" s="142" t="str">
        <f t="shared" ca="1" si="17"/>
        <v/>
      </c>
      <c r="R39" s="142" t="str">
        <f t="shared" ca="1" si="17"/>
        <v/>
      </c>
      <c r="S39" s="142" t="str">
        <f t="shared" ca="1" si="17"/>
        <v>C08</v>
      </c>
      <c r="T39" s="142" t="str">
        <f t="shared" ca="1" si="17"/>
        <v/>
      </c>
      <c r="U39" s="142" t="str">
        <f t="shared" ca="1" si="17"/>
        <v/>
      </c>
      <c r="V39" s="142" t="str">
        <f t="shared" ca="1" si="17"/>
        <v/>
      </c>
      <c r="W39" s="142" t="str">
        <f t="shared" ca="1" si="17"/>
        <v/>
      </c>
      <c r="X39" s="142" t="str">
        <f t="shared" ca="1" si="17"/>
        <v/>
      </c>
      <c r="Y39" s="142"/>
      <c r="Z39" s="142"/>
      <c r="AA39" s="148" t="str">
        <f t="shared" si="16"/>
        <v/>
      </c>
      <c r="AB39" s="148" t="str">
        <f t="shared" si="16"/>
        <v/>
      </c>
      <c r="AC39" s="148" t="str">
        <f t="shared" si="16"/>
        <v/>
      </c>
      <c r="AD39" s="148" t="str">
        <f t="shared" si="16"/>
        <v/>
      </c>
      <c r="AE39" s="148" t="str">
        <f t="shared" si="16"/>
        <v/>
      </c>
      <c r="AF39" s="148" t="str">
        <f t="shared" si="16"/>
        <v/>
      </c>
      <c r="AG39" s="148" t="str">
        <f t="shared" si="16"/>
        <v/>
      </c>
      <c r="AH39" s="148" t="str">
        <f t="shared" si="16"/>
        <v/>
      </c>
      <c r="AI39" s="148" t="str">
        <f t="shared" si="16"/>
        <v/>
      </c>
      <c r="AJ39" s="148" t="str">
        <f t="shared" si="16"/>
        <v/>
      </c>
      <c r="AK39" s="148" t="str">
        <f t="shared" si="16"/>
        <v/>
      </c>
      <c r="AL39" s="148" t="str">
        <f t="shared" si="16"/>
        <v/>
      </c>
      <c r="AM39" s="238" t="str">
        <f t="shared" si="18"/>
        <v>Junioři</v>
      </c>
      <c r="AN39" s="233">
        <f t="shared" ca="1" si="13"/>
        <v>1</v>
      </c>
      <c r="AO39" s="233">
        <f t="shared" ca="1" si="19"/>
        <v>80</v>
      </c>
      <c r="AP39" s="233" t="str">
        <f t="shared" si="20"/>
        <v>2007 - 2008</v>
      </c>
      <c r="AR39" s="66"/>
      <c r="AS39" s="11"/>
      <c r="AT39" s="11"/>
      <c r="BA39" s="2"/>
    </row>
    <row r="40" spans="1:53" x14ac:dyDescent="0.35">
      <c r="A40" s="66">
        <f>IF(C39="","",MAX($A$7:A39)+1)</f>
        <v>34</v>
      </c>
      <c r="B40" s="37">
        <v>35</v>
      </c>
      <c r="C40" s="107" t="s">
        <v>935</v>
      </c>
      <c r="D40" s="38" t="s">
        <v>260</v>
      </c>
      <c r="E40" s="108">
        <v>1</v>
      </c>
      <c r="F40">
        <v>2009</v>
      </c>
      <c r="G40" s="107" t="s">
        <v>744</v>
      </c>
      <c r="H40" s="70" t="s">
        <v>98</v>
      </c>
      <c r="I40" s="287" t="str">
        <f t="shared" ca="1" si="12"/>
        <v>80 m</v>
      </c>
      <c r="J40" s="285">
        <f>IF(H40="","",VLOOKUP(H40,Kategorie!$A$4:$J$35,8,FALSE))</f>
        <v>4</v>
      </c>
      <c r="L40" s="142" t="str">
        <f t="shared" ca="1" si="17"/>
        <v/>
      </c>
      <c r="M40" s="142" t="str">
        <f t="shared" ca="1" si="17"/>
        <v/>
      </c>
      <c r="N40" s="142" t="str">
        <f t="shared" ca="1" si="17"/>
        <v/>
      </c>
      <c r="O40" s="142" t="str">
        <f t="shared" ca="1" si="17"/>
        <v/>
      </c>
      <c r="P40" s="142" t="str">
        <f t="shared" ca="1" si="17"/>
        <v/>
      </c>
      <c r="Q40" s="142" t="str">
        <f t="shared" ca="1" si="17"/>
        <v/>
      </c>
      <c r="R40" s="142" t="str">
        <f t="shared" ca="1" si="17"/>
        <v>C07</v>
      </c>
      <c r="S40" s="142" t="str">
        <f t="shared" ca="1" si="17"/>
        <v/>
      </c>
      <c r="T40" s="142" t="str">
        <f t="shared" ca="1" si="17"/>
        <v/>
      </c>
      <c r="U40" s="142" t="str">
        <f t="shared" ca="1" si="17"/>
        <v/>
      </c>
      <c r="V40" s="142" t="str">
        <f t="shared" ca="1" si="17"/>
        <v/>
      </c>
      <c r="W40" s="142" t="str">
        <f t="shared" ca="1" si="17"/>
        <v/>
      </c>
      <c r="X40" s="142" t="str">
        <f t="shared" ca="1" si="17"/>
        <v/>
      </c>
      <c r="Y40" s="142"/>
      <c r="Z40" s="142"/>
      <c r="AA40" s="148" t="str">
        <f t="shared" si="16"/>
        <v/>
      </c>
      <c r="AB40" s="148" t="str">
        <f t="shared" si="16"/>
        <v/>
      </c>
      <c r="AC40" s="148" t="str">
        <f t="shared" si="16"/>
        <v/>
      </c>
      <c r="AD40" s="148" t="str">
        <f t="shared" si="16"/>
        <v/>
      </c>
      <c r="AE40" s="148" t="str">
        <f t="shared" si="16"/>
        <v/>
      </c>
      <c r="AF40" s="148" t="str">
        <f t="shared" si="16"/>
        <v/>
      </c>
      <c r="AG40" s="148" t="str">
        <f t="shared" si="16"/>
        <v/>
      </c>
      <c r="AH40" s="148" t="str">
        <f t="shared" si="16"/>
        <v/>
      </c>
      <c r="AI40" s="148" t="str">
        <f t="shared" si="16"/>
        <v/>
      </c>
      <c r="AJ40" s="148" t="str">
        <f t="shared" si="16"/>
        <v/>
      </c>
      <c r="AK40" s="148" t="str">
        <f t="shared" si="16"/>
        <v/>
      </c>
      <c r="AL40" s="148" t="str">
        <f t="shared" si="16"/>
        <v/>
      </c>
      <c r="AM40" s="238" t="str">
        <f t="shared" si="18"/>
        <v>Dorostenci</v>
      </c>
      <c r="AN40" s="233">
        <f t="shared" ca="1" si="13"/>
        <v>8</v>
      </c>
      <c r="AO40" s="233">
        <f t="shared" ca="1" si="19"/>
        <v>80</v>
      </c>
      <c r="AP40" s="233" t="str">
        <f t="shared" si="20"/>
        <v>2009 - 2010</v>
      </c>
      <c r="AR40" s="66"/>
      <c r="AS40" s="11"/>
      <c r="AT40" s="11"/>
      <c r="BA40" s="2"/>
    </row>
    <row r="41" spans="1:53" x14ac:dyDescent="0.35">
      <c r="A41" s="66">
        <f>IF(C40="","",MAX($A$7:A40)+1)</f>
        <v>35</v>
      </c>
      <c r="B41" s="37">
        <v>36</v>
      </c>
      <c r="C41" s="107" t="s">
        <v>935</v>
      </c>
      <c r="D41" s="38" t="s">
        <v>39</v>
      </c>
      <c r="E41" s="108">
        <v>1</v>
      </c>
      <c r="F41">
        <v>2001</v>
      </c>
      <c r="G41" s="107" t="s">
        <v>744</v>
      </c>
      <c r="H41" s="70" t="s">
        <v>100</v>
      </c>
      <c r="I41" s="287" t="str">
        <f t="shared" ca="1" si="12"/>
        <v>110 m</v>
      </c>
      <c r="J41" s="285">
        <f>IF(H41="","",VLOOKUP(H41,Kategorie!$A$4:$J$35,8,FALSE))</f>
        <v>5</v>
      </c>
      <c r="L41" s="142" t="str">
        <f t="shared" ca="1" si="17"/>
        <v/>
      </c>
      <c r="M41" s="142" t="str">
        <f t="shared" ca="1" si="17"/>
        <v/>
      </c>
      <c r="N41" s="142" t="str">
        <f t="shared" ca="1" si="17"/>
        <v/>
      </c>
      <c r="O41" s="142" t="str">
        <f t="shared" ca="1" si="17"/>
        <v/>
      </c>
      <c r="P41" s="142" t="str">
        <f t="shared" ca="1" si="17"/>
        <v/>
      </c>
      <c r="Q41" s="142" t="str">
        <f t="shared" ca="1" si="17"/>
        <v/>
      </c>
      <c r="R41" s="142" t="str">
        <f t="shared" ca="1" si="17"/>
        <v/>
      </c>
      <c r="S41" s="142" t="str">
        <f t="shared" ca="1" si="17"/>
        <v/>
      </c>
      <c r="T41" s="142" t="str">
        <f t="shared" ca="1" si="17"/>
        <v>C09</v>
      </c>
      <c r="U41" s="142" t="str">
        <f t="shared" ca="1" si="17"/>
        <v/>
      </c>
      <c r="V41" s="142" t="str">
        <f t="shared" ca="1" si="17"/>
        <v/>
      </c>
      <c r="W41" s="142" t="str">
        <f t="shared" ca="1" si="17"/>
        <v/>
      </c>
      <c r="X41" s="142" t="str">
        <f t="shared" ca="1" si="17"/>
        <v/>
      </c>
      <c r="Y41" s="142"/>
      <c r="Z41" s="142"/>
      <c r="AA41" s="148" t="str">
        <f t="shared" si="16"/>
        <v/>
      </c>
      <c r="AB41" s="148" t="str">
        <f t="shared" si="16"/>
        <v/>
      </c>
      <c r="AC41" s="148" t="str">
        <f t="shared" si="16"/>
        <v/>
      </c>
      <c r="AD41" s="148" t="str">
        <f t="shared" si="16"/>
        <v/>
      </c>
      <c r="AE41" s="148" t="str">
        <f t="shared" si="16"/>
        <v/>
      </c>
      <c r="AF41" s="148" t="str">
        <f t="shared" si="16"/>
        <v/>
      </c>
      <c r="AG41" s="148" t="str">
        <f t="shared" si="16"/>
        <v/>
      </c>
      <c r="AH41" s="148" t="str">
        <f t="shared" si="16"/>
        <v/>
      </c>
      <c r="AI41" s="148" t="str">
        <f t="shared" si="16"/>
        <v/>
      </c>
      <c r="AJ41" s="148" t="str">
        <f t="shared" si="16"/>
        <v/>
      </c>
      <c r="AK41" s="148" t="str">
        <f t="shared" si="16"/>
        <v/>
      </c>
      <c r="AL41" s="148" t="str">
        <f t="shared" si="16"/>
        <v/>
      </c>
      <c r="AM41" s="238" t="str">
        <f t="shared" si="18"/>
        <v>Muži A</v>
      </c>
      <c r="AN41" s="233">
        <f t="shared" ca="1" si="13"/>
        <v>9</v>
      </c>
      <c r="AO41" s="233">
        <f t="shared" ca="1" si="19"/>
        <v>110</v>
      </c>
      <c r="AP41" s="233" t="str">
        <f t="shared" si="20"/>
        <v>1987 - 2006</v>
      </c>
      <c r="AR41" s="66"/>
      <c r="AS41" s="11"/>
      <c r="AT41" s="11"/>
      <c r="BA41" s="2"/>
    </row>
    <row r="42" spans="1:53" x14ac:dyDescent="0.35">
      <c r="A42" s="66">
        <f>IF(C41="","",MAX($A$7:A41)+1)</f>
        <v>36</v>
      </c>
      <c r="B42" s="37">
        <v>37</v>
      </c>
      <c r="C42" s="107" t="s">
        <v>935</v>
      </c>
      <c r="D42" s="38" t="s">
        <v>278</v>
      </c>
      <c r="E42" s="108">
        <v>1</v>
      </c>
      <c r="F42">
        <v>1957</v>
      </c>
      <c r="G42" s="107" t="s">
        <v>744</v>
      </c>
      <c r="H42" s="70" t="s">
        <v>90</v>
      </c>
      <c r="I42" s="287" t="str">
        <f t="shared" ca="1" si="12"/>
        <v>80 m</v>
      </c>
      <c r="J42" s="285">
        <f>IF(H42="","",VLOOKUP(H42,Kategorie!$A$4:$J$35,8,FALSE))</f>
        <v>4</v>
      </c>
      <c r="L42" s="142" t="str">
        <f t="shared" ca="1" si="17"/>
        <v/>
      </c>
      <c r="M42" s="142" t="str">
        <f t="shared" ca="1" si="17"/>
        <v/>
      </c>
      <c r="N42" s="142" t="str">
        <f t="shared" ca="1" si="17"/>
        <v/>
      </c>
      <c r="O42" s="142" t="str">
        <f t="shared" ca="1" si="17"/>
        <v/>
      </c>
      <c r="P42" s="142" t="str">
        <f t="shared" ca="1" si="17"/>
        <v/>
      </c>
      <c r="Q42" s="142" t="str">
        <f t="shared" ca="1" si="17"/>
        <v/>
      </c>
      <c r="R42" s="142" t="str">
        <f t="shared" ca="1" si="17"/>
        <v/>
      </c>
      <c r="S42" s="142" t="str">
        <f t="shared" ca="1" si="17"/>
        <v/>
      </c>
      <c r="T42" s="142" t="str">
        <f t="shared" ca="1" si="17"/>
        <v/>
      </c>
      <c r="U42" s="142" t="str">
        <f t="shared" ca="1" si="17"/>
        <v/>
      </c>
      <c r="V42" s="142" t="str">
        <f t="shared" ca="1" si="17"/>
        <v/>
      </c>
      <c r="W42" s="142" t="str">
        <f t="shared" ca="1" si="17"/>
        <v>C12</v>
      </c>
      <c r="X42" s="142" t="str">
        <f t="shared" ca="1" si="17"/>
        <v/>
      </c>
      <c r="Y42" s="142"/>
      <c r="Z42" s="142"/>
      <c r="AA42" s="148" t="str">
        <f t="shared" si="16"/>
        <v/>
      </c>
      <c r="AB42" s="148" t="str">
        <f t="shared" si="16"/>
        <v/>
      </c>
      <c r="AC42" s="148" t="str">
        <f t="shared" si="16"/>
        <v/>
      </c>
      <c r="AD42" s="148" t="str">
        <f t="shared" si="16"/>
        <v/>
      </c>
      <c r="AE42" s="148" t="str">
        <f t="shared" si="16"/>
        <v/>
      </c>
      <c r="AF42" s="148" t="str">
        <f t="shared" si="16"/>
        <v/>
      </c>
      <c r="AG42" s="148" t="str">
        <f t="shared" si="16"/>
        <v/>
      </c>
      <c r="AH42" s="148" t="str">
        <f t="shared" si="16"/>
        <v/>
      </c>
      <c r="AI42" s="148" t="str">
        <f t="shared" si="16"/>
        <v/>
      </c>
      <c r="AJ42" s="148" t="str">
        <f t="shared" si="16"/>
        <v/>
      </c>
      <c r="AK42" s="148" t="str">
        <f t="shared" si="16"/>
        <v/>
      </c>
      <c r="AL42" s="148" t="str">
        <f t="shared" si="16"/>
        <v/>
      </c>
      <c r="AM42" s="238" t="str">
        <f t="shared" si="18"/>
        <v>Muži D</v>
      </c>
      <c r="AN42" s="233">
        <f t="shared" ca="1" si="13"/>
        <v>6</v>
      </c>
      <c r="AO42" s="233">
        <f t="shared" ca="1" si="19"/>
        <v>80</v>
      </c>
      <c r="AP42" s="233" t="str">
        <f t="shared" si="20"/>
        <v>1957 - 1966</v>
      </c>
      <c r="AR42" s="66"/>
      <c r="AS42" s="11"/>
      <c r="AT42" s="11"/>
      <c r="BA42" s="2"/>
    </row>
    <row r="43" spans="1:53" x14ac:dyDescent="0.35">
      <c r="A43" s="66">
        <f>IF(C42="","",MAX($A$7:A42)+1)</f>
        <v>37</v>
      </c>
      <c r="B43" s="37">
        <v>39</v>
      </c>
      <c r="C43" s="107" t="s">
        <v>936</v>
      </c>
      <c r="D43" s="38" t="s">
        <v>30</v>
      </c>
      <c r="E43" s="108">
        <v>1</v>
      </c>
      <c r="F43">
        <v>1989</v>
      </c>
      <c r="G43" s="107" t="s">
        <v>744</v>
      </c>
      <c r="H43" s="70" t="s">
        <v>100</v>
      </c>
      <c r="I43" s="287" t="str">
        <f t="shared" ca="1" si="12"/>
        <v>110 m</v>
      </c>
      <c r="J43" s="285">
        <f>IF(H43="","",VLOOKUP(H43,Kategorie!$A$4:$J$35,8,FALSE))</f>
        <v>5</v>
      </c>
      <c r="L43" s="142" t="str">
        <f t="shared" ca="1" si="17"/>
        <v/>
      </c>
      <c r="M43" s="142" t="str">
        <f t="shared" ca="1" si="17"/>
        <v/>
      </c>
      <c r="N43" s="142" t="str">
        <f t="shared" ca="1" si="17"/>
        <v/>
      </c>
      <c r="O43" s="142" t="str">
        <f t="shared" ca="1" si="17"/>
        <v/>
      </c>
      <c r="P43" s="142" t="str">
        <f t="shared" ca="1" si="17"/>
        <v/>
      </c>
      <c r="Q43" s="142" t="str">
        <f t="shared" ca="1" si="17"/>
        <v/>
      </c>
      <c r="R43" s="142" t="str">
        <f t="shared" ca="1" si="17"/>
        <v/>
      </c>
      <c r="S43" s="142" t="str">
        <f t="shared" ca="1" si="17"/>
        <v/>
      </c>
      <c r="T43" s="142" t="str">
        <f t="shared" ca="1" si="17"/>
        <v>C09</v>
      </c>
      <c r="U43" s="142" t="str">
        <f t="shared" ca="1" si="17"/>
        <v/>
      </c>
      <c r="V43" s="142" t="str">
        <f t="shared" ca="1" si="17"/>
        <v/>
      </c>
      <c r="W43" s="142" t="str">
        <f t="shared" ca="1" si="17"/>
        <v/>
      </c>
      <c r="X43" s="142" t="str">
        <f t="shared" ca="1" si="17"/>
        <v/>
      </c>
      <c r="Y43" s="142" t="str">
        <f t="shared" ref="Y43" ca="1" si="21">IF($E43=0,"",IF(AND($F43&gt;=Y$2,$F43&lt;=Y$4),Y$6,""))</f>
        <v/>
      </c>
      <c r="Z43" s="142"/>
      <c r="AA43" s="148" t="str">
        <f t="shared" si="16"/>
        <v/>
      </c>
      <c r="AB43" s="148" t="str">
        <f t="shared" si="16"/>
        <v/>
      </c>
      <c r="AC43" s="148" t="str">
        <f t="shared" si="16"/>
        <v/>
      </c>
      <c r="AD43" s="148" t="str">
        <f t="shared" ref="AA43:AL46" si="22">IF($E43=1,"",IF(AND($F43&gt;=AD$2,$F43&lt;=AD$4),AD$6,""))</f>
        <v/>
      </c>
      <c r="AE43" s="148" t="str">
        <f t="shared" si="22"/>
        <v/>
      </c>
      <c r="AF43" s="148" t="str">
        <f t="shared" si="22"/>
        <v/>
      </c>
      <c r="AG43" s="148" t="str">
        <f t="shared" si="22"/>
        <v/>
      </c>
      <c r="AH43" s="148" t="str">
        <f t="shared" si="22"/>
        <v/>
      </c>
      <c r="AI43" s="148" t="str">
        <f t="shared" si="22"/>
        <v/>
      </c>
      <c r="AJ43" s="148" t="str">
        <f t="shared" si="22"/>
        <v/>
      </c>
      <c r="AK43" s="148" t="str">
        <f t="shared" si="22"/>
        <v/>
      </c>
      <c r="AL43" s="148" t="str">
        <f t="shared" si="22"/>
        <v/>
      </c>
      <c r="AM43" s="238" t="str">
        <f t="shared" si="18"/>
        <v>Muži A</v>
      </c>
      <c r="AN43" s="233">
        <f t="shared" ca="1" si="13"/>
        <v>9</v>
      </c>
      <c r="AO43" s="233">
        <f t="shared" ca="1" si="19"/>
        <v>110</v>
      </c>
      <c r="AP43" s="233" t="str">
        <f t="shared" si="20"/>
        <v>1987 - 2006</v>
      </c>
      <c r="AR43" s="66"/>
      <c r="AS43" s="11"/>
      <c r="AT43" s="11"/>
      <c r="BA43" s="2"/>
    </row>
    <row r="44" spans="1:53" x14ac:dyDescent="0.35">
      <c r="A44" s="66">
        <f>IF(C43="","",MAX($A$7:A43)+1)</f>
        <v>38</v>
      </c>
      <c r="B44" s="37">
        <v>40</v>
      </c>
      <c r="C44" s="107" t="s">
        <v>938</v>
      </c>
      <c r="D44" s="38" t="s">
        <v>937</v>
      </c>
      <c r="E44" s="108">
        <v>0</v>
      </c>
      <c r="F44">
        <v>1986</v>
      </c>
      <c r="G44" s="107" t="s">
        <v>744</v>
      </c>
      <c r="H44" s="70" t="s">
        <v>489</v>
      </c>
      <c r="I44" s="287" t="str">
        <f t="shared" ca="1" si="12"/>
        <v>80 m</v>
      </c>
      <c r="J44" s="285">
        <f>IF(H44="","",VLOOKUP(H44,Kategorie!$A$4:$J$35,8,FALSE))</f>
        <v>4</v>
      </c>
      <c r="L44" s="142" t="str">
        <f t="shared" si="17"/>
        <v/>
      </c>
      <c r="M44" s="142" t="str">
        <f t="shared" si="17"/>
        <v/>
      </c>
      <c r="N44" s="142" t="str">
        <f t="shared" si="17"/>
        <v/>
      </c>
      <c r="O44" s="142" t="str">
        <f t="shared" si="17"/>
        <v/>
      </c>
      <c r="P44" s="142" t="str">
        <f t="shared" si="17"/>
        <v/>
      </c>
      <c r="Q44" s="142" t="str">
        <f t="shared" si="17"/>
        <v/>
      </c>
      <c r="R44" s="142" t="str">
        <f t="shared" si="17"/>
        <v/>
      </c>
      <c r="S44" s="142" t="str">
        <f t="shared" si="17"/>
        <v/>
      </c>
      <c r="T44" s="142" t="str">
        <f t="shared" si="17"/>
        <v/>
      </c>
      <c r="U44" s="142" t="str">
        <f t="shared" si="17"/>
        <v/>
      </c>
      <c r="V44" s="142" t="str">
        <f t="shared" si="17"/>
        <v/>
      </c>
      <c r="W44" s="142" t="str">
        <f t="shared" si="17"/>
        <v/>
      </c>
      <c r="X44" s="142" t="str">
        <f t="shared" si="17"/>
        <v/>
      </c>
      <c r="Y44" s="142"/>
      <c r="Z44" s="142"/>
      <c r="AA44" s="148" t="str">
        <f t="shared" ca="1" si="22"/>
        <v/>
      </c>
      <c r="AB44" s="148" t="str">
        <f t="shared" ca="1" si="22"/>
        <v/>
      </c>
      <c r="AC44" s="148" t="str">
        <f t="shared" ca="1" si="22"/>
        <v/>
      </c>
      <c r="AD44" s="148" t="str">
        <f t="shared" ca="1" si="22"/>
        <v/>
      </c>
      <c r="AE44" s="148" t="str">
        <f t="shared" ca="1" si="22"/>
        <v/>
      </c>
      <c r="AF44" s="148" t="str">
        <f t="shared" ca="1" si="22"/>
        <v/>
      </c>
      <c r="AG44" s="148" t="str">
        <f t="shared" ca="1" si="22"/>
        <v/>
      </c>
      <c r="AH44" s="148" t="str">
        <f t="shared" ca="1" si="22"/>
        <v/>
      </c>
      <c r="AI44" s="148" t="str">
        <f t="shared" ca="1" si="22"/>
        <v/>
      </c>
      <c r="AJ44" s="148" t="str">
        <f t="shared" ca="1" si="22"/>
        <v>D10</v>
      </c>
      <c r="AK44" s="148" t="str">
        <f t="shared" ca="1" si="22"/>
        <v/>
      </c>
      <c r="AL44" s="148" t="str">
        <f t="shared" ca="1" si="22"/>
        <v/>
      </c>
      <c r="AM44" s="238" t="str">
        <f t="shared" si="18"/>
        <v>Ženy B</v>
      </c>
      <c r="AN44" s="233">
        <f t="shared" ca="1" si="13"/>
        <v>9</v>
      </c>
      <c r="AO44" s="233">
        <f t="shared" ca="1" si="19"/>
        <v>80</v>
      </c>
      <c r="AP44" s="233" t="str">
        <f t="shared" si="20"/>
        <v>1991 - 1982</v>
      </c>
      <c r="AR44" s="66"/>
      <c r="AS44" s="11"/>
      <c r="AT44" s="11"/>
      <c r="BA44" s="2"/>
    </row>
    <row r="45" spans="1:53" x14ac:dyDescent="0.35">
      <c r="A45" s="66">
        <f>IF(C44="","",MAX($A$7:A44)+1)</f>
        <v>39</v>
      </c>
      <c r="B45" s="37">
        <v>41</v>
      </c>
      <c r="C45" s="107" t="s">
        <v>940</v>
      </c>
      <c r="D45" s="38" t="s">
        <v>939</v>
      </c>
      <c r="E45" s="108">
        <v>1</v>
      </c>
      <c r="F45">
        <v>2013</v>
      </c>
      <c r="G45" s="107" t="s">
        <v>692</v>
      </c>
      <c r="H45" s="70" t="s">
        <v>96</v>
      </c>
      <c r="I45" s="287" t="str">
        <f t="shared" ca="1" si="12"/>
        <v>60 m</v>
      </c>
      <c r="J45" s="285">
        <f>IF(H45="","",VLOOKUP(H45,Kategorie!$A$4:$J$35,8,FALSE))</f>
        <v>3</v>
      </c>
      <c r="L45" s="142" t="str">
        <f t="shared" ca="1" si="17"/>
        <v/>
      </c>
      <c r="M45" s="142" t="str">
        <f t="shared" ca="1" si="17"/>
        <v/>
      </c>
      <c r="N45" s="142" t="str">
        <f t="shared" ca="1" si="17"/>
        <v/>
      </c>
      <c r="O45" s="142" t="str">
        <f t="shared" ca="1" si="17"/>
        <v/>
      </c>
      <c r="P45" s="142" t="str">
        <f t="shared" ca="1" si="17"/>
        <v>C05</v>
      </c>
      <c r="Q45" s="142" t="str">
        <f t="shared" ca="1" si="17"/>
        <v/>
      </c>
      <c r="R45" s="142" t="str">
        <f t="shared" ca="1" si="17"/>
        <v/>
      </c>
      <c r="S45" s="142" t="str">
        <f t="shared" ca="1" si="17"/>
        <v/>
      </c>
      <c r="T45" s="142" t="str">
        <f t="shared" ca="1" si="17"/>
        <v/>
      </c>
      <c r="U45" s="142" t="str">
        <f t="shared" ca="1" si="17"/>
        <v/>
      </c>
      <c r="V45" s="142" t="str">
        <f t="shared" ca="1" si="17"/>
        <v/>
      </c>
      <c r="W45" s="142" t="str">
        <f t="shared" ca="1" si="17"/>
        <v/>
      </c>
      <c r="X45" s="142" t="str">
        <f t="shared" ca="1" si="17"/>
        <v/>
      </c>
      <c r="Y45" s="142"/>
      <c r="Z45" s="142"/>
      <c r="AA45" s="148" t="str">
        <f t="shared" si="22"/>
        <v/>
      </c>
      <c r="AB45" s="148" t="str">
        <f t="shared" si="22"/>
        <v/>
      </c>
      <c r="AC45" s="148" t="str">
        <f t="shared" si="22"/>
        <v/>
      </c>
      <c r="AD45" s="148" t="str">
        <f t="shared" si="22"/>
        <v/>
      </c>
      <c r="AE45" s="148" t="str">
        <f t="shared" si="22"/>
        <v/>
      </c>
      <c r="AF45" s="148" t="str">
        <f t="shared" si="22"/>
        <v/>
      </c>
      <c r="AG45" s="148" t="str">
        <f t="shared" si="22"/>
        <v/>
      </c>
      <c r="AH45" s="148" t="str">
        <f t="shared" si="22"/>
        <v/>
      </c>
      <c r="AI45" s="148" t="str">
        <f t="shared" si="22"/>
        <v/>
      </c>
      <c r="AJ45" s="148" t="str">
        <f t="shared" si="22"/>
        <v/>
      </c>
      <c r="AK45" s="148" t="str">
        <f t="shared" si="22"/>
        <v/>
      </c>
      <c r="AL45" s="148" t="str">
        <f t="shared" si="22"/>
        <v/>
      </c>
      <c r="AM45" s="238" t="str">
        <f t="shared" si="18"/>
        <v>Mladší žáci</v>
      </c>
      <c r="AN45" s="233">
        <f t="shared" ca="1" si="13"/>
        <v>5</v>
      </c>
      <c r="AO45" s="233">
        <f t="shared" ca="1" si="19"/>
        <v>60</v>
      </c>
      <c r="AP45" s="233" t="str">
        <f t="shared" si="20"/>
        <v>2013 - 2014</v>
      </c>
      <c r="AR45" s="66"/>
      <c r="AS45" s="11"/>
      <c r="AT45" s="11"/>
      <c r="BA45" s="2"/>
    </row>
    <row r="46" spans="1:53" x14ac:dyDescent="0.35">
      <c r="A46" s="66">
        <f>IF(C45="","",MAX($A$7:A45)+1)</f>
        <v>40</v>
      </c>
      <c r="B46" s="37">
        <v>42</v>
      </c>
      <c r="C46" s="107" t="s">
        <v>942</v>
      </c>
      <c r="D46" s="38" t="s">
        <v>941</v>
      </c>
      <c r="E46" s="108">
        <v>0</v>
      </c>
      <c r="F46">
        <v>2015</v>
      </c>
      <c r="G46" s="107" t="s">
        <v>692</v>
      </c>
      <c r="H46" s="70" t="s">
        <v>104</v>
      </c>
      <c r="I46" s="287" t="str">
        <f t="shared" ca="1" si="12"/>
        <v>40 m</v>
      </c>
      <c r="J46" s="285">
        <f>IF(H46="","",VLOOKUP(H46,Kategorie!$A$4:$J$35,8,FALSE))</f>
        <v>2</v>
      </c>
      <c r="L46" s="142" t="str">
        <f t="shared" si="17"/>
        <v/>
      </c>
      <c r="M46" s="142" t="str">
        <f t="shared" si="17"/>
        <v/>
      </c>
      <c r="N46" s="142" t="str">
        <f t="shared" si="17"/>
        <v/>
      </c>
      <c r="O46" s="142" t="str">
        <f t="shared" si="17"/>
        <v/>
      </c>
      <c r="P46" s="142" t="str">
        <f t="shared" si="17"/>
        <v/>
      </c>
      <c r="Q46" s="142" t="str">
        <f t="shared" si="17"/>
        <v/>
      </c>
      <c r="R46" s="142" t="str">
        <f t="shared" si="17"/>
        <v/>
      </c>
      <c r="S46" s="142" t="str">
        <f t="shared" si="17"/>
        <v/>
      </c>
      <c r="T46" s="142" t="str">
        <f t="shared" si="17"/>
        <v/>
      </c>
      <c r="U46" s="142" t="str">
        <f t="shared" si="17"/>
        <v/>
      </c>
      <c r="V46" s="142" t="str">
        <f t="shared" si="17"/>
        <v/>
      </c>
      <c r="W46" s="142" t="str">
        <f t="shared" si="17"/>
        <v/>
      </c>
      <c r="X46" s="142" t="str">
        <f t="shared" si="17"/>
        <v/>
      </c>
      <c r="Y46" s="142"/>
      <c r="Z46" s="142"/>
      <c r="AA46" s="148" t="str">
        <f t="shared" ca="1" si="22"/>
        <v/>
      </c>
      <c r="AB46" s="148" t="str">
        <f t="shared" ca="1" si="22"/>
        <v/>
      </c>
      <c r="AC46" s="148" t="str">
        <f t="shared" ca="1" si="22"/>
        <v/>
      </c>
      <c r="AD46" s="148" t="str">
        <f t="shared" ca="1" si="22"/>
        <v>D04</v>
      </c>
      <c r="AE46" s="148" t="str">
        <f t="shared" ca="1" si="22"/>
        <v/>
      </c>
      <c r="AF46" s="148" t="str">
        <f t="shared" ca="1" si="22"/>
        <v/>
      </c>
      <c r="AG46" s="148" t="str">
        <f t="shared" ca="1" si="22"/>
        <v/>
      </c>
      <c r="AH46" s="148" t="str">
        <f t="shared" ca="1" si="22"/>
        <v/>
      </c>
      <c r="AI46" s="148" t="str">
        <f t="shared" ca="1" si="22"/>
        <v/>
      </c>
      <c r="AJ46" s="148" t="str">
        <f t="shared" ca="1" si="22"/>
        <v/>
      </c>
      <c r="AK46" s="148" t="str">
        <f t="shared" ca="1" si="22"/>
        <v/>
      </c>
      <c r="AL46" s="148" t="str">
        <f t="shared" ca="1" si="22"/>
        <v/>
      </c>
      <c r="AM46" s="238" t="str">
        <f t="shared" si="9"/>
        <v>Přípravka D</v>
      </c>
      <c r="AN46" s="233">
        <f t="shared" ca="1" si="13"/>
        <v>7</v>
      </c>
      <c r="AO46" s="233">
        <f t="shared" ca="1" si="10"/>
        <v>40</v>
      </c>
      <c r="AP46" s="233" t="str">
        <f t="shared" si="11"/>
        <v>2015 - 2016</v>
      </c>
      <c r="AR46" s="66"/>
      <c r="AS46" s="11"/>
      <c r="AT46" s="11"/>
      <c r="BA46" s="2"/>
    </row>
    <row r="47" spans="1:53" x14ac:dyDescent="0.35">
      <c r="A47" s="66">
        <f>IF(C46="","",MAX($A$7:A46)+1)</f>
        <v>41</v>
      </c>
      <c r="B47" s="37">
        <v>43</v>
      </c>
      <c r="C47" s="107" t="s">
        <v>942</v>
      </c>
      <c r="D47" s="38" t="s">
        <v>943</v>
      </c>
      <c r="E47" s="108">
        <v>0</v>
      </c>
      <c r="F47">
        <v>2018</v>
      </c>
      <c r="G47" s="107" t="s">
        <v>692</v>
      </c>
      <c r="H47" s="70" t="s">
        <v>103</v>
      </c>
      <c r="I47" s="287" t="str">
        <f t="shared" ca="1" si="12"/>
        <v>40 m</v>
      </c>
      <c r="J47" s="285">
        <f>IF(H47="","",VLOOKUP(H47,Kategorie!$A$4:$J$35,8,FALSE))</f>
        <v>2</v>
      </c>
      <c r="L47" s="142" t="str">
        <f t="shared" si="17"/>
        <v/>
      </c>
      <c r="M47" s="142" t="str">
        <f t="shared" si="17"/>
        <v/>
      </c>
      <c r="N47" s="142" t="str">
        <f t="shared" si="17"/>
        <v/>
      </c>
      <c r="O47" s="142" t="str">
        <f t="shared" si="17"/>
        <v/>
      </c>
      <c r="P47" s="142" t="str">
        <f t="shared" si="17"/>
        <v/>
      </c>
      <c r="Q47" s="142" t="str">
        <f t="shared" si="17"/>
        <v/>
      </c>
      <c r="R47" s="142" t="str">
        <f t="shared" si="17"/>
        <v/>
      </c>
      <c r="S47" s="142" t="str">
        <f t="shared" si="17"/>
        <v/>
      </c>
      <c r="T47" s="142" t="str">
        <f t="shared" si="17"/>
        <v/>
      </c>
      <c r="U47" s="142" t="str">
        <f t="shared" si="17"/>
        <v/>
      </c>
      <c r="V47" s="142" t="str">
        <f t="shared" si="17"/>
        <v/>
      </c>
      <c r="W47" s="142" t="str">
        <f t="shared" si="17"/>
        <v/>
      </c>
      <c r="X47" s="142" t="str">
        <f t="shared" si="17"/>
        <v/>
      </c>
      <c r="Y47" s="142"/>
      <c r="Z47" s="142"/>
      <c r="AA47" s="148" t="str">
        <f t="shared" ca="1" si="16"/>
        <v/>
      </c>
      <c r="AB47" s="148" t="str">
        <f t="shared" ca="1" si="16"/>
        <v/>
      </c>
      <c r="AC47" s="148" t="str">
        <f t="shared" ca="1" si="16"/>
        <v>D03</v>
      </c>
      <c r="AD47" s="148" t="str">
        <f t="shared" ca="1" si="16"/>
        <v/>
      </c>
      <c r="AE47" s="148" t="str">
        <f t="shared" ca="1" si="16"/>
        <v/>
      </c>
      <c r="AF47" s="148" t="str">
        <f t="shared" ca="1" si="16"/>
        <v/>
      </c>
      <c r="AG47" s="148" t="str">
        <f t="shared" ca="1" si="16"/>
        <v/>
      </c>
      <c r="AH47" s="148" t="str">
        <f t="shared" ca="1" si="16"/>
        <v/>
      </c>
      <c r="AI47" s="148" t="str">
        <f t="shared" ca="1" si="16"/>
        <v/>
      </c>
      <c r="AJ47" s="148" t="str">
        <f t="shared" ca="1" si="16"/>
        <v/>
      </c>
      <c r="AK47" s="148" t="str">
        <f t="shared" ca="1" si="16"/>
        <v/>
      </c>
      <c r="AL47" s="148" t="str">
        <f t="shared" ca="1" si="16"/>
        <v/>
      </c>
      <c r="AM47" s="238" t="str">
        <f t="shared" si="9"/>
        <v>Minipřípravka D</v>
      </c>
      <c r="AN47" s="233">
        <f t="shared" ca="1" si="13"/>
        <v>6</v>
      </c>
      <c r="AO47" s="233">
        <f t="shared" ca="1" si="10"/>
        <v>40</v>
      </c>
      <c r="AP47" s="233" t="str">
        <f t="shared" si="11"/>
        <v>2017 - 2018</v>
      </c>
      <c r="AR47" s="66"/>
      <c r="AS47" s="11"/>
      <c r="AT47" s="11"/>
      <c r="BA47" s="2"/>
    </row>
    <row r="48" spans="1:53" x14ac:dyDescent="0.35">
      <c r="A48" s="66">
        <f>IF(C47="","",MAX($A$7:A47)+1)</f>
        <v>42</v>
      </c>
      <c r="B48" s="37">
        <v>44</v>
      </c>
      <c r="C48" s="107" t="s">
        <v>944</v>
      </c>
      <c r="D48" s="38" t="s">
        <v>884</v>
      </c>
      <c r="E48" s="108">
        <v>1</v>
      </c>
      <c r="F48">
        <v>2012</v>
      </c>
      <c r="G48" s="107" t="s">
        <v>890</v>
      </c>
      <c r="H48" s="70" t="s">
        <v>97</v>
      </c>
      <c r="I48" s="287" t="str">
        <f t="shared" ca="1" si="12"/>
        <v>60 m</v>
      </c>
      <c r="J48" s="285">
        <f>IF(H48="","",VLOOKUP(H48,Kategorie!$A$4:$J$35,8,FALSE))</f>
        <v>3</v>
      </c>
      <c r="L48" s="142" t="str">
        <f t="shared" ca="1" si="17"/>
        <v/>
      </c>
      <c r="M48" s="142" t="str">
        <f t="shared" ca="1" si="17"/>
        <v/>
      </c>
      <c r="N48" s="142" t="str">
        <f t="shared" ca="1" si="17"/>
        <v/>
      </c>
      <c r="O48" s="142" t="str">
        <f t="shared" ca="1" si="17"/>
        <v/>
      </c>
      <c r="P48" s="142" t="str">
        <f t="shared" ca="1" si="17"/>
        <v/>
      </c>
      <c r="Q48" s="142" t="str">
        <f t="shared" ca="1" si="17"/>
        <v>C06</v>
      </c>
      <c r="R48" s="142" t="str">
        <f t="shared" ca="1" si="17"/>
        <v/>
      </c>
      <c r="S48" s="142" t="str">
        <f t="shared" ca="1" si="17"/>
        <v/>
      </c>
      <c r="T48" s="142" t="str">
        <f t="shared" ca="1" si="17"/>
        <v/>
      </c>
      <c r="U48" s="142" t="str">
        <f t="shared" ca="1" si="17"/>
        <v/>
      </c>
      <c r="V48" s="142" t="str">
        <f t="shared" ca="1" si="17"/>
        <v/>
      </c>
      <c r="W48" s="142" t="str">
        <f t="shared" ca="1" si="17"/>
        <v/>
      </c>
      <c r="X48" s="142" t="str">
        <f t="shared" ca="1" si="17"/>
        <v/>
      </c>
      <c r="Y48" s="142"/>
      <c r="Z48" s="142"/>
      <c r="AA48" s="148" t="str">
        <f t="shared" si="16"/>
        <v/>
      </c>
      <c r="AB48" s="148" t="str">
        <f t="shared" si="16"/>
        <v/>
      </c>
      <c r="AC48" s="148" t="str">
        <f t="shared" ref="AA48:AK71" si="23">IF($E48=1,"",IF(AND($F48&gt;=AC$2,$F48&lt;=AC$4),AC$6,""))</f>
        <v/>
      </c>
      <c r="AD48" s="148" t="str">
        <f t="shared" si="23"/>
        <v/>
      </c>
      <c r="AE48" s="148" t="str">
        <f t="shared" si="23"/>
        <v/>
      </c>
      <c r="AF48" s="148" t="str">
        <f t="shared" si="23"/>
        <v/>
      </c>
      <c r="AG48" s="148" t="str">
        <f t="shared" si="23"/>
        <v/>
      </c>
      <c r="AH48" s="148" t="str">
        <f t="shared" si="23"/>
        <v/>
      </c>
      <c r="AI48" s="148" t="str">
        <f t="shared" si="23"/>
        <v/>
      </c>
      <c r="AJ48" s="148" t="str">
        <f t="shared" si="23"/>
        <v/>
      </c>
      <c r="AK48" s="148" t="str">
        <f t="shared" si="23"/>
        <v/>
      </c>
      <c r="AL48" s="148" t="str">
        <f t="shared" si="16"/>
        <v/>
      </c>
      <c r="AM48" s="238" t="str">
        <f t="shared" si="9"/>
        <v>Starší žáci</v>
      </c>
      <c r="AN48" s="233">
        <f t="shared" ca="1" si="13"/>
        <v>3</v>
      </c>
      <c r="AO48" s="233">
        <f t="shared" ca="1" si="10"/>
        <v>60</v>
      </c>
      <c r="AP48" s="233" t="str">
        <f t="shared" si="11"/>
        <v>2011 - 2012</v>
      </c>
      <c r="AR48" s="66"/>
      <c r="AS48" s="11"/>
      <c r="AT48" s="11"/>
      <c r="BA48" s="2"/>
    </row>
    <row r="49" spans="1:53" x14ac:dyDescent="0.35">
      <c r="A49" s="66">
        <f>IF(C48="","",MAX($A$7:A48)+1)</f>
        <v>43</v>
      </c>
      <c r="B49" s="37">
        <v>45</v>
      </c>
      <c r="C49" s="107" t="s">
        <v>944</v>
      </c>
      <c r="D49" s="38" t="s">
        <v>945</v>
      </c>
      <c r="E49" s="108">
        <v>1</v>
      </c>
      <c r="F49">
        <v>2020</v>
      </c>
      <c r="G49" s="107" t="s">
        <v>890</v>
      </c>
      <c r="H49" s="70" t="s">
        <v>93</v>
      </c>
      <c r="I49" s="287" t="str">
        <f t="shared" ca="1" si="12"/>
        <v>20 m</v>
      </c>
      <c r="J49" s="285">
        <f>IF(H49="","",VLOOKUP(H49,Kategorie!$A$4:$J$35,8,FALSE))</f>
        <v>1</v>
      </c>
      <c r="L49" s="142" t="str">
        <f t="shared" ca="1" si="17"/>
        <v/>
      </c>
      <c r="M49" s="142" t="str">
        <f t="shared" ca="1" si="17"/>
        <v>C02</v>
      </c>
      <c r="N49" s="142" t="str">
        <f t="shared" ca="1" si="17"/>
        <v/>
      </c>
      <c r="O49" s="142" t="str">
        <f t="shared" ca="1" si="17"/>
        <v/>
      </c>
      <c r="P49" s="142" t="str">
        <f t="shared" ca="1" si="17"/>
        <v/>
      </c>
      <c r="Q49" s="142" t="str">
        <f t="shared" ca="1" si="17"/>
        <v/>
      </c>
      <c r="R49" s="142" t="str">
        <f t="shared" ca="1" si="17"/>
        <v/>
      </c>
      <c r="S49" s="142" t="str">
        <f t="shared" ca="1" si="17"/>
        <v/>
      </c>
      <c r="T49" s="142" t="str">
        <f t="shared" ca="1" si="17"/>
        <v/>
      </c>
      <c r="U49" s="142" t="str">
        <f t="shared" ca="1" si="17"/>
        <v/>
      </c>
      <c r="V49" s="142" t="str">
        <f t="shared" ca="1" si="17"/>
        <v/>
      </c>
      <c r="W49" s="142" t="str">
        <f t="shared" ref="L49:X69" ca="1" si="24">IF($E49=0,"",IF(AND($F49&gt;=W$2,$F49&lt;=W$4),W$6,""))</f>
        <v/>
      </c>
      <c r="X49" s="142" t="str">
        <f t="shared" ca="1" si="24"/>
        <v/>
      </c>
      <c r="Y49" s="142"/>
      <c r="Z49" s="142"/>
      <c r="AA49" s="148" t="str">
        <f t="shared" si="23"/>
        <v/>
      </c>
      <c r="AB49" s="148" t="str">
        <f t="shared" si="23"/>
        <v/>
      </c>
      <c r="AC49" s="148" t="str">
        <f t="shared" si="23"/>
        <v/>
      </c>
      <c r="AD49" s="148" t="str">
        <f t="shared" si="23"/>
        <v/>
      </c>
      <c r="AE49" s="148" t="str">
        <f t="shared" si="23"/>
        <v/>
      </c>
      <c r="AF49" s="148" t="str">
        <f t="shared" si="23"/>
        <v/>
      </c>
      <c r="AG49" s="148" t="str">
        <f t="shared" si="23"/>
        <v/>
      </c>
      <c r="AH49" s="148" t="str">
        <f t="shared" si="23"/>
        <v/>
      </c>
      <c r="AI49" s="148" t="str">
        <f t="shared" si="23"/>
        <v/>
      </c>
      <c r="AJ49" s="148" t="str">
        <f t="shared" si="23"/>
        <v/>
      </c>
      <c r="AK49" s="148" t="str">
        <f t="shared" si="23"/>
        <v/>
      </c>
      <c r="AL49" s="148" t="str">
        <f t="shared" ref="AL49:AL112" si="25">IF($E49=1,"",IF(AND($F49&gt;=AL$2,$F49&lt;=AL$4),AL$6,""))</f>
        <v/>
      </c>
      <c r="AM49" s="238" t="str">
        <f t="shared" si="9"/>
        <v>Atletická školka H</v>
      </c>
      <c r="AN49" s="233">
        <f t="shared" ca="1" si="13"/>
        <v>5</v>
      </c>
      <c r="AO49" s="233">
        <f t="shared" ca="1" si="10"/>
        <v>20</v>
      </c>
      <c r="AP49" s="233" t="str">
        <f t="shared" si="11"/>
        <v>2019 - 2020</v>
      </c>
      <c r="AR49" s="66"/>
      <c r="AS49" s="11"/>
      <c r="AT49" s="11"/>
      <c r="BA49" s="2"/>
    </row>
    <row r="50" spans="1:53" x14ac:dyDescent="0.35">
      <c r="A50" s="66">
        <f>IF(C49="","",MAX($A$7:A49)+1)</f>
        <v>44</v>
      </c>
      <c r="B50" s="37">
        <v>46</v>
      </c>
      <c r="C50" s="107" t="s">
        <v>894</v>
      </c>
      <c r="D50" s="38" t="s">
        <v>243</v>
      </c>
      <c r="E50" s="108">
        <v>0</v>
      </c>
      <c r="F50">
        <v>2023</v>
      </c>
      <c r="G50" s="107" t="s">
        <v>890</v>
      </c>
      <c r="H50" s="70" t="s">
        <v>101</v>
      </c>
      <c r="I50" s="287" t="str">
        <f t="shared" ca="1" si="12"/>
        <v>20 m</v>
      </c>
      <c r="J50" s="285">
        <f>IF(H50="","",VLOOKUP(H50,Kategorie!$A$4:$J$35,8,FALSE))</f>
        <v>1</v>
      </c>
      <c r="L50" s="142" t="str">
        <f t="shared" si="24"/>
        <v/>
      </c>
      <c r="M50" s="142" t="str">
        <f t="shared" si="24"/>
        <v/>
      </c>
      <c r="N50" s="142" t="str">
        <f t="shared" si="24"/>
        <v/>
      </c>
      <c r="O50" s="142" t="str">
        <f t="shared" si="24"/>
        <v/>
      </c>
      <c r="P50" s="142" t="str">
        <f t="shared" si="24"/>
        <v/>
      </c>
      <c r="Q50" s="142" t="str">
        <f t="shared" si="24"/>
        <v/>
      </c>
      <c r="R50" s="142" t="str">
        <f t="shared" si="24"/>
        <v/>
      </c>
      <c r="S50" s="142" t="str">
        <f t="shared" si="24"/>
        <v/>
      </c>
      <c r="T50" s="142" t="str">
        <f t="shared" si="24"/>
        <v/>
      </c>
      <c r="U50" s="142" t="str">
        <f t="shared" si="24"/>
        <v/>
      </c>
      <c r="V50" s="142" t="str">
        <f t="shared" si="24"/>
        <v/>
      </c>
      <c r="W50" s="142" t="str">
        <f t="shared" si="24"/>
        <v/>
      </c>
      <c r="X50" s="142" t="str">
        <f t="shared" si="24"/>
        <v/>
      </c>
      <c r="Y50" s="142"/>
      <c r="Z50" s="142"/>
      <c r="AA50" s="148" t="str">
        <f t="shared" ca="1" si="23"/>
        <v>D01</v>
      </c>
      <c r="AB50" s="148" t="str">
        <f t="shared" ca="1" si="23"/>
        <v/>
      </c>
      <c r="AC50" s="148" t="str">
        <f t="shared" ca="1" si="23"/>
        <v/>
      </c>
      <c r="AD50" s="148" t="str">
        <f t="shared" ca="1" si="23"/>
        <v/>
      </c>
      <c r="AE50" s="148" t="str">
        <f t="shared" ca="1" si="23"/>
        <v/>
      </c>
      <c r="AF50" s="148" t="str">
        <f t="shared" ca="1" si="23"/>
        <v/>
      </c>
      <c r="AG50" s="148" t="str">
        <f t="shared" ca="1" si="23"/>
        <v/>
      </c>
      <c r="AH50" s="148" t="str">
        <f t="shared" ca="1" si="23"/>
        <v/>
      </c>
      <c r="AI50" s="148" t="str">
        <f t="shared" ca="1" si="23"/>
        <v/>
      </c>
      <c r="AJ50" s="148" t="str">
        <f t="shared" ca="1" si="23"/>
        <v/>
      </c>
      <c r="AK50" s="148" t="str">
        <f t="shared" ca="1" si="23"/>
        <v/>
      </c>
      <c r="AL50" s="148" t="str">
        <f t="shared" ca="1" si="25"/>
        <v/>
      </c>
      <c r="AM50" s="238" t="str">
        <f t="shared" si="9"/>
        <v>Benjamínci D</v>
      </c>
      <c r="AN50" s="233">
        <f t="shared" ca="1" si="13"/>
        <v>15</v>
      </c>
      <c r="AO50" s="233">
        <f t="shared" ca="1" si="10"/>
        <v>20</v>
      </c>
      <c r="AP50" s="233" t="str">
        <f t="shared" si="11"/>
        <v>2021 -  a mladší</v>
      </c>
      <c r="AR50" s="66"/>
      <c r="AS50" s="11"/>
      <c r="AT50" s="11"/>
      <c r="BA50" s="2"/>
    </row>
    <row r="51" spans="1:53" x14ac:dyDescent="0.35">
      <c r="A51" s="66">
        <f>IF(C50="","",MAX($A$7:A50)+1)</f>
        <v>45</v>
      </c>
      <c r="B51" s="37">
        <v>47</v>
      </c>
      <c r="C51" s="107" t="s">
        <v>947</v>
      </c>
      <c r="D51" s="38" t="s">
        <v>946</v>
      </c>
      <c r="E51" s="108">
        <v>0</v>
      </c>
      <c r="F51">
        <v>1964</v>
      </c>
      <c r="G51" s="107" t="s">
        <v>245</v>
      </c>
      <c r="H51" s="70" t="s">
        <v>881</v>
      </c>
      <c r="I51" s="287" t="str">
        <f t="shared" ca="1" si="12"/>
        <v>80 m</v>
      </c>
      <c r="J51" s="285">
        <f>IF(H51="","",VLOOKUP(H51,Kategorie!$A$4:$J$35,8,FALSE))</f>
        <v>4</v>
      </c>
      <c r="L51" s="142" t="str">
        <f t="shared" si="24"/>
        <v/>
      </c>
      <c r="M51" s="142" t="str">
        <f t="shared" si="24"/>
        <v/>
      </c>
      <c r="N51" s="142" t="str">
        <f t="shared" si="24"/>
        <v/>
      </c>
      <c r="O51" s="142" t="str">
        <f t="shared" si="24"/>
        <v/>
      </c>
      <c r="P51" s="142" t="str">
        <f t="shared" si="24"/>
        <v/>
      </c>
      <c r="Q51" s="142" t="str">
        <f t="shared" si="24"/>
        <v/>
      </c>
      <c r="R51" s="142" t="str">
        <f t="shared" si="24"/>
        <v/>
      </c>
      <c r="S51" s="142" t="str">
        <f t="shared" si="24"/>
        <v/>
      </c>
      <c r="T51" s="142" t="str">
        <f t="shared" si="24"/>
        <v/>
      </c>
      <c r="U51" s="142" t="str">
        <f t="shared" si="24"/>
        <v/>
      </c>
      <c r="V51" s="142" t="str">
        <f t="shared" si="24"/>
        <v/>
      </c>
      <c r="W51" s="142" t="str">
        <f t="shared" si="24"/>
        <v/>
      </c>
      <c r="X51" s="142" t="str">
        <f t="shared" si="24"/>
        <v/>
      </c>
      <c r="Y51" s="142"/>
      <c r="Z51" s="142"/>
      <c r="AA51" s="148" t="str">
        <f t="shared" ca="1" si="23"/>
        <v/>
      </c>
      <c r="AB51" s="148" t="str">
        <f t="shared" ca="1" si="23"/>
        <v/>
      </c>
      <c r="AC51" s="148" t="str">
        <f t="shared" ca="1" si="23"/>
        <v/>
      </c>
      <c r="AD51" s="148" t="str">
        <f t="shared" ca="1" si="23"/>
        <v/>
      </c>
      <c r="AE51" s="148" t="str">
        <f t="shared" ca="1" si="23"/>
        <v/>
      </c>
      <c r="AF51" s="148" t="str">
        <f t="shared" ca="1" si="23"/>
        <v/>
      </c>
      <c r="AG51" s="148" t="str">
        <f t="shared" ca="1" si="23"/>
        <v/>
      </c>
      <c r="AH51" s="148" t="str">
        <f t="shared" ca="1" si="23"/>
        <v/>
      </c>
      <c r="AI51" s="148" t="str">
        <f t="shared" ca="1" si="23"/>
        <v/>
      </c>
      <c r="AJ51" s="148" t="str">
        <f t="shared" ca="1" si="23"/>
        <v/>
      </c>
      <c r="AK51" s="148" t="str">
        <f t="shared" ca="1" si="23"/>
        <v/>
      </c>
      <c r="AL51" s="148" t="str">
        <f t="shared" ca="1" si="25"/>
        <v>D12</v>
      </c>
      <c r="AM51" s="238" t="str">
        <f t="shared" si="9"/>
        <v>Ženy D</v>
      </c>
      <c r="AN51" s="233">
        <f t="shared" ca="1" si="13"/>
        <v>3</v>
      </c>
      <c r="AO51" s="233">
        <f t="shared" ca="1" si="10"/>
        <v>80</v>
      </c>
      <c r="AP51" s="233" t="str">
        <f t="shared" si="11"/>
        <v>1971 -  a starší</v>
      </c>
      <c r="AR51" s="66"/>
      <c r="AS51" s="11"/>
      <c r="AT51" s="11"/>
      <c r="BA51" s="2"/>
    </row>
    <row r="52" spans="1:53" x14ac:dyDescent="0.35">
      <c r="A52" s="66">
        <f>IF(C51="","",MAX($A$7:A51)+1)</f>
        <v>46</v>
      </c>
      <c r="B52" s="37">
        <v>48</v>
      </c>
      <c r="C52" s="107" t="s">
        <v>948</v>
      </c>
      <c r="D52" s="38" t="s">
        <v>39</v>
      </c>
      <c r="E52" s="108">
        <v>1</v>
      </c>
      <c r="F52">
        <v>2022</v>
      </c>
      <c r="G52" s="107" t="s">
        <v>949</v>
      </c>
      <c r="H52" s="70" t="s">
        <v>92</v>
      </c>
      <c r="I52" s="287" t="str">
        <f t="shared" ca="1" si="12"/>
        <v>20 m</v>
      </c>
      <c r="J52" s="285">
        <f>IF(H52="","",VLOOKUP(H52,Kategorie!$A$4:$J$35,8,FALSE))</f>
        <v>1</v>
      </c>
      <c r="L52" s="142" t="str">
        <f t="shared" ca="1" si="24"/>
        <v>C01</v>
      </c>
      <c r="M52" s="142" t="str">
        <f t="shared" ca="1" si="24"/>
        <v/>
      </c>
      <c r="N52" s="142" t="str">
        <f t="shared" ca="1" si="24"/>
        <v/>
      </c>
      <c r="O52" s="142" t="str">
        <f t="shared" ca="1" si="24"/>
        <v/>
      </c>
      <c r="P52" s="142" t="str">
        <f t="shared" ca="1" si="24"/>
        <v/>
      </c>
      <c r="Q52" s="142" t="str">
        <f t="shared" ca="1" si="24"/>
        <v/>
      </c>
      <c r="R52" s="142" t="str">
        <f t="shared" ca="1" si="24"/>
        <v/>
      </c>
      <c r="S52" s="142" t="str">
        <f t="shared" ca="1" si="24"/>
        <v/>
      </c>
      <c r="T52" s="142" t="str">
        <f t="shared" ca="1" si="24"/>
        <v/>
      </c>
      <c r="U52" s="142" t="str">
        <f t="shared" ca="1" si="24"/>
        <v/>
      </c>
      <c r="V52" s="142" t="str">
        <f t="shared" ca="1" si="24"/>
        <v/>
      </c>
      <c r="W52" s="142" t="str">
        <f t="shared" ca="1" si="24"/>
        <v/>
      </c>
      <c r="X52" s="142" t="str">
        <f t="shared" ca="1" si="24"/>
        <v/>
      </c>
      <c r="Y52" s="142"/>
      <c r="Z52" s="142"/>
      <c r="AA52" s="148" t="str">
        <f t="shared" si="23"/>
        <v/>
      </c>
      <c r="AB52" s="148" t="str">
        <f t="shared" si="23"/>
        <v/>
      </c>
      <c r="AC52" s="148" t="str">
        <f t="shared" si="23"/>
        <v/>
      </c>
      <c r="AD52" s="148" t="str">
        <f t="shared" si="23"/>
        <v/>
      </c>
      <c r="AE52" s="148" t="str">
        <f t="shared" si="23"/>
        <v/>
      </c>
      <c r="AF52" s="148" t="str">
        <f t="shared" si="23"/>
        <v/>
      </c>
      <c r="AG52" s="148" t="str">
        <f t="shared" si="23"/>
        <v/>
      </c>
      <c r="AH52" s="148" t="str">
        <f t="shared" si="23"/>
        <v/>
      </c>
      <c r="AI52" s="148" t="str">
        <f t="shared" si="23"/>
        <v/>
      </c>
      <c r="AJ52" s="148" t="str">
        <f t="shared" si="23"/>
        <v/>
      </c>
      <c r="AK52" s="148" t="str">
        <f t="shared" si="23"/>
        <v/>
      </c>
      <c r="AL52" s="148" t="str">
        <f t="shared" si="25"/>
        <v/>
      </c>
      <c r="AM52" s="238" t="str">
        <f t="shared" si="9"/>
        <v>Benjamínci H</v>
      </c>
      <c r="AN52" s="233">
        <f t="shared" ca="1" si="13"/>
        <v>7</v>
      </c>
      <c r="AO52" s="233">
        <f t="shared" ca="1" si="10"/>
        <v>20</v>
      </c>
      <c r="AP52" s="233" t="str">
        <f t="shared" si="11"/>
        <v>2021 -  a mladší</v>
      </c>
      <c r="AR52" s="66"/>
      <c r="AS52" s="11"/>
      <c r="AT52" s="11"/>
      <c r="BA52" s="2"/>
    </row>
    <row r="53" spans="1:53" x14ac:dyDescent="0.35">
      <c r="A53" s="66">
        <f>IF(C52="","",MAX($A$7:A52)+1)</f>
        <v>47</v>
      </c>
      <c r="B53" s="37">
        <v>49</v>
      </c>
      <c r="C53" s="107" t="s">
        <v>950</v>
      </c>
      <c r="D53" s="38" t="s">
        <v>272</v>
      </c>
      <c r="E53" s="108">
        <v>0</v>
      </c>
      <c r="F53">
        <v>2024</v>
      </c>
      <c r="G53" s="107" t="s">
        <v>949</v>
      </c>
      <c r="H53" s="70" t="s">
        <v>101</v>
      </c>
      <c r="I53" s="287" t="str">
        <f t="shared" ca="1" si="12"/>
        <v>20 m</v>
      </c>
      <c r="J53" s="285">
        <f>IF(H53="","",VLOOKUP(H53,Kategorie!$A$4:$J$35,8,FALSE))</f>
        <v>1</v>
      </c>
      <c r="L53" s="142" t="str">
        <f t="shared" si="24"/>
        <v/>
      </c>
      <c r="M53" s="142" t="str">
        <f t="shared" si="24"/>
        <v/>
      </c>
      <c r="N53" s="142" t="str">
        <f t="shared" si="24"/>
        <v/>
      </c>
      <c r="O53" s="142" t="str">
        <f t="shared" si="24"/>
        <v/>
      </c>
      <c r="P53" s="142" t="str">
        <f t="shared" si="24"/>
        <v/>
      </c>
      <c r="Q53" s="142" t="str">
        <f t="shared" si="24"/>
        <v/>
      </c>
      <c r="R53" s="142" t="str">
        <f t="shared" si="24"/>
        <v/>
      </c>
      <c r="S53" s="142" t="str">
        <f t="shared" si="24"/>
        <v/>
      </c>
      <c r="T53" s="142" t="str">
        <f t="shared" si="24"/>
        <v/>
      </c>
      <c r="U53" s="142" t="str">
        <f t="shared" si="24"/>
        <v/>
      </c>
      <c r="V53" s="142" t="str">
        <f t="shared" si="24"/>
        <v/>
      </c>
      <c r="W53" s="142" t="str">
        <f t="shared" si="24"/>
        <v/>
      </c>
      <c r="X53" s="142" t="str">
        <f t="shared" si="24"/>
        <v/>
      </c>
      <c r="Y53" s="142"/>
      <c r="Z53" s="142"/>
      <c r="AA53" s="148" t="str">
        <f t="shared" ca="1" si="23"/>
        <v>D01</v>
      </c>
      <c r="AB53" s="148" t="str">
        <f t="shared" ca="1" si="23"/>
        <v/>
      </c>
      <c r="AC53" s="148" t="str">
        <f t="shared" ca="1" si="23"/>
        <v/>
      </c>
      <c r="AD53" s="148" t="str">
        <f t="shared" ca="1" si="23"/>
        <v/>
      </c>
      <c r="AE53" s="148" t="str">
        <f t="shared" ca="1" si="23"/>
        <v/>
      </c>
      <c r="AF53" s="148" t="str">
        <f t="shared" ca="1" si="23"/>
        <v/>
      </c>
      <c r="AG53" s="148" t="str">
        <f t="shared" ca="1" si="23"/>
        <v/>
      </c>
      <c r="AH53" s="148" t="str">
        <f t="shared" ca="1" si="23"/>
        <v/>
      </c>
      <c r="AI53" s="148" t="str">
        <f t="shared" ca="1" si="23"/>
        <v/>
      </c>
      <c r="AJ53" s="148" t="str">
        <f t="shared" ca="1" si="23"/>
        <v/>
      </c>
      <c r="AK53" s="148" t="str">
        <f t="shared" ca="1" si="23"/>
        <v/>
      </c>
      <c r="AL53" s="148" t="str">
        <f t="shared" ca="1" si="25"/>
        <v/>
      </c>
      <c r="AM53" s="238" t="str">
        <f t="shared" si="9"/>
        <v>Benjamínci D</v>
      </c>
      <c r="AN53" s="233">
        <f t="shared" ca="1" si="13"/>
        <v>15</v>
      </c>
      <c r="AO53" s="233">
        <f t="shared" ca="1" si="10"/>
        <v>20</v>
      </c>
      <c r="AP53" s="233" t="str">
        <f t="shared" si="11"/>
        <v>2021 -  a mladší</v>
      </c>
      <c r="AR53" s="66"/>
      <c r="AS53" s="11"/>
      <c r="AT53" s="11"/>
      <c r="BA53" s="2"/>
    </row>
    <row r="54" spans="1:53" x14ac:dyDescent="0.35">
      <c r="A54" s="66">
        <f>IF(C53="","",MAX($A$7:A53)+1)</f>
        <v>48</v>
      </c>
      <c r="B54" s="37">
        <v>50</v>
      </c>
      <c r="C54" s="107" t="s">
        <v>35</v>
      </c>
      <c r="D54" s="38" t="s">
        <v>242</v>
      </c>
      <c r="E54" s="108">
        <v>0</v>
      </c>
      <c r="F54">
        <v>2009</v>
      </c>
      <c r="G54" s="107" t="s">
        <v>36</v>
      </c>
      <c r="H54" s="70" t="s">
        <v>107</v>
      </c>
      <c r="I54" s="287" t="str">
        <f t="shared" ca="1" si="12"/>
        <v>80 m</v>
      </c>
      <c r="J54" s="285">
        <f>IF(H54="","",VLOOKUP(H54,Kategorie!$A$4:$J$35,8,FALSE))</f>
        <v>4</v>
      </c>
      <c r="L54" s="142" t="str">
        <f t="shared" si="24"/>
        <v/>
      </c>
      <c r="M54" s="142" t="str">
        <f t="shared" si="24"/>
        <v/>
      </c>
      <c r="N54" s="142" t="str">
        <f t="shared" si="24"/>
        <v/>
      </c>
      <c r="O54" s="142" t="str">
        <f t="shared" si="24"/>
        <v/>
      </c>
      <c r="P54" s="142" t="str">
        <f t="shared" si="24"/>
        <v/>
      </c>
      <c r="Q54" s="142" t="str">
        <f t="shared" si="24"/>
        <v/>
      </c>
      <c r="R54" s="142" t="str">
        <f t="shared" si="24"/>
        <v/>
      </c>
      <c r="S54" s="142" t="str">
        <f t="shared" si="24"/>
        <v/>
      </c>
      <c r="T54" s="142" t="str">
        <f t="shared" si="24"/>
        <v/>
      </c>
      <c r="U54" s="142" t="str">
        <f t="shared" si="24"/>
        <v/>
      </c>
      <c r="V54" s="142" t="str">
        <f t="shared" si="24"/>
        <v/>
      </c>
      <c r="W54" s="142" t="str">
        <f t="shared" si="24"/>
        <v/>
      </c>
      <c r="X54" s="142" t="str">
        <f t="shared" si="24"/>
        <v/>
      </c>
      <c r="Y54" s="142"/>
      <c r="Z54" s="142"/>
      <c r="AA54" s="148" t="str">
        <f t="shared" ca="1" si="23"/>
        <v/>
      </c>
      <c r="AB54" s="148" t="str">
        <f t="shared" ca="1" si="23"/>
        <v/>
      </c>
      <c r="AC54" s="148" t="str">
        <f t="shared" ca="1" si="23"/>
        <v/>
      </c>
      <c r="AD54" s="148" t="str">
        <f t="shared" ca="1" si="23"/>
        <v/>
      </c>
      <c r="AE54" s="148" t="str">
        <f t="shared" ca="1" si="23"/>
        <v/>
      </c>
      <c r="AF54" s="148" t="str">
        <f t="shared" ca="1" si="23"/>
        <v/>
      </c>
      <c r="AG54" s="148" t="str">
        <f t="shared" ca="1" si="23"/>
        <v>D07</v>
      </c>
      <c r="AH54" s="148" t="str">
        <f t="shared" ca="1" si="23"/>
        <v/>
      </c>
      <c r="AI54" s="148" t="str">
        <f t="shared" ca="1" si="23"/>
        <v/>
      </c>
      <c r="AJ54" s="148" t="str">
        <f t="shared" ca="1" si="23"/>
        <v/>
      </c>
      <c r="AK54" s="148" t="str">
        <f t="shared" ca="1" si="23"/>
        <v/>
      </c>
      <c r="AL54" s="148" t="str">
        <f t="shared" ca="1" si="25"/>
        <v/>
      </c>
      <c r="AM54" s="238" t="str">
        <f t="shared" si="9"/>
        <v>Dorostenky</v>
      </c>
      <c r="AN54" s="233">
        <f t="shared" ca="1" si="13"/>
        <v>2</v>
      </c>
      <c r="AO54" s="233">
        <f t="shared" ca="1" si="10"/>
        <v>80</v>
      </c>
      <c r="AP54" s="233" t="str">
        <f t="shared" si="11"/>
        <v>2009 - 2010</v>
      </c>
      <c r="AR54" s="66"/>
      <c r="AS54" s="11"/>
      <c r="AT54" s="11"/>
      <c r="BA54" s="2"/>
    </row>
    <row r="55" spans="1:53" x14ac:dyDescent="0.35">
      <c r="A55" s="66">
        <f>IF(C54="","",MAX($A$7:A54)+1)</f>
        <v>49</v>
      </c>
      <c r="B55" s="37">
        <v>51</v>
      </c>
      <c r="C55" s="107" t="s">
        <v>35</v>
      </c>
      <c r="D55" s="38" t="s">
        <v>951</v>
      </c>
      <c r="E55" s="108">
        <v>0</v>
      </c>
      <c r="F55">
        <v>2012</v>
      </c>
      <c r="G55" s="107" t="s">
        <v>36</v>
      </c>
      <c r="H55" s="70" t="s">
        <v>106</v>
      </c>
      <c r="I55" s="287" t="str">
        <f t="shared" ca="1" si="12"/>
        <v>60 m</v>
      </c>
      <c r="J55" s="285">
        <f>IF(H55="","",VLOOKUP(H55,Kategorie!$A$4:$J$35,8,FALSE))</f>
        <v>3</v>
      </c>
      <c r="L55" s="142" t="str">
        <f t="shared" si="24"/>
        <v/>
      </c>
      <c r="M55" s="142" t="str">
        <f t="shared" si="24"/>
        <v/>
      </c>
      <c r="N55" s="142" t="str">
        <f t="shared" si="24"/>
        <v/>
      </c>
      <c r="O55" s="142" t="str">
        <f t="shared" si="24"/>
        <v/>
      </c>
      <c r="P55" s="142" t="str">
        <f t="shared" si="24"/>
        <v/>
      </c>
      <c r="Q55" s="142" t="str">
        <f t="shared" si="24"/>
        <v/>
      </c>
      <c r="R55" s="142" t="str">
        <f t="shared" si="24"/>
        <v/>
      </c>
      <c r="S55" s="142" t="str">
        <f t="shared" si="24"/>
        <v/>
      </c>
      <c r="T55" s="142" t="str">
        <f t="shared" si="24"/>
        <v/>
      </c>
      <c r="U55" s="142" t="str">
        <f t="shared" si="24"/>
        <v/>
      </c>
      <c r="V55" s="142" t="str">
        <f t="shared" si="24"/>
        <v/>
      </c>
      <c r="W55" s="142" t="str">
        <f t="shared" si="24"/>
        <v/>
      </c>
      <c r="X55" s="142" t="str">
        <f t="shared" si="24"/>
        <v/>
      </c>
      <c r="Y55" s="142"/>
      <c r="Z55" s="142"/>
      <c r="AA55" s="148" t="str">
        <f t="shared" ca="1" si="23"/>
        <v/>
      </c>
      <c r="AB55" s="148" t="str">
        <f t="shared" ca="1" si="23"/>
        <v/>
      </c>
      <c r="AC55" s="148" t="str">
        <f t="shared" ca="1" si="23"/>
        <v/>
      </c>
      <c r="AD55" s="148" t="str">
        <f t="shared" ca="1" si="23"/>
        <v/>
      </c>
      <c r="AE55" s="148" t="str">
        <f t="shared" ca="1" si="23"/>
        <v/>
      </c>
      <c r="AF55" s="148" t="str">
        <f t="shared" ca="1" si="23"/>
        <v>D06</v>
      </c>
      <c r="AG55" s="148" t="str">
        <f t="shared" ca="1" si="23"/>
        <v/>
      </c>
      <c r="AH55" s="148" t="str">
        <f t="shared" ca="1" si="23"/>
        <v/>
      </c>
      <c r="AI55" s="148" t="str">
        <f t="shared" ca="1" si="23"/>
        <v/>
      </c>
      <c r="AJ55" s="148" t="str">
        <f t="shared" ca="1" si="23"/>
        <v/>
      </c>
      <c r="AK55" s="148" t="str">
        <f t="shared" ca="1" si="23"/>
        <v/>
      </c>
      <c r="AL55" s="148" t="str">
        <f t="shared" ca="1" si="25"/>
        <v/>
      </c>
      <c r="AM55" s="238" t="str">
        <f t="shared" si="9"/>
        <v>Starší žákyně</v>
      </c>
      <c r="AN55" s="233">
        <f t="shared" ca="1" si="13"/>
        <v>5</v>
      </c>
      <c r="AO55" s="233">
        <f t="shared" ca="1" si="10"/>
        <v>60</v>
      </c>
      <c r="AP55" s="233" t="str">
        <f t="shared" si="11"/>
        <v>2011 - 2012</v>
      </c>
      <c r="AR55" s="66"/>
      <c r="AS55" s="11"/>
      <c r="AT55" s="11"/>
      <c r="BA55" s="2"/>
    </row>
    <row r="56" spans="1:53" x14ac:dyDescent="0.35">
      <c r="A56" s="66">
        <f>IF(C55="","",MAX($A$7:A55)+1)</f>
        <v>50</v>
      </c>
      <c r="B56" s="37">
        <v>52</v>
      </c>
      <c r="C56" s="107" t="s">
        <v>35</v>
      </c>
      <c r="D56" s="38" t="s">
        <v>17</v>
      </c>
      <c r="E56" s="108">
        <v>0</v>
      </c>
      <c r="F56">
        <v>1984</v>
      </c>
      <c r="G56" s="107" t="s">
        <v>36</v>
      </c>
      <c r="H56" s="70" t="s">
        <v>489</v>
      </c>
      <c r="I56" s="287" t="str">
        <f t="shared" ca="1" si="12"/>
        <v>80 m</v>
      </c>
      <c r="J56" s="285">
        <f>IF(H56="","",VLOOKUP(H56,Kategorie!$A$4:$J$35,8,FALSE))</f>
        <v>4</v>
      </c>
      <c r="L56" s="142" t="str">
        <f t="shared" si="24"/>
        <v/>
      </c>
      <c r="M56" s="142" t="str">
        <f t="shared" si="24"/>
        <v/>
      </c>
      <c r="N56" s="142" t="str">
        <f t="shared" si="24"/>
        <v/>
      </c>
      <c r="O56" s="142" t="str">
        <f t="shared" si="24"/>
        <v/>
      </c>
      <c r="P56" s="142" t="str">
        <f t="shared" si="24"/>
        <v/>
      </c>
      <c r="Q56" s="142" t="str">
        <f t="shared" si="24"/>
        <v/>
      </c>
      <c r="R56" s="142" t="str">
        <f t="shared" si="24"/>
        <v/>
      </c>
      <c r="S56" s="142" t="str">
        <f t="shared" si="24"/>
        <v/>
      </c>
      <c r="T56" s="142" t="str">
        <f t="shared" si="24"/>
        <v/>
      </c>
      <c r="U56" s="142" t="str">
        <f t="shared" si="24"/>
        <v/>
      </c>
      <c r="V56" s="142" t="str">
        <f t="shared" si="24"/>
        <v/>
      </c>
      <c r="W56" s="142" t="str">
        <f t="shared" si="24"/>
        <v/>
      </c>
      <c r="X56" s="142" t="str">
        <f t="shared" si="24"/>
        <v/>
      </c>
      <c r="Y56" s="142"/>
      <c r="Z56" s="142"/>
      <c r="AA56" s="148" t="str">
        <f t="shared" ca="1" si="23"/>
        <v/>
      </c>
      <c r="AB56" s="148" t="str">
        <f t="shared" ca="1" si="23"/>
        <v/>
      </c>
      <c r="AC56" s="148" t="str">
        <f t="shared" ca="1" si="23"/>
        <v/>
      </c>
      <c r="AD56" s="148" t="str">
        <f t="shared" ca="1" si="23"/>
        <v/>
      </c>
      <c r="AE56" s="148" t="str">
        <f t="shared" ca="1" si="23"/>
        <v/>
      </c>
      <c r="AF56" s="148" t="str">
        <f t="shared" ca="1" si="23"/>
        <v/>
      </c>
      <c r="AG56" s="148" t="str">
        <f t="shared" ca="1" si="23"/>
        <v/>
      </c>
      <c r="AH56" s="148" t="str">
        <f t="shared" ca="1" si="23"/>
        <v/>
      </c>
      <c r="AI56" s="148" t="str">
        <f t="shared" ca="1" si="23"/>
        <v/>
      </c>
      <c r="AJ56" s="148" t="str">
        <f t="shared" ca="1" si="23"/>
        <v>D10</v>
      </c>
      <c r="AK56" s="148" t="str">
        <f t="shared" ca="1" si="23"/>
        <v/>
      </c>
      <c r="AL56" s="148" t="str">
        <f t="shared" ca="1" si="25"/>
        <v/>
      </c>
      <c r="AM56" s="238" t="str">
        <f t="shared" si="9"/>
        <v>Ženy B</v>
      </c>
      <c r="AN56" s="233">
        <f t="shared" ca="1" si="13"/>
        <v>9</v>
      </c>
      <c r="AO56" s="233">
        <f t="shared" ca="1" si="10"/>
        <v>80</v>
      </c>
      <c r="AP56" s="233" t="str">
        <f t="shared" si="11"/>
        <v>1991 - 1982</v>
      </c>
      <c r="AR56" s="66"/>
      <c r="AS56" s="11"/>
      <c r="AT56" s="11"/>
      <c r="BA56" s="2"/>
    </row>
    <row r="57" spans="1:53" x14ac:dyDescent="0.35">
      <c r="A57" s="66">
        <f>IF(C56="","",MAX($A$7:A56)+1)</f>
        <v>51</v>
      </c>
      <c r="B57" s="37">
        <v>53</v>
      </c>
      <c r="C57" s="107" t="s">
        <v>952</v>
      </c>
      <c r="D57" s="38" t="s">
        <v>266</v>
      </c>
      <c r="E57" s="108">
        <v>1</v>
      </c>
      <c r="F57">
        <v>1971</v>
      </c>
      <c r="G57" s="107" t="s">
        <v>36</v>
      </c>
      <c r="H57" s="70" t="s">
        <v>87</v>
      </c>
      <c r="I57" s="287" t="str">
        <f t="shared" ca="1" si="12"/>
        <v>110 m</v>
      </c>
      <c r="J57" s="285">
        <f>IF(H57="","",VLOOKUP(H57,Kategorie!$A$4:$J$35,8,FALSE))</f>
        <v>5</v>
      </c>
      <c r="L57" s="142" t="str">
        <f t="shared" ca="1" si="24"/>
        <v/>
      </c>
      <c r="M57" s="142" t="str">
        <f t="shared" ca="1" si="24"/>
        <v/>
      </c>
      <c r="N57" s="142" t="str">
        <f t="shared" ca="1" si="24"/>
        <v/>
      </c>
      <c r="O57" s="142" t="str">
        <f t="shared" ca="1" si="24"/>
        <v/>
      </c>
      <c r="P57" s="142" t="str">
        <f t="shared" ca="1" si="24"/>
        <v/>
      </c>
      <c r="Q57" s="142" t="str">
        <f t="shared" ca="1" si="24"/>
        <v/>
      </c>
      <c r="R57" s="142" t="str">
        <f t="shared" ca="1" si="24"/>
        <v/>
      </c>
      <c r="S57" s="142" t="str">
        <f t="shared" ca="1" si="24"/>
        <v/>
      </c>
      <c r="T57" s="142" t="str">
        <f t="shared" ca="1" si="24"/>
        <v/>
      </c>
      <c r="U57" s="142" t="str">
        <f t="shared" ca="1" si="24"/>
        <v/>
      </c>
      <c r="V57" s="142" t="str">
        <f t="shared" ca="1" si="24"/>
        <v>C11</v>
      </c>
      <c r="W57" s="142" t="str">
        <f t="shared" ca="1" si="24"/>
        <v/>
      </c>
      <c r="X57" s="142" t="str">
        <f t="shared" ca="1" si="24"/>
        <v/>
      </c>
      <c r="Y57" s="142"/>
      <c r="Z57" s="142"/>
      <c r="AA57" s="148" t="str">
        <f t="shared" si="23"/>
        <v/>
      </c>
      <c r="AB57" s="148" t="str">
        <f t="shared" si="23"/>
        <v/>
      </c>
      <c r="AC57" s="148" t="str">
        <f t="shared" si="23"/>
        <v/>
      </c>
      <c r="AD57" s="148" t="str">
        <f t="shared" si="23"/>
        <v/>
      </c>
      <c r="AE57" s="148" t="str">
        <f t="shared" si="23"/>
        <v/>
      </c>
      <c r="AF57" s="148" t="str">
        <f t="shared" si="23"/>
        <v/>
      </c>
      <c r="AG57" s="148" t="str">
        <f t="shared" si="23"/>
        <v/>
      </c>
      <c r="AH57" s="148" t="str">
        <f t="shared" si="23"/>
        <v/>
      </c>
      <c r="AI57" s="148" t="str">
        <f t="shared" si="23"/>
        <v/>
      </c>
      <c r="AJ57" s="148" t="str">
        <f t="shared" si="23"/>
        <v/>
      </c>
      <c r="AK57" s="148" t="str">
        <f t="shared" si="23"/>
        <v/>
      </c>
      <c r="AL57" s="148" t="str">
        <f t="shared" si="25"/>
        <v/>
      </c>
      <c r="AM57" s="238" t="str">
        <f t="shared" si="9"/>
        <v>Muži C</v>
      </c>
      <c r="AN57" s="233">
        <f t="shared" ca="1" si="13"/>
        <v>9</v>
      </c>
      <c r="AO57" s="233">
        <f t="shared" ca="1" si="10"/>
        <v>110</v>
      </c>
      <c r="AP57" s="233" t="str">
        <f t="shared" si="11"/>
        <v>1967 - 1976</v>
      </c>
      <c r="AR57" s="66"/>
      <c r="AS57" s="11"/>
      <c r="AT57" s="11"/>
      <c r="BA57" s="2"/>
    </row>
    <row r="58" spans="1:53" x14ac:dyDescent="0.35">
      <c r="A58" s="66">
        <f>IF(C57="","",MAX($A$7:A57)+1)</f>
        <v>52</v>
      </c>
      <c r="B58" s="37">
        <v>54</v>
      </c>
      <c r="C58" s="107" t="s">
        <v>953</v>
      </c>
      <c r="D58" s="38" t="s">
        <v>264</v>
      </c>
      <c r="E58" s="108">
        <v>0</v>
      </c>
      <c r="F58">
        <v>2021</v>
      </c>
      <c r="G58" s="107" t="s">
        <v>743</v>
      </c>
      <c r="H58" s="70" t="s">
        <v>101</v>
      </c>
      <c r="I58" s="287" t="str">
        <f t="shared" ca="1" si="12"/>
        <v>20 m</v>
      </c>
      <c r="J58" s="285">
        <f>IF(H58="","",VLOOKUP(H58,Kategorie!$A$4:$J$35,8,FALSE))</f>
        <v>1</v>
      </c>
      <c r="L58" s="142" t="str">
        <f t="shared" si="24"/>
        <v/>
      </c>
      <c r="M58" s="142" t="str">
        <f t="shared" si="24"/>
        <v/>
      </c>
      <c r="N58" s="142" t="str">
        <f t="shared" si="24"/>
        <v/>
      </c>
      <c r="O58" s="142" t="str">
        <f t="shared" si="24"/>
        <v/>
      </c>
      <c r="P58" s="142" t="str">
        <f t="shared" si="24"/>
        <v/>
      </c>
      <c r="Q58" s="142" t="str">
        <f t="shared" si="24"/>
        <v/>
      </c>
      <c r="R58" s="142" t="str">
        <f t="shared" si="24"/>
        <v/>
      </c>
      <c r="S58" s="142" t="str">
        <f t="shared" si="24"/>
        <v/>
      </c>
      <c r="T58" s="142" t="str">
        <f t="shared" si="24"/>
        <v/>
      </c>
      <c r="U58" s="142" t="str">
        <f t="shared" si="24"/>
        <v/>
      </c>
      <c r="V58" s="142" t="str">
        <f t="shared" si="24"/>
        <v/>
      </c>
      <c r="W58" s="142" t="str">
        <f t="shared" si="24"/>
        <v/>
      </c>
      <c r="X58" s="142" t="str">
        <f t="shared" si="24"/>
        <v/>
      </c>
      <c r="Y58" s="142"/>
      <c r="Z58" s="142"/>
      <c r="AA58" s="148" t="str">
        <f t="shared" ca="1" si="23"/>
        <v>D01</v>
      </c>
      <c r="AB58" s="148" t="str">
        <f t="shared" ca="1" si="23"/>
        <v/>
      </c>
      <c r="AC58" s="148" t="str">
        <f t="shared" ca="1" si="23"/>
        <v/>
      </c>
      <c r="AD58" s="148" t="str">
        <f t="shared" ca="1" si="23"/>
        <v/>
      </c>
      <c r="AE58" s="148" t="str">
        <f t="shared" ca="1" si="23"/>
        <v/>
      </c>
      <c r="AF58" s="148" t="str">
        <f t="shared" ca="1" si="23"/>
        <v/>
      </c>
      <c r="AG58" s="148" t="str">
        <f t="shared" ca="1" si="23"/>
        <v/>
      </c>
      <c r="AH58" s="148" t="str">
        <f t="shared" ca="1" si="23"/>
        <v/>
      </c>
      <c r="AI58" s="148" t="str">
        <f t="shared" ca="1" si="23"/>
        <v/>
      </c>
      <c r="AJ58" s="148" t="str">
        <f t="shared" ca="1" si="23"/>
        <v/>
      </c>
      <c r="AK58" s="148" t="str">
        <f t="shared" ca="1" si="23"/>
        <v/>
      </c>
      <c r="AL58" s="148" t="str">
        <f t="shared" ca="1" si="25"/>
        <v/>
      </c>
      <c r="AM58" s="238" t="str">
        <f t="shared" si="9"/>
        <v>Benjamínci D</v>
      </c>
      <c r="AN58" s="233">
        <f t="shared" ca="1" si="13"/>
        <v>15</v>
      </c>
      <c r="AO58" s="233">
        <f t="shared" ca="1" si="10"/>
        <v>20</v>
      </c>
      <c r="AP58" s="233" t="str">
        <f t="shared" si="11"/>
        <v>2021 -  a mladší</v>
      </c>
      <c r="AR58" s="66"/>
      <c r="AS58" s="11"/>
      <c r="AT58" s="11"/>
      <c r="BA58" s="2"/>
    </row>
    <row r="59" spans="1:53" x14ac:dyDescent="0.35">
      <c r="A59" s="66">
        <f>IF(C58="","",MAX($A$7:A58)+1)</f>
        <v>53</v>
      </c>
      <c r="B59" s="37">
        <v>55</v>
      </c>
      <c r="C59" s="107" t="s">
        <v>953</v>
      </c>
      <c r="D59" s="38" t="s">
        <v>954</v>
      </c>
      <c r="E59" s="108">
        <v>0</v>
      </c>
      <c r="F59">
        <v>2023</v>
      </c>
      <c r="G59" s="107" t="s">
        <v>743</v>
      </c>
      <c r="H59" s="70" t="s">
        <v>101</v>
      </c>
      <c r="I59" s="287" t="str">
        <f t="shared" ca="1" si="12"/>
        <v>20 m</v>
      </c>
      <c r="J59" s="285">
        <f>IF(H59="","",VLOOKUP(H59,Kategorie!$A$4:$J$35,8,FALSE))</f>
        <v>1</v>
      </c>
      <c r="L59" s="142" t="str">
        <f t="shared" si="24"/>
        <v/>
      </c>
      <c r="M59" s="142" t="str">
        <f t="shared" si="24"/>
        <v/>
      </c>
      <c r="N59" s="142" t="str">
        <f t="shared" si="24"/>
        <v/>
      </c>
      <c r="O59" s="142" t="str">
        <f t="shared" si="24"/>
        <v/>
      </c>
      <c r="P59" s="142" t="str">
        <f t="shared" si="24"/>
        <v/>
      </c>
      <c r="Q59" s="142" t="str">
        <f t="shared" si="24"/>
        <v/>
      </c>
      <c r="R59" s="142" t="str">
        <f t="shared" si="24"/>
        <v/>
      </c>
      <c r="S59" s="142" t="str">
        <f t="shared" si="24"/>
        <v/>
      </c>
      <c r="T59" s="142" t="str">
        <f t="shared" si="24"/>
        <v/>
      </c>
      <c r="U59" s="142" t="str">
        <f t="shared" si="24"/>
        <v/>
      </c>
      <c r="V59" s="142" t="str">
        <f t="shared" si="24"/>
        <v/>
      </c>
      <c r="W59" s="142" t="str">
        <f t="shared" si="24"/>
        <v/>
      </c>
      <c r="X59" s="142" t="str">
        <f t="shared" si="24"/>
        <v/>
      </c>
      <c r="Y59" s="142"/>
      <c r="Z59" s="142"/>
      <c r="AA59" s="148" t="str">
        <f t="shared" ca="1" si="23"/>
        <v>D01</v>
      </c>
      <c r="AB59" s="148" t="str">
        <f t="shared" ca="1" si="23"/>
        <v/>
      </c>
      <c r="AC59" s="148" t="str">
        <f t="shared" ca="1" si="23"/>
        <v/>
      </c>
      <c r="AD59" s="148" t="str">
        <f t="shared" ca="1" si="23"/>
        <v/>
      </c>
      <c r="AE59" s="148" t="str">
        <f t="shared" ca="1" si="23"/>
        <v/>
      </c>
      <c r="AF59" s="148" t="str">
        <f t="shared" ca="1" si="23"/>
        <v/>
      </c>
      <c r="AG59" s="148" t="str">
        <f t="shared" ca="1" si="23"/>
        <v/>
      </c>
      <c r="AH59" s="148" t="str">
        <f t="shared" ca="1" si="23"/>
        <v/>
      </c>
      <c r="AI59" s="148" t="str">
        <f t="shared" ca="1" si="23"/>
        <v/>
      </c>
      <c r="AJ59" s="148" t="str">
        <f t="shared" ca="1" si="23"/>
        <v/>
      </c>
      <c r="AK59" s="148" t="str">
        <f t="shared" ca="1" si="23"/>
        <v/>
      </c>
      <c r="AL59" s="148" t="str">
        <f t="shared" ca="1" si="25"/>
        <v/>
      </c>
      <c r="AM59" s="238" t="str">
        <f t="shared" si="9"/>
        <v>Benjamínci D</v>
      </c>
      <c r="AN59" s="233">
        <f t="shared" ca="1" si="13"/>
        <v>15</v>
      </c>
      <c r="AO59" s="233">
        <f t="shared" ca="1" si="10"/>
        <v>20</v>
      </c>
      <c r="AP59" s="233" t="str">
        <f t="shared" si="11"/>
        <v>2021 -  a mladší</v>
      </c>
      <c r="AR59" s="66"/>
      <c r="AS59" s="11"/>
      <c r="AT59" s="11"/>
      <c r="BA59" s="2"/>
    </row>
    <row r="60" spans="1:53" x14ac:dyDescent="0.35">
      <c r="A60" s="66">
        <f>IF(C59="","",MAX($A$7:A59)+1)</f>
        <v>54</v>
      </c>
      <c r="B60" s="37">
        <v>57</v>
      </c>
      <c r="C60" s="107" t="s">
        <v>953</v>
      </c>
      <c r="D60" s="38" t="s">
        <v>876</v>
      </c>
      <c r="E60" s="108">
        <v>0</v>
      </c>
      <c r="F60">
        <v>1994</v>
      </c>
      <c r="G60" s="107" t="s">
        <v>955</v>
      </c>
      <c r="H60" s="70" t="s">
        <v>109</v>
      </c>
      <c r="I60" s="287" t="str">
        <f t="shared" ca="1" si="12"/>
        <v>110 m</v>
      </c>
      <c r="J60" s="285">
        <f>IF(H60="","",VLOOKUP(H60,Kategorie!$A$4:$J$35,8,FALSE))</f>
        <v>5</v>
      </c>
      <c r="L60" s="142" t="str">
        <f t="shared" si="24"/>
        <v/>
      </c>
      <c r="M60" s="142" t="str">
        <f t="shared" si="24"/>
        <v/>
      </c>
      <c r="N60" s="142" t="str">
        <f t="shared" si="24"/>
        <v/>
      </c>
      <c r="O60" s="142" t="str">
        <f t="shared" si="24"/>
        <v/>
      </c>
      <c r="P60" s="142" t="str">
        <f t="shared" si="24"/>
        <v/>
      </c>
      <c r="Q60" s="142" t="str">
        <f t="shared" si="24"/>
        <v/>
      </c>
      <c r="R60" s="142" t="str">
        <f t="shared" si="24"/>
        <v/>
      </c>
      <c r="S60" s="142" t="str">
        <f t="shared" si="24"/>
        <v/>
      </c>
      <c r="T60" s="142" t="str">
        <f t="shared" si="24"/>
        <v/>
      </c>
      <c r="U60" s="142" t="str">
        <f t="shared" si="24"/>
        <v/>
      </c>
      <c r="V60" s="142" t="str">
        <f t="shared" si="24"/>
        <v/>
      </c>
      <c r="W60" s="142" t="str">
        <f t="shared" si="24"/>
        <v/>
      </c>
      <c r="X60" s="142" t="str">
        <f t="shared" si="24"/>
        <v/>
      </c>
      <c r="Y60" s="142"/>
      <c r="Z60" s="142"/>
      <c r="AA60" s="148" t="str">
        <f t="shared" ca="1" si="23"/>
        <v/>
      </c>
      <c r="AB60" s="148" t="str">
        <f t="shared" ca="1" si="23"/>
        <v/>
      </c>
      <c r="AC60" s="148" t="str">
        <f t="shared" ca="1" si="23"/>
        <v/>
      </c>
      <c r="AD60" s="148" t="str">
        <f t="shared" ca="1" si="23"/>
        <v/>
      </c>
      <c r="AE60" s="148" t="str">
        <f t="shared" ca="1" si="23"/>
        <v/>
      </c>
      <c r="AF60" s="148" t="str">
        <f t="shared" ca="1" si="23"/>
        <v/>
      </c>
      <c r="AG60" s="148" t="str">
        <f t="shared" ca="1" si="23"/>
        <v/>
      </c>
      <c r="AH60" s="148" t="str">
        <f t="shared" ca="1" si="23"/>
        <v/>
      </c>
      <c r="AI60" s="148" t="str">
        <f t="shared" ca="1" si="23"/>
        <v>D09</v>
      </c>
      <c r="AJ60" s="148" t="str">
        <f t="shared" ca="1" si="23"/>
        <v/>
      </c>
      <c r="AK60" s="148" t="str">
        <f t="shared" ca="1" si="23"/>
        <v/>
      </c>
      <c r="AL60" s="148" t="str">
        <f t="shared" ca="1" si="25"/>
        <v/>
      </c>
      <c r="AM60" s="238" t="str">
        <f t="shared" si="9"/>
        <v>Ženy A</v>
      </c>
      <c r="AN60" s="233">
        <f t="shared" ca="1" si="13"/>
        <v>4</v>
      </c>
      <c r="AO60" s="233">
        <f t="shared" ca="1" si="10"/>
        <v>110</v>
      </c>
      <c r="AP60" s="233" t="str">
        <f t="shared" si="11"/>
        <v>1992 - 2006</v>
      </c>
      <c r="AR60" s="66"/>
      <c r="AS60" s="11"/>
      <c r="AT60" s="11"/>
      <c r="BA60" s="2"/>
    </row>
    <row r="61" spans="1:53" x14ac:dyDescent="0.35">
      <c r="A61" s="66">
        <f>IF(C60="","",MAX($A$7:A60)+1)</f>
        <v>55</v>
      </c>
      <c r="B61" s="37">
        <v>58</v>
      </c>
      <c r="C61" s="107" t="s">
        <v>956</v>
      </c>
      <c r="D61" s="38" t="s">
        <v>251</v>
      </c>
      <c r="E61" s="108">
        <v>1</v>
      </c>
      <c r="F61">
        <v>1995</v>
      </c>
      <c r="G61" s="107" t="s">
        <v>957</v>
      </c>
      <c r="H61" s="70" t="s">
        <v>100</v>
      </c>
      <c r="I61" s="287" t="str">
        <f t="shared" ca="1" si="12"/>
        <v>110 m</v>
      </c>
      <c r="J61" s="285">
        <f>IF(H61="","",VLOOKUP(H61,Kategorie!$A$4:$J$35,8,FALSE))</f>
        <v>5</v>
      </c>
      <c r="L61" s="142" t="str">
        <f t="shared" ca="1" si="24"/>
        <v/>
      </c>
      <c r="M61" s="142" t="str">
        <f t="shared" ca="1" si="24"/>
        <v/>
      </c>
      <c r="N61" s="142" t="str">
        <f t="shared" ca="1" si="24"/>
        <v/>
      </c>
      <c r="O61" s="142" t="str">
        <f t="shared" ca="1" si="24"/>
        <v/>
      </c>
      <c r="P61" s="142" t="str">
        <f t="shared" ca="1" si="24"/>
        <v/>
      </c>
      <c r="Q61" s="142" t="str">
        <f t="shared" ca="1" si="24"/>
        <v/>
      </c>
      <c r="R61" s="142" t="str">
        <f t="shared" ca="1" si="24"/>
        <v/>
      </c>
      <c r="S61" s="142" t="str">
        <f t="shared" ca="1" si="24"/>
        <v/>
      </c>
      <c r="T61" s="142" t="str">
        <f t="shared" ca="1" si="24"/>
        <v>C09</v>
      </c>
      <c r="U61" s="142" t="str">
        <f t="shared" ca="1" si="24"/>
        <v/>
      </c>
      <c r="V61" s="142" t="str">
        <f t="shared" ca="1" si="24"/>
        <v/>
      </c>
      <c r="W61" s="142" t="str">
        <f t="shared" ca="1" si="24"/>
        <v/>
      </c>
      <c r="X61" s="142" t="str">
        <f t="shared" ca="1" si="24"/>
        <v/>
      </c>
      <c r="Y61" s="142"/>
      <c r="Z61" s="142"/>
      <c r="AA61" s="148" t="str">
        <f t="shared" si="23"/>
        <v/>
      </c>
      <c r="AB61" s="148" t="str">
        <f t="shared" si="23"/>
        <v/>
      </c>
      <c r="AC61" s="148" t="str">
        <f t="shared" si="23"/>
        <v/>
      </c>
      <c r="AD61" s="148" t="str">
        <f t="shared" si="23"/>
        <v/>
      </c>
      <c r="AE61" s="148" t="str">
        <f t="shared" si="23"/>
        <v/>
      </c>
      <c r="AF61" s="148" t="str">
        <f t="shared" si="23"/>
        <v/>
      </c>
      <c r="AG61" s="148" t="str">
        <f t="shared" si="23"/>
        <v/>
      </c>
      <c r="AH61" s="148" t="str">
        <f t="shared" si="23"/>
        <v/>
      </c>
      <c r="AI61" s="148" t="str">
        <f t="shared" si="23"/>
        <v/>
      </c>
      <c r="AJ61" s="148" t="str">
        <f t="shared" si="23"/>
        <v/>
      </c>
      <c r="AK61" s="148" t="str">
        <f t="shared" si="23"/>
        <v/>
      </c>
      <c r="AL61" s="148" t="str">
        <f t="shared" si="25"/>
        <v/>
      </c>
      <c r="AM61" s="238" t="str">
        <f t="shared" si="9"/>
        <v>Muži A</v>
      </c>
      <c r="AN61" s="233">
        <f t="shared" ca="1" si="13"/>
        <v>9</v>
      </c>
      <c r="AO61" s="233">
        <f t="shared" ca="1" si="10"/>
        <v>110</v>
      </c>
      <c r="AP61" s="233" t="str">
        <f t="shared" si="11"/>
        <v>1987 - 2006</v>
      </c>
      <c r="AR61" s="66"/>
      <c r="AS61" s="11"/>
      <c r="AT61" s="11"/>
      <c r="BA61" s="2"/>
    </row>
    <row r="62" spans="1:53" x14ac:dyDescent="0.35">
      <c r="A62" s="66">
        <f>IF(C61="","",MAX($A$7:A61)+1)</f>
        <v>56</v>
      </c>
      <c r="B62" s="37">
        <v>59</v>
      </c>
      <c r="C62" s="107" t="s">
        <v>959</v>
      </c>
      <c r="D62" s="38" t="s">
        <v>958</v>
      </c>
      <c r="E62" s="108">
        <v>1</v>
      </c>
      <c r="F62">
        <v>2020</v>
      </c>
      <c r="G62" s="107" t="s">
        <v>745</v>
      </c>
      <c r="H62" s="70" t="s">
        <v>93</v>
      </c>
      <c r="I62" s="287" t="str">
        <f t="shared" ca="1" si="12"/>
        <v>20 m</v>
      </c>
      <c r="J62" s="285">
        <f>IF(H62="","",VLOOKUP(H62,Kategorie!$A$4:$J$35,8,FALSE))</f>
        <v>1</v>
      </c>
      <c r="L62" s="142" t="str">
        <f t="shared" ca="1" si="24"/>
        <v/>
      </c>
      <c r="M62" s="142" t="str">
        <f t="shared" ca="1" si="24"/>
        <v>C02</v>
      </c>
      <c r="N62" s="142" t="str">
        <f t="shared" ca="1" si="24"/>
        <v/>
      </c>
      <c r="O62" s="142" t="str">
        <f t="shared" ca="1" si="24"/>
        <v/>
      </c>
      <c r="P62" s="142" t="str">
        <f t="shared" ca="1" si="24"/>
        <v/>
      </c>
      <c r="Q62" s="142" t="str">
        <f t="shared" ca="1" si="24"/>
        <v/>
      </c>
      <c r="R62" s="142" t="str">
        <f t="shared" ca="1" si="24"/>
        <v/>
      </c>
      <c r="S62" s="142" t="str">
        <f t="shared" ca="1" si="24"/>
        <v/>
      </c>
      <c r="T62" s="142" t="str">
        <f t="shared" ca="1" si="24"/>
        <v/>
      </c>
      <c r="U62" s="142" t="str">
        <f t="shared" ca="1" si="24"/>
        <v/>
      </c>
      <c r="V62" s="142" t="str">
        <f t="shared" ca="1" si="24"/>
        <v/>
      </c>
      <c r="W62" s="142" t="str">
        <f t="shared" ca="1" si="24"/>
        <v/>
      </c>
      <c r="X62" s="142" t="str">
        <f t="shared" ca="1" si="24"/>
        <v/>
      </c>
      <c r="Y62" s="142"/>
      <c r="Z62" s="142"/>
      <c r="AA62" s="148" t="str">
        <f t="shared" si="23"/>
        <v/>
      </c>
      <c r="AB62" s="148" t="str">
        <f t="shared" si="23"/>
        <v/>
      </c>
      <c r="AC62" s="148" t="str">
        <f t="shared" si="23"/>
        <v/>
      </c>
      <c r="AD62" s="148" t="str">
        <f t="shared" si="23"/>
        <v/>
      </c>
      <c r="AE62" s="148" t="str">
        <f t="shared" si="23"/>
        <v/>
      </c>
      <c r="AF62" s="148" t="str">
        <f t="shared" si="23"/>
        <v/>
      </c>
      <c r="AG62" s="148" t="str">
        <f t="shared" si="23"/>
        <v/>
      </c>
      <c r="AH62" s="148" t="str">
        <f t="shared" si="23"/>
        <v/>
      </c>
      <c r="AI62" s="148" t="str">
        <f t="shared" si="23"/>
        <v/>
      </c>
      <c r="AJ62" s="148" t="str">
        <f t="shared" si="23"/>
        <v/>
      </c>
      <c r="AK62" s="148" t="str">
        <f t="shared" si="23"/>
        <v/>
      </c>
      <c r="AL62" s="148" t="str">
        <f t="shared" si="25"/>
        <v/>
      </c>
      <c r="AM62" s="238" t="str">
        <f t="shared" si="9"/>
        <v>Atletická školka H</v>
      </c>
      <c r="AN62" s="233">
        <f t="shared" ca="1" si="13"/>
        <v>5</v>
      </c>
      <c r="AO62" s="233">
        <f t="shared" ca="1" si="10"/>
        <v>20</v>
      </c>
      <c r="AP62" s="233" t="str">
        <f t="shared" si="11"/>
        <v>2019 - 2020</v>
      </c>
      <c r="AR62" s="66"/>
      <c r="AS62" s="11"/>
      <c r="AT62" s="11"/>
      <c r="BA62" s="2"/>
    </row>
    <row r="63" spans="1:53" x14ac:dyDescent="0.35">
      <c r="A63" s="66">
        <f>IF(C62="","",MAX($A$7:A62)+1)</f>
        <v>57</v>
      </c>
      <c r="B63" s="37">
        <v>60</v>
      </c>
      <c r="C63" s="107" t="s">
        <v>960</v>
      </c>
      <c r="D63" s="38" t="s">
        <v>251</v>
      </c>
      <c r="E63" s="108">
        <v>1</v>
      </c>
      <c r="F63">
        <v>1949</v>
      </c>
      <c r="G63" s="107" t="s">
        <v>698</v>
      </c>
      <c r="H63" s="70" t="s">
        <v>491</v>
      </c>
      <c r="I63" s="287" t="str">
        <f t="shared" ca="1" si="12"/>
        <v>80 m</v>
      </c>
      <c r="J63" s="285">
        <f>IF(H63="","",VLOOKUP(H63,Kategorie!$A$4:$J$35,8,FALSE))</f>
        <v>5</v>
      </c>
      <c r="L63" s="142" t="str">
        <f t="shared" ca="1" si="24"/>
        <v/>
      </c>
      <c r="M63" s="142" t="str">
        <f t="shared" ca="1" si="24"/>
        <v/>
      </c>
      <c r="N63" s="142" t="str">
        <f t="shared" ca="1" si="24"/>
        <v/>
      </c>
      <c r="O63" s="142" t="str">
        <f t="shared" ca="1" si="24"/>
        <v/>
      </c>
      <c r="P63" s="142" t="str">
        <f t="shared" ca="1" si="24"/>
        <v/>
      </c>
      <c r="Q63" s="142" t="str">
        <f t="shared" ca="1" si="24"/>
        <v/>
      </c>
      <c r="R63" s="142" t="str">
        <f t="shared" ca="1" si="24"/>
        <v/>
      </c>
      <c r="S63" s="142" t="str">
        <f t="shared" ca="1" si="24"/>
        <v/>
      </c>
      <c r="T63" s="142" t="str">
        <f t="shared" ca="1" si="24"/>
        <v/>
      </c>
      <c r="U63" s="142" t="str">
        <f t="shared" ca="1" si="24"/>
        <v/>
      </c>
      <c r="V63" s="142" t="str">
        <f t="shared" ca="1" si="24"/>
        <v/>
      </c>
      <c r="W63" s="142" t="str">
        <f t="shared" ca="1" si="24"/>
        <v/>
      </c>
      <c r="X63" s="142" t="str">
        <f t="shared" ca="1" si="24"/>
        <v>C13</v>
      </c>
      <c r="Y63" s="142"/>
      <c r="Z63" s="142"/>
      <c r="AA63" s="148" t="str">
        <f t="shared" si="23"/>
        <v/>
      </c>
      <c r="AB63" s="148" t="str">
        <f t="shared" si="23"/>
        <v/>
      </c>
      <c r="AC63" s="148" t="str">
        <f t="shared" si="23"/>
        <v/>
      </c>
      <c r="AD63" s="148" t="str">
        <f t="shared" si="23"/>
        <v/>
      </c>
      <c r="AE63" s="148" t="str">
        <f t="shared" si="23"/>
        <v/>
      </c>
      <c r="AF63" s="148" t="str">
        <f t="shared" si="23"/>
        <v/>
      </c>
      <c r="AG63" s="148" t="str">
        <f t="shared" si="23"/>
        <v/>
      </c>
      <c r="AH63" s="148" t="str">
        <f t="shared" si="23"/>
        <v/>
      </c>
      <c r="AI63" s="148" t="str">
        <f t="shared" si="23"/>
        <v/>
      </c>
      <c r="AJ63" s="148" t="str">
        <f t="shared" si="23"/>
        <v/>
      </c>
      <c r="AK63" s="148" t="str">
        <f t="shared" si="23"/>
        <v/>
      </c>
      <c r="AL63" s="148" t="str">
        <f t="shared" si="25"/>
        <v/>
      </c>
      <c r="AM63" s="238" t="str">
        <f t="shared" si="9"/>
        <v>Muži E</v>
      </c>
      <c r="AN63" s="233">
        <f t="shared" ca="1" si="13"/>
        <v>4</v>
      </c>
      <c r="AO63" s="233">
        <f t="shared" ca="1" si="10"/>
        <v>80</v>
      </c>
      <c r="AP63" s="233" t="str">
        <f t="shared" si="11"/>
        <v>1956 -  a starší</v>
      </c>
      <c r="AR63" s="66"/>
      <c r="AS63" s="11"/>
      <c r="AT63" s="11"/>
      <c r="BA63" s="2"/>
    </row>
    <row r="64" spans="1:53" x14ac:dyDescent="0.35">
      <c r="A64" s="66">
        <f>IF(C63="","",MAX($A$7:A63)+1)</f>
        <v>58</v>
      </c>
      <c r="B64" s="37">
        <v>61</v>
      </c>
      <c r="C64" s="107" t="s">
        <v>961</v>
      </c>
      <c r="D64" s="38" t="s">
        <v>18</v>
      </c>
      <c r="E64" s="108">
        <v>1</v>
      </c>
      <c r="F64">
        <v>1959</v>
      </c>
      <c r="G64" s="107" t="s">
        <v>245</v>
      </c>
      <c r="H64" s="70" t="s">
        <v>90</v>
      </c>
      <c r="I64" s="287" t="str">
        <f t="shared" ca="1" si="12"/>
        <v>80 m</v>
      </c>
      <c r="J64" s="285">
        <f>IF(H64="","",VLOOKUP(H64,Kategorie!$A$4:$J$35,8,FALSE))</f>
        <v>4</v>
      </c>
      <c r="L64" s="142" t="str">
        <f t="shared" ca="1" si="24"/>
        <v/>
      </c>
      <c r="M64" s="142" t="str">
        <f t="shared" ca="1" si="24"/>
        <v/>
      </c>
      <c r="N64" s="142" t="str">
        <f t="shared" ca="1" si="24"/>
        <v/>
      </c>
      <c r="O64" s="142" t="str">
        <f t="shared" ca="1" si="24"/>
        <v/>
      </c>
      <c r="P64" s="142" t="str">
        <f t="shared" ca="1" si="24"/>
        <v/>
      </c>
      <c r="Q64" s="142" t="str">
        <f t="shared" ca="1" si="24"/>
        <v/>
      </c>
      <c r="R64" s="142" t="str">
        <f t="shared" ca="1" si="24"/>
        <v/>
      </c>
      <c r="S64" s="142" t="str">
        <f t="shared" ca="1" si="24"/>
        <v/>
      </c>
      <c r="T64" s="142" t="str">
        <f t="shared" ca="1" si="24"/>
        <v/>
      </c>
      <c r="U64" s="142" t="str">
        <f t="shared" ca="1" si="24"/>
        <v/>
      </c>
      <c r="V64" s="142" t="str">
        <f t="shared" ca="1" si="24"/>
        <v/>
      </c>
      <c r="W64" s="142" t="str">
        <f t="shared" ca="1" si="24"/>
        <v>C12</v>
      </c>
      <c r="X64" s="142" t="str">
        <f t="shared" ca="1" si="24"/>
        <v/>
      </c>
      <c r="Y64" s="142"/>
      <c r="Z64" s="142"/>
      <c r="AA64" s="148" t="str">
        <f t="shared" si="23"/>
        <v/>
      </c>
      <c r="AB64" s="148" t="str">
        <f t="shared" si="23"/>
        <v/>
      </c>
      <c r="AC64" s="148" t="str">
        <f t="shared" si="23"/>
        <v/>
      </c>
      <c r="AD64" s="148" t="str">
        <f t="shared" si="23"/>
        <v/>
      </c>
      <c r="AE64" s="148" t="str">
        <f t="shared" si="23"/>
        <v/>
      </c>
      <c r="AF64" s="148" t="str">
        <f t="shared" si="23"/>
        <v/>
      </c>
      <c r="AG64" s="148" t="str">
        <f t="shared" si="23"/>
        <v/>
      </c>
      <c r="AH64" s="148" t="str">
        <f t="shared" si="23"/>
        <v/>
      </c>
      <c r="AI64" s="148" t="str">
        <f t="shared" si="23"/>
        <v/>
      </c>
      <c r="AJ64" s="148" t="str">
        <f t="shared" si="23"/>
        <v/>
      </c>
      <c r="AK64" s="148" t="str">
        <f t="shared" si="23"/>
        <v/>
      </c>
      <c r="AL64" s="148" t="str">
        <f t="shared" si="25"/>
        <v/>
      </c>
      <c r="AM64" s="238" t="str">
        <f t="shared" si="9"/>
        <v>Muži D</v>
      </c>
      <c r="AN64" s="233">
        <f t="shared" ca="1" si="13"/>
        <v>6</v>
      </c>
      <c r="AO64" s="233">
        <f t="shared" ca="1" si="10"/>
        <v>80</v>
      </c>
      <c r="AP64" s="233" t="str">
        <f t="shared" si="11"/>
        <v>1957 - 1966</v>
      </c>
      <c r="AR64" s="66"/>
      <c r="AS64" s="11"/>
      <c r="AT64" s="11"/>
      <c r="BA64" s="2"/>
    </row>
    <row r="65" spans="1:53" x14ac:dyDescent="0.35">
      <c r="A65" s="66">
        <f>IF(C64="","",MAX($A$7:A64)+1)</f>
        <v>59</v>
      </c>
      <c r="B65" s="37">
        <v>62</v>
      </c>
      <c r="C65" s="107" t="s">
        <v>962</v>
      </c>
      <c r="D65" s="38" t="s">
        <v>251</v>
      </c>
      <c r="E65" s="108">
        <v>1</v>
      </c>
      <c r="F65">
        <v>2009</v>
      </c>
      <c r="G65" s="107" t="s">
        <v>689</v>
      </c>
      <c r="H65" s="70" t="s">
        <v>98</v>
      </c>
      <c r="I65" s="287" t="str">
        <f t="shared" ca="1" si="12"/>
        <v>80 m</v>
      </c>
      <c r="J65" s="285">
        <f>IF(H65="","",VLOOKUP(H65,Kategorie!$A$4:$J$35,8,FALSE))</f>
        <v>4</v>
      </c>
      <c r="L65" s="142" t="str">
        <f t="shared" ca="1" si="24"/>
        <v/>
      </c>
      <c r="M65" s="142" t="str">
        <f t="shared" ca="1" si="24"/>
        <v/>
      </c>
      <c r="N65" s="142" t="str">
        <f t="shared" ca="1" si="24"/>
        <v/>
      </c>
      <c r="O65" s="142" t="str">
        <f t="shared" ca="1" si="24"/>
        <v/>
      </c>
      <c r="P65" s="142" t="str">
        <f t="shared" ca="1" si="24"/>
        <v/>
      </c>
      <c r="Q65" s="142" t="str">
        <f t="shared" ca="1" si="24"/>
        <v/>
      </c>
      <c r="R65" s="142" t="str">
        <f t="shared" ca="1" si="24"/>
        <v>C07</v>
      </c>
      <c r="S65" s="142" t="str">
        <f t="shared" ca="1" si="24"/>
        <v/>
      </c>
      <c r="T65" s="142" t="str">
        <f t="shared" ca="1" si="24"/>
        <v/>
      </c>
      <c r="U65" s="142" t="str">
        <f t="shared" ca="1" si="24"/>
        <v/>
      </c>
      <c r="V65" s="142" t="str">
        <f t="shared" ca="1" si="24"/>
        <v/>
      </c>
      <c r="W65" s="142" t="str">
        <f t="shared" ca="1" si="24"/>
        <v/>
      </c>
      <c r="X65" s="142" t="str">
        <f t="shared" ca="1" si="24"/>
        <v/>
      </c>
      <c r="Y65" s="142"/>
      <c r="Z65" s="142"/>
      <c r="AA65" s="148" t="str">
        <f t="shared" si="23"/>
        <v/>
      </c>
      <c r="AB65" s="148" t="str">
        <f t="shared" si="23"/>
        <v/>
      </c>
      <c r="AC65" s="148" t="str">
        <f t="shared" si="23"/>
        <v/>
      </c>
      <c r="AD65" s="148" t="str">
        <f t="shared" si="23"/>
        <v/>
      </c>
      <c r="AE65" s="148" t="str">
        <f t="shared" si="23"/>
        <v/>
      </c>
      <c r="AF65" s="148" t="str">
        <f t="shared" si="23"/>
        <v/>
      </c>
      <c r="AG65" s="148" t="str">
        <f t="shared" si="23"/>
        <v/>
      </c>
      <c r="AH65" s="148" t="str">
        <f t="shared" si="23"/>
        <v/>
      </c>
      <c r="AI65" s="148" t="str">
        <f t="shared" si="23"/>
        <v/>
      </c>
      <c r="AJ65" s="148" t="str">
        <f t="shared" si="23"/>
        <v/>
      </c>
      <c r="AK65" s="148" t="str">
        <f t="shared" si="23"/>
        <v/>
      </c>
      <c r="AL65" s="148" t="str">
        <f t="shared" si="25"/>
        <v/>
      </c>
      <c r="AM65" s="238" t="str">
        <f t="shared" si="9"/>
        <v>Dorostenci</v>
      </c>
      <c r="AN65" s="233">
        <f t="shared" ca="1" si="13"/>
        <v>8</v>
      </c>
      <c r="AO65" s="233">
        <f t="shared" ca="1" si="10"/>
        <v>80</v>
      </c>
      <c r="AP65" s="233" t="str">
        <f t="shared" si="11"/>
        <v>2009 - 2010</v>
      </c>
      <c r="AR65" s="66"/>
      <c r="AS65" s="11"/>
      <c r="AT65" s="11"/>
      <c r="BA65" s="2"/>
    </row>
    <row r="66" spans="1:53" x14ac:dyDescent="0.35">
      <c r="A66" s="66">
        <f>IF(C65="","",MAX($A$7:A65)+1)</f>
        <v>60</v>
      </c>
      <c r="B66" s="37">
        <v>63</v>
      </c>
      <c r="C66" s="107" t="s">
        <v>962</v>
      </c>
      <c r="D66" s="38" t="s">
        <v>18</v>
      </c>
      <c r="E66" s="108">
        <v>1</v>
      </c>
      <c r="F66">
        <v>2010</v>
      </c>
      <c r="G66" s="107" t="s">
        <v>689</v>
      </c>
      <c r="H66" s="70" t="s">
        <v>98</v>
      </c>
      <c r="I66" s="287" t="str">
        <f t="shared" ca="1" si="12"/>
        <v>80 m</v>
      </c>
      <c r="J66" s="285">
        <f>IF(H66="","",VLOOKUP(H66,Kategorie!$A$4:$J$35,8,FALSE))</f>
        <v>4</v>
      </c>
      <c r="L66" s="142" t="str">
        <f t="shared" ca="1" si="24"/>
        <v/>
      </c>
      <c r="M66" s="142" t="str">
        <f t="shared" ca="1" si="24"/>
        <v/>
      </c>
      <c r="N66" s="142" t="str">
        <f t="shared" ca="1" si="24"/>
        <v/>
      </c>
      <c r="O66" s="142" t="str">
        <f t="shared" ca="1" si="24"/>
        <v/>
      </c>
      <c r="P66" s="142" t="str">
        <f t="shared" ca="1" si="24"/>
        <v/>
      </c>
      <c r="Q66" s="142" t="str">
        <f t="shared" ca="1" si="24"/>
        <v/>
      </c>
      <c r="R66" s="142" t="str">
        <f t="shared" ca="1" si="24"/>
        <v>C07</v>
      </c>
      <c r="S66" s="142" t="str">
        <f t="shared" ca="1" si="24"/>
        <v/>
      </c>
      <c r="T66" s="142" t="str">
        <f t="shared" ca="1" si="24"/>
        <v/>
      </c>
      <c r="U66" s="142" t="str">
        <f t="shared" ca="1" si="24"/>
        <v/>
      </c>
      <c r="V66" s="142" t="str">
        <f t="shared" ca="1" si="24"/>
        <v/>
      </c>
      <c r="W66" s="142" t="str">
        <f t="shared" ca="1" si="24"/>
        <v/>
      </c>
      <c r="X66" s="142" t="str">
        <f t="shared" ca="1" si="24"/>
        <v/>
      </c>
      <c r="Y66" s="142"/>
      <c r="Z66" s="142"/>
      <c r="AA66" s="148" t="str">
        <f t="shared" si="23"/>
        <v/>
      </c>
      <c r="AB66" s="148" t="str">
        <f t="shared" si="23"/>
        <v/>
      </c>
      <c r="AC66" s="148" t="str">
        <f t="shared" si="23"/>
        <v/>
      </c>
      <c r="AD66" s="148" t="str">
        <f t="shared" si="23"/>
        <v/>
      </c>
      <c r="AE66" s="148" t="str">
        <f t="shared" si="23"/>
        <v/>
      </c>
      <c r="AF66" s="148" t="str">
        <f t="shared" si="23"/>
        <v/>
      </c>
      <c r="AG66" s="148" t="str">
        <f t="shared" si="23"/>
        <v/>
      </c>
      <c r="AH66" s="148" t="str">
        <f t="shared" si="23"/>
        <v/>
      </c>
      <c r="AI66" s="148" t="str">
        <f t="shared" si="23"/>
        <v/>
      </c>
      <c r="AJ66" s="148" t="str">
        <f t="shared" si="23"/>
        <v/>
      </c>
      <c r="AK66" s="148" t="str">
        <f t="shared" si="23"/>
        <v/>
      </c>
      <c r="AL66" s="148" t="str">
        <f t="shared" si="25"/>
        <v/>
      </c>
      <c r="AM66" s="238" t="str">
        <f t="shared" si="9"/>
        <v>Dorostenci</v>
      </c>
      <c r="AN66" s="233">
        <f t="shared" ca="1" si="13"/>
        <v>8</v>
      </c>
      <c r="AO66" s="233">
        <f t="shared" ca="1" si="10"/>
        <v>80</v>
      </c>
      <c r="AP66" s="233" t="str">
        <f t="shared" si="11"/>
        <v>2009 - 2010</v>
      </c>
      <c r="AR66" s="66"/>
      <c r="AS66" s="11"/>
      <c r="AT66" s="11"/>
      <c r="BA66" s="2"/>
    </row>
    <row r="67" spans="1:53" x14ac:dyDescent="0.35">
      <c r="A67" s="66">
        <f>IF(C66="","",MAX($A$7:A66)+1)</f>
        <v>61</v>
      </c>
      <c r="B67" s="37">
        <v>64</v>
      </c>
      <c r="C67" s="107" t="s">
        <v>962</v>
      </c>
      <c r="D67" s="38" t="s">
        <v>7</v>
      </c>
      <c r="E67" s="108">
        <v>1</v>
      </c>
      <c r="F67">
        <v>2013</v>
      </c>
      <c r="G67" s="107" t="s">
        <v>689</v>
      </c>
      <c r="H67" s="70" t="s">
        <v>96</v>
      </c>
      <c r="I67" s="287" t="str">
        <f t="shared" ca="1" si="12"/>
        <v>60 m</v>
      </c>
      <c r="J67" s="285">
        <f>IF(H67="","",VLOOKUP(H67,Kategorie!$A$4:$J$35,8,FALSE))</f>
        <v>3</v>
      </c>
      <c r="L67" s="142" t="str">
        <f t="shared" ca="1" si="24"/>
        <v/>
      </c>
      <c r="M67" s="142" t="str">
        <f t="shared" ca="1" si="24"/>
        <v/>
      </c>
      <c r="N67" s="142" t="str">
        <f t="shared" ca="1" si="24"/>
        <v/>
      </c>
      <c r="O67" s="142" t="str">
        <f t="shared" ca="1" si="24"/>
        <v/>
      </c>
      <c r="P67" s="142" t="str">
        <f t="shared" ca="1" si="24"/>
        <v>C05</v>
      </c>
      <c r="Q67" s="142" t="str">
        <f t="shared" ca="1" si="24"/>
        <v/>
      </c>
      <c r="R67" s="142" t="str">
        <f t="shared" ca="1" si="24"/>
        <v/>
      </c>
      <c r="S67" s="142" t="str">
        <f t="shared" ca="1" si="24"/>
        <v/>
      </c>
      <c r="T67" s="142" t="str">
        <f t="shared" ca="1" si="24"/>
        <v/>
      </c>
      <c r="U67" s="142" t="str">
        <f t="shared" ca="1" si="24"/>
        <v/>
      </c>
      <c r="V67" s="142" t="str">
        <f t="shared" ca="1" si="24"/>
        <v/>
      </c>
      <c r="W67" s="142" t="str">
        <f t="shared" ca="1" si="24"/>
        <v/>
      </c>
      <c r="X67" s="142" t="str">
        <f t="shared" ca="1" si="24"/>
        <v/>
      </c>
      <c r="Y67" s="142"/>
      <c r="Z67" s="142"/>
      <c r="AA67" s="148" t="str">
        <f t="shared" si="23"/>
        <v/>
      </c>
      <c r="AB67" s="148" t="str">
        <f t="shared" si="23"/>
        <v/>
      </c>
      <c r="AC67" s="148" t="str">
        <f t="shared" si="23"/>
        <v/>
      </c>
      <c r="AD67" s="148" t="str">
        <f t="shared" si="23"/>
        <v/>
      </c>
      <c r="AE67" s="148" t="str">
        <f t="shared" si="23"/>
        <v/>
      </c>
      <c r="AF67" s="148" t="str">
        <f t="shared" si="23"/>
        <v/>
      </c>
      <c r="AG67" s="148" t="str">
        <f t="shared" si="23"/>
        <v/>
      </c>
      <c r="AH67" s="148" t="str">
        <f t="shared" si="23"/>
        <v/>
      </c>
      <c r="AI67" s="148" t="str">
        <f t="shared" si="23"/>
        <v/>
      </c>
      <c r="AJ67" s="148" t="str">
        <f t="shared" si="23"/>
        <v/>
      </c>
      <c r="AK67" s="148" t="str">
        <f t="shared" si="23"/>
        <v/>
      </c>
      <c r="AL67" s="148" t="str">
        <f t="shared" si="25"/>
        <v/>
      </c>
      <c r="AM67" s="238" t="str">
        <f t="shared" si="9"/>
        <v>Mladší žáci</v>
      </c>
      <c r="AN67" s="233">
        <f t="shared" ca="1" si="13"/>
        <v>5</v>
      </c>
      <c r="AO67" s="233">
        <f t="shared" ca="1" si="10"/>
        <v>60</v>
      </c>
      <c r="AP67" s="233" t="str">
        <f t="shared" si="11"/>
        <v>2013 - 2014</v>
      </c>
      <c r="AR67" s="66"/>
      <c r="AS67" s="11"/>
      <c r="AT67" s="11"/>
      <c r="BA67" s="2"/>
    </row>
    <row r="68" spans="1:53" x14ac:dyDescent="0.35">
      <c r="A68" s="66">
        <f>IF(C67="","",MAX($A$7:A67)+1)</f>
        <v>62</v>
      </c>
      <c r="B68" s="37">
        <v>65</v>
      </c>
      <c r="C68" s="107" t="s">
        <v>963</v>
      </c>
      <c r="D68" s="38" t="s">
        <v>951</v>
      </c>
      <c r="E68" s="108">
        <v>0</v>
      </c>
      <c r="F68">
        <v>2016</v>
      </c>
      <c r="G68" s="107" t="s">
        <v>745</v>
      </c>
      <c r="H68" s="70" t="s">
        <v>104</v>
      </c>
      <c r="I68" s="287" t="str">
        <f t="shared" ca="1" si="12"/>
        <v>40 m</v>
      </c>
      <c r="J68" s="285">
        <f>IF(H68="","",VLOOKUP(H68,Kategorie!$A$4:$J$35,8,FALSE))</f>
        <v>2</v>
      </c>
      <c r="L68" s="142" t="str">
        <f t="shared" si="24"/>
        <v/>
      </c>
      <c r="M68" s="142" t="str">
        <f t="shared" si="24"/>
        <v/>
      </c>
      <c r="N68" s="142" t="str">
        <f t="shared" si="24"/>
        <v/>
      </c>
      <c r="O68" s="142" t="str">
        <f t="shared" si="24"/>
        <v/>
      </c>
      <c r="P68" s="142" t="str">
        <f t="shared" si="24"/>
        <v/>
      </c>
      <c r="Q68" s="142" t="str">
        <f t="shared" si="24"/>
        <v/>
      </c>
      <c r="R68" s="142" t="str">
        <f t="shared" si="24"/>
        <v/>
      </c>
      <c r="S68" s="142" t="str">
        <f t="shared" si="24"/>
        <v/>
      </c>
      <c r="T68" s="142" t="str">
        <f t="shared" si="24"/>
        <v/>
      </c>
      <c r="U68" s="142" t="str">
        <f t="shared" si="24"/>
        <v/>
      </c>
      <c r="V68" s="142" t="str">
        <f t="shared" si="24"/>
        <v/>
      </c>
      <c r="W68" s="142" t="str">
        <f t="shared" si="24"/>
        <v/>
      </c>
      <c r="X68" s="142" t="str">
        <f t="shared" si="24"/>
        <v/>
      </c>
      <c r="Y68" s="142"/>
      <c r="Z68" s="142"/>
      <c r="AA68" s="148" t="str">
        <f t="shared" ca="1" si="23"/>
        <v/>
      </c>
      <c r="AB68" s="148" t="str">
        <f t="shared" ca="1" si="23"/>
        <v/>
      </c>
      <c r="AC68" s="148" t="str">
        <f t="shared" ca="1" si="23"/>
        <v/>
      </c>
      <c r="AD68" s="148" t="str">
        <f t="shared" ca="1" si="23"/>
        <v>D04</v>
      </c>
      <c r="AE68" s="148" t="str">
        <f t="shared" ca="1" si="23"/>
        <v/>
      </c>
      <c r="AF68" s="148" t="str">
        <f t="shared" ca="1" si="23"/>
        <v/>
      </c>
      <c r="AG68" s="148" t="str">
        <f t="shared" ca="1" si="23"/>
        <v/>
      </c>
      <c r="AH68" s="148" t="str">
        <f t="shared" ca="1" si="23"/>
        <v/>
      </c>
      <c r="AI68" s="148" t="str">
        <f t="shared" ca="1" si="23"/>
        <v/>
      </c>
      <c r="AJ68" s="148" t="str">
        <f t="shared" ca="1" si="23"/>
        <v/>
      </c>
      <c r="AK68" s="148" t="str">
        <f t="shared" ca="1" si="23"/>
        <v/>
      </c>
      <c r="AL68" s="148" t="str">
        <f t="shared" ca="1" si="25"/>
        <v/>
      </c>
      <c r="AM68" s="238" t="str">
        <f t="shared" si="9"/>
        <v>Přípravka D</v>
      </c>
      <c r="AN68" s="233">
        <f t="shared" ca="1" si="13"/>
        <v>7</v>
      </c>
      <c r="AO68" s="233">
        <f t="shared" ca="1" si="10"/>
        <v>40</v>
      </c>
      <c r="AP68" s="233" t="str">
        <f t="shared" si="11"/>
        <v>2015 - 2016</v>
      </c>
      <c r="AR68" s="66"/>
      <c r="AS68" s="11"/>
      <c r="AT68" s="11"/>
      <c r="BA68" s="2"/>
    </row>
    <row r="69" spans="1:53" x14ac:dyDescent="0.35">
      <c r="A69" s="66">
        <f>IF(C68="","",MAX($A$7:A68)+1)</f>
        <v>63</v>
      </c>
      <c r="B69" s="37">
        <v>66</v>
      </c>
      <c r="C69" s="107" t="s">
        <v>964</v>
      </c>
      <c r="D69" s="38" t="s">
        <v>256</v>
      </c>
      <c r="E69" s="108">
        <v>0</v>
      </c>
      <c r="F69">
        <v>1978</v>
      </c>
      <c r="G69" s="107" t="s">
        <v>965</v>
      </c>
      <c r="H69" s="70" t="s">
        <v>490</v>
      </c>
      <c r="I69" s="287" t="str">
        <f t="shared" ca="1" si="12"/>
        <v>80 m</v>
      </c>
      <c r="J69" s="285">
        <f>IF(H69="","",VLOOKUP(H69,Kategorie!$A$4:$J$35,8,FALSE))</f>
        <v>4</v>
      </c>
      <c r="L69" s="142" t="str">
        <f t="shared" si="24"/>
        <v/>
      </c>
      <c r="M69" s="142" t="str">
        <f t="shared" si="24"/>
        <v/>
      </c>
      <c r="N69" s="142" t="str">
        <f t="shared" si="24"/>
        <v/>
      </c>
      <c r="O69" s="142" t="str">
        <f t="shared" si="24"/>
        <v/>
      </c>
      <c r="P69" s="142" t="str">
        <f t="shared" si="24"/>
        <v/>
      </c>
      <c r="Q69" s="142" t="str">
        <f t="shared" si="24"/>
        <v/>
      </c>
      <c r="R69" s="142" t="str">
        <f t="shared" ref="L69:X89" si="26">IF($E69=0,"",IF(AND($F69&gt;=R$2,$F69&lt;=R$4),R$6,""))</f>
        <v/>
      </c>
      <c r="S69" s="142" t="str">
        <f t="shared" si="26"/>
        <v/>
      </c>
      <c r="T69" s="142" t="str">
        <f t="shared" si="26"/>
        <v/>
      </c>
      <c r="U69" s="142" t="str">
        <f t="shared" si="26"/>
        <v/>
      </c>
      <c r="V69" s="142" t="str">
        <f t="shared" si="26"/>
        <v/>
      </c>
      <c r="W69" s="142" t="str">
        <f t="shared" si="26"/>
        <v/>
      </c>
      <c r="X69" s="142" t="str">
        <f t="shared" si="26"/>
        <v/>
      </c>
      <c r="Y69" s="142"/>
      <c r="Z69" s="142"/>
      <c r="AA69" s="148" t="str">
        <f t="shared" ca="1" si="23"/>
        <v/>
      </c>
      <c r="AB69" s="148" t="str">
        <f t="shared" ca="1" si="23"/>
        <v/>
      </c>
      <c r="AC69" s="148" t="str">
        <f t="shared" ca="1" si="23"/>
        <v/>
      </c>
      <c r="AD69" s="148" t="str">
        <f t="shared" ca="1" si="23"/>
        <v/>
      </c>
      <c r="AE69" s="148" t="str">
        <f t="shared" ca="1" si="23"/>
        <v/>
      </c>
      <c r="AF69" s="148" t="str">
        <f t="shared" ca="1" si="23"/>
        <v/>
      </c>
      <c r="AG69" s="148" t="str">
        <f t="shared" ca="1" si="23"/>
        <v/>
      </c>
      <c r="AH69" s="148" t="str">
        <f t="shared" ca="1" si="23"/>
        <v/>
      </c>
      <c r="AI69" s="148" t="str">
        <f t="shared" ca="1" si="23"/>
        <v/>
      </c>
      <c r="AJ69" s="148" t="str">
        <f t="shared" ca="1" si="23"/>
        <v/>
      </c>
      <c r="AK69" s="148" t="str">
        <f t="shared" ca="1" si="23"/>
        <v>D11</v>
      </c>
      <c r="AL69" s="148" t="str">
        <f t="shared" ca="1" si="25"/>
        <v/>
      </c>
      <c r="AM69" s="238" t="str">
        <f t="shared" si="9"/>
        <v>Ženy C</v>
      </c>
      <c r="AN69" s="233">
        <f t="shared" ca="1" si="13"/>
        <v>9</v>
      </c>
      <c r="AO69" s="233">
        <f t="shared" ca="1" si="10"/>
        <v>80</v>
      </c>
      <c r="AP69" s="233" t="str">
        <f t="shared" si="11"/>
        <v>1981 - 1972</v>
      </c>
      <c r="AR69" s="66"/>
      <c r="AS69" s="11"/>
      <c r="AT69" s="11"/>
      <c r="BA69" s="2"/>
    </row>
    <row r="70" spans="1:53" x14ac:dyDescent="0.35">
      <c r="A70" s="66">
        <f>IF(C69="","",MAX($A$7:A69)+1)</f>
        <v>64</v>
      </c>
      <c r="B70" s="37">
        <v>67</v>
      </c>
      <c r="C70" s="107" t="s">
        <v>966</v>
      </c>
      <c r="D70" s="38" t="s">
        <v>228</v>
      </c>
      <c r="E70" s="108">
        <v>1</v>
      </c>
      <c r="F70">
        <v>2004</v>
      </c>
      <c r="G70" s="107" t="s">
        <v>965</v>
      </c>
      <c r="H70" s="70" t="s">
        <v>100</v>
      </c>
      <c r="I70" s="287" t="str">
        <f t="shared" ca="1" si="12"/>
        <v>110 m</v>
      </c>
      <c r="J70" s="285">
        <f>IF(H70="","",VLOOKUP(H70,Kategorie!$A$4:$J$35,8,FALSE))</f>
        <v>5</v>
      </c>
      <c r="L70" s="142" t="str">
        <f t="shared" ca="1" si="26"/>
        <v/>
      </c>
      <c r="M70" s="142" t="str">
        <f t="shared" ca="1" si="26"/>
        <v/>
      </c>
      <c r="N70" s="142" t="str">
        <f t="shared" ca="1" si="26"/>
        <v/>
      </c>
      <c r="O70" s="142" t="str">
        <f t="shared" ca="1" si="26"/>
        <v/>
      </c>
      <c r="P70" s="142" t="str">
        <f t="shared" ca="1" si="26"/>
        <v/>
      </c>
      <c r="Q70" s="142" t="str">
        <f t="shared" ca="1" si="26"/>
        <v/>
      </c>
      <c r="R70" s="142" t="str">
        <f t="shared" ca="1" si="26"/>
        <v/>
      </c>
      <c r="S70" s="142" t="str">
        <f t="shared" ca="1" si="26"/>
        <v/>
      </c>
      <c r="T70" s="142" t="str">
        <f t="shared" ca="1" si="26"/>
        <v>C09</v>
      </c>
      <c r="U70" s="142" t="str">
        <f t="shared" ca="1" si="26"/>
        <v/>
      </c>
      <c r="V70" s="142" t="str">
        <f t="shared" ca="1" si="26"/>
        <v/>
      </c>
      <c r="W70" s="142" t="str">
        <f t="shared" ca="1" si="26"/>
        <v/>
      </c>
      <c r="X70" s="142" t="str">
        <f t="shared" ca="1" si="26"/>
        <v/>
      </c>
      <c r="Y70" s="142"/>
      <c r="Z70" s="142"/>
      <c r="AA70" s="148" t="str">
        <f t="shared" si="23"/>
        <v/>
      </c>
      <c r="AB70" s="148" t="str">
        <f t="shared" si="23"/>
        <v/>
      </c>
      <c r="AC70" s="148" t="str">
        <f t="shared" si="23"/>
        <v/>
      </c>
      <c r="AD70" s="148" t="str">
        <f t="shared" si="23"/>
        <v/>
      </c>
      <c r="AE70" s="148" t="str">
        <f t="shared" si="23"/>
        <v/>
      </c>
      <c r="AF70" s="148" t="str">
        <f t="shared" si="23"/>
        <v/>
      </c>
      <c r="AG70" s="148" t="str">
        <f t="shared" si="23"/>
        <v/>
      </c>
      <c r="AH70" s="148" t="str">
        <f t="shared" si="23"/>
        <v/>
      </c>
      <c r="AI70" s="148" t="str">
        <f t="shared" si="23"/>
        <v/>
      </c>
      <c r="AJ70" s="148" t="str">
        <f t="shared" si="23"/>
        <v/>
      </c>
      <c r="AK70" s="148" t="str">
        <f t="shared" si="23"/>
        <v/>
      </c>
      <c r="AL70" s="148" t="str">
        <f t="shared" si="25"/>
        <v/>
      </c>
      <c r="AM70" s="238" t="str">
        <f t="shared" si="9"/>
        <v>Muži A</v>
      </c>
      <c r="AN70" s="233">
        <f t="shared" ca="1" si="13"/>
        <v>9</v>
      </c>
      <c r="AO70" s="233">
        <f t="shared" ca="1" si="10"/>
        <v>110</v>
      </c>
      <c r="AP70" s="233" t="str">
        <f t="shared" si="11"/>
        <v>1987 - 2006</v>
      </c>
      <c r="AR70" s="66"/>
      <c r="AS70" s="11"/>
      <c r="AT70" s="11"/>
      <c r="BA70" s="2"/>
    </row>
    <row r="71" spans="1:53" x14ac:dyDescent="0.35">
      <c r="A71" s="66">
        <f>IF(C70="","",MAX($A$7:A70)+1)</f>
        <v>65</v>
      </c>
      <c r="B71" s="37">
        <v>68</v>
      </c>
      <c r="C71" s="107" t="s">
        <v>967</v>
      </c>
      <c r="D71" s="38" t="s">
        <v>15</v>
      </c>
      <c r="E71" s="108">
        <v>1</v>
      </c>
      <c r="F71">
        <v>1979</v>
      </c>
      <c r="G71" s="107" t="s">
        <v>700</v>
      </c>
      <c r="H71" s="70" t="s">
        <v>14</v>
      </c>
      <c r="I71" s="287" t="str">
        <f t="shared" ca="1" si="12"/>
        <v>110 m</v>
      </c>
      <c r="J71" s="285">
        <f>IF(H71="","",VLOOKUP(H71,Kategorie!$A$4:$J$35,8,FALSE))</f>
        <v>5</v>
      </c>
      <c r="L71" s="142" t="str">
        <f t="shared" ca="1" si="26"/>
        <v/>
      </c>
      <c r="M71" s="142" t="str">
        <f t="shared" ca="1" si="26"/>
        <v/>
      </c>
      <c r="N71" s="142" t="str">
        <f t="shared" ca="1" si="26"/>
        <v/>
      </c>
      <c r="O71" s="142" t="str">
        <f t="shared" ca="1" si="26"/>
        <v/>
      </c>
      <c r="P71" s="142" t="str">
        <f t="shared" ca="1" si="26"/>
        <v/>
      </c>
      <c r="Q71" s="142" t="str">
        <f t="shared" ca="1" si="26"/>
        <v/>
      </c>
      <c r="R71" s="142" t="str">
        <f t="shared" ca="1" si="26"/>
        <v/>
      </c>
      <c r="S71" s="142" t="str">
        <f t="shared" ca="1" si="26"/>
        <v/>
      </c>
      <c r="T71" s="142" t="str">
        <f t="shared" ca="1" si="26"/>
        <v/>
      </c>
      <c r="U71" s="142" t="str">
        <f t="shared" ca="1" si="26"/>
        <v>C10</v>
      </c>
      <c r="V71" s="142" t="str">
        <f t="shared" ca="1" si="26"/>
        <v/>
      </c>
      <c r="W71" s="142" t="str">
        <f t="shared" ca="1" si="26"/>
        <v/>
      </c>
      <c r="X71" s="142" t="str">
        <f t="shared" ca="1" si="26"/>
        <v/>
      </c>
      <c r="Y71" s="142"/>
      <c r="Z71" s="142"/>
      <c r="AA71" s="148" t="str">
        <f t="shared" si="23"/>
        <v/>
      </c>
      <c r="AB71" s="148" t="str">
        <f t="shared" si="23"/>
        <v/>
      </c>
      <c r="AC71" s="148" t="str">
        <f t="shared" si="23"/>
        <v/>
      </c>
      <c r="AD71" s="148" t="str">
        <f t="shared" si="23"/>
        <v/>
      </c>
      <c r="AE71" s="148" t="str">
        <f t="shared" ref="AA71:AK94" si="27">IF($E71=1,"",IF(AND($F71&gt;=AE$2,$F71&lt;=AE$4),AE$6,""))</f>
        <v/>
      </c>
      <c r="AF71" s="148" t="str">
        <f t="shared" si="27"/>
        <v/>
      </c>
      <c r="AG71" s="148" t="str">
        <f t="shared" si="27"/>
        <v/>
      </c>
      <c r="AH71" s="148" t="str">
        <f t="shared" si="27"/>
        <v/>
      </c>
      <c r="AI71" s="148" t="str">
        <f t="shared" si="27"/>
        <v/>
      </c>
      <c r="AJ71" s="148" t="str">
        <f t="shared" si="27"/>
        <v/>
      </c>
      <c r="AK71" s="148" t="str">
        <f t="shared" si="27"/>
        <v/>
      </c>
      <c r="AL71" s="148" t="str">
        <f t="shared" si="25"/>
        <v/>
      </c>
      <c r="AM71" s="238" t="str">
        <f t="shared" ref="AM71:AM134" si="28">IF(H71="","",VLOOKUP(H71,popisky,4,0))</f>
        <v>Muži B</v>
      </c>
      <c r="AN71" s="233">
        <f t="shared" ca="1" si="13"/>
        <v>5</v>
      </c>
      <c r="AO71" s="233">
        <f t="shared" ref="AO71:AO134" ca="1" si="29">IF(H71="","",VLOOKUP(H71,popisky,10,0))</f>
        <v>110</v>
      </c>
      <c r="AP71" s="233" t="str">
        <f t="shared" ref="AP71:AP134" si="30">IF(H71="","",VLOOKUP(H71,popisky,5,0) &amp; " - " &amp; VLOOKUP(H71,popisky,6,0))</f>
        <v>1977 - 1986</v>
      </c>
      <c r="AR71" s="66"/>
      <c r="AS71" s="11"/>
      <c r="AT71" s="11"/>
      <c r="BA71" s="2"/>
    </row>
    <row r="72" spans="1:53" x14ac:dyDescent="0.35">
      <c r="A72" s="66">
        <f>IF(C71="","",MAX($A$7:A71)+1)</f>
        <v>66</v>
      </c>
      <c r="B72" s="37">
        <v>69</v>
      </c>
      <c r="C72" s="107" t="s">
        <v>944</v>
      </c>
      <c r="D72" s="38" t="s">
        <v>968</v>
      </c>
      <c r="E72" s="108">
        <v>1</v>
      </c>
      <c r="F72">
        <v>2014</v>
      </c>
      <c r="G72" s="107" t="s">
        <v>890</v>
      </c>
      <c r="H72" s="70" t="s">
        <v>96</v>
      </c>
      <c r="I72" s="287" t="str">
        <f t="shared" ref="I72:I135" ca="1" si="31">IF(AO72="","",AO72 &amp; " m")</f>
        <v>60 m</v>
      </c>
      <c r="J72" s="285">
        <f>IF(H72="","",VLOOKUP(H72,Kategorie!$A$4:$J$35,8,FALSE))</f>
        <v>3</v>
      </c>
      <c r="L72" s="142" t="str">
        <f t="shared" ca="1" si="26"/>
        <v/>
      </c>
      <c r="M72" s="142" t="str">
        <f t="shared" ca="1" si="26"/>
        <v/>
      </c>
      <c r="N72" s="142" t="str">
        <f t="shared" ca="1" si="26"/>
        <v/>
      </c>
      <c r="O72" s="142" t="str">
        <f t="shared" ca="1" si="26"/>
        <v/>
      </c>
      <c r="P72" s="142" t="str">
        <f t="shared" ca="1" si="26"/>
        <v>C05</v>
      </c>
      <c r="Q72" s="142" t="str">
        <f t="shared" ca="1" si="26"/>
        <v/>
      </c>
      <c r="R72" s="142" t="str">
        <f t="shared" ca="1" si="26"/>
        <v/>
      </c>
      <c r="S72" s="142" t="str">
        <f t="shared" ca="1" si="26"/>
        <v/>
      </c>
      <c r="T72" s="142" t="str">
        <f t="shared" ca="1" si="26"/>
        <v/>
      </c>
      <c r="U72" s="142" t="str">
        <f t="shared" ca="1" si="26"/>
        <v/>
      </c>
      <c r="V72" s="142" t="str">
        <f t="shared" ca="1" si="26"/>
        <v/>
      </c>
      <c r="W72" s="142" t="str">
        <f t="shared" ca="1" si="26"/>
        <v/>
      </c>
      <c r="X72" s="142" t="str">
        <f t="shared" ca="1" si="26"/>
        <v/>
      </c>
      <c r="Y72" s="142"/>
      <c r="Z72" s="142"/>
      <c r="AA72" s="148" t="str">
        <f t="shared" si="27"/>
        <v/>
      </c>
      <c r="AB72" s="148" t="str">
        <f t="shared" si="27"/>
        <v/>
      </c>
      <c r="AC72" s="148" t="str">
        <f t="shared" si="27"/>
        <v/>
      </c>
      <c r="AD72" s="148" t="str">
        <f t="shared" si="27"/>
        <v/>
      </c>
      <c r="AE72" s="148" t="str">
        <f t="shared" si="27"/>
        <v/>
      </c>
      <c r="AF72" s="148" t="str">
        <f t="shared" si="27"/>
        <v/>
      </c>
      <c r="AG72" s="148" t="str">
        <f t="shared" si="27"/>
        <v/>
      </c>
      <c r="AH72" s="148" t="str">
        <f t="shared" si="27"/>
        <v/>
      </c>
      <c r="AI72" s="148" t="str">
        <f t="shared" si="27"/>
        <v/>
      </c>
      <c r="AJ72" s="148" t="str">
        <f t="shared" si="27"/>
        <v/>
      </c>
      <c r="AK72" s="148" t="str">
        <f t="shared" si="27"/>
        <v/>
      </c>
      <c r="AL72" s="148" t="str">
        <f t="shared" si="25"/>
        <v/>
      </c>
      <c r="AM72" s="238" t="str">
        <f t="shared" si="28"/>
        <v>Mladší žáci</v>
      </c>
      <c r="AN72" s="233">
        <f t="shared" ref="AN72:AN135" ca="1" si="32">IF(ISERROR(HLOOKUP(H72,$L$1:$AL$5,5,0)),"",HLOOKUP(H72,$L$1:$AL$5,5,0))</f>
        <v>5</v>
      </c>
      <c r="AO72" s="233">
        <f t="shared" ca="1" si="29"/>
        <v>60</v>
      </c>
      <c r="AP72" s="233" t="str">
        <f t="shared" si="30"/>
        <v>2013 - 2014</v>
      </c>
      <c r="AR72" s="66"/>
      <c r="AS72" s="11"/>
      <c r="AT72" s="11"/>
      <c r="BA72" s="2"/>
    </row>
    <row r="73" spans="1:53" x14ac:dyDescent="0.35">
      <c r="A73" s="66">
        <f>IF(C72="","",MAX($A$7:A72)+1)</f>
        <v>67</v>
      </c>
      <c r="B73" s="37">
        <v>70</v>
      </c>
      <c r="C73" s="107" t="s">
        <v>944</v>
      </c>
      <c r="D73" s="38" t="s">
        <v>969</v>
      </c>
      <c r="E73" s="108">
        <v>1</v>
      </c>
      <c r="F73">
        <v>2010</v>
      </c>
      <c r="G73" s="107" t="s">
        <v>890</v>
      </c>
      <c r="H73" s="70" t="s">
        <v>98</v>
      </c>
      <c r="I73" s="287" t="str">
        <f t="shared" ca="1" si="31"/>
        <v>80 m</v>
      </c>
      <c r="J73" s="285">
        <f>IF(H73="","",VLOOKUP(H73,Kategorie!$A$4:$J$35,8,FALSE))</f>
        <v>4</v>
      </c>
      <c r="L73" s="142" t="str">
        <f t="shared" ca="1" si="26"/>
        <v/>
      </c>
      <c r="M73" s="142" t="str">
        <f t="shared" ca="1" si="26"/>
        <v/>
      </c>
      <c r="N73" s="142" t="str">
        <f t="shared" ca="1" si="26"/>
        <v/>
      </c>
      <c r="O73" s="142" t="str">
        <f t="shared" ca="1" si="26"/>
        <v/>
      </c>
      <c r="P73" s="142" t="str">
        <f t="shared" ca="1" si="26"/>
        <v/>
      </c>
      <c r="Q73" s="142" t="str">
        <f t="shared" ca="1" si="26"/>
        <v/>
      </c>
      <c r="R73" s="142" t="str">
        <f t="shared" ca="1" si="26"/>
        <v>C07</v>
      </c>
      <c r="S73" s="142" t="str">
        <f t="shared" ca="1" si="26"/>
        <v/>
      </c>
      <c r="T73" s="142" t="str">
        <f t="shared" ca="1" si="26"/>
        <v/>
      </c>
      <c r="U73" s="142" t="str">
        <f t="shared" ca="1" si="26"/>
        <v/>
      </c>
      <c r="V73" s="142" t="str">
        <f t="shared" ca="1" si="26"/>
        <v/>
      </c>
      <c r="W73" s="142" t="str">
        <f t="shared" ca="1" si="26"/>
        <v/>
      </c>
      <c r="X73" s="142" t="str">
        <f t="shared" ca="1" si="26"/>
        <v/>
      </c>
      <c r="Y73" s="142"/>
      <c r="Z73" s="142"/>
      <c r="AA73" s="148" t="str">
        <f t="shared" si="27"/>
        <v/>
      </c>
      <c r="AB73" s="148" t="str">
        <f t="shared" si="27"/>
        <v/>
      </c>
      <c r="AC73" s="148" t="str">
        <f t="shared" si="27"/>
        <v/>
      </c>
      <c r="AD73" s="148" t="str">
        <f t="shared" si="27"/>
        <v/>
      </c>
      <c r="AE73" s="148" t="str">
        <f t="shared" si="27"/>
        <v/>
      </c>
      <c r="AF73" s="148" t="str">
        <f t="shared" si="27"/>
        <v/>
      </c>
      <c r="AG73" s="148" t="str">
        <f t="shared" si="27"/>
        <v/>
      </c>
      <c r="AH73" s="148" t="str">
        <f t="shared" si="27"/>
        <v/>
      </c>
      <c r="AI73" s="148" t="str">
        <f t="shared" si="27"/>
        <v/>
      </c>
      <c r="AJ73" s="148" t="str">
        <f t="shared" si="27"/>
        <v/>
      </c>
      <c r="AK73" s="148" t="str">
        <f t="shared" si="27"/>
        <v/>
      </c>
      <c r="AL73" s="148" t="str">
        <f t="shared" si="25"/>
        <v/>
      </c>
      <c r="AM73" s="238" t="str">
        <f t="shared" si="28"/>
        <v>Dorostenci</v>
      </c>
      <c r="AN73" s="233">
        <f t="shared" ca="1" si="32"/>
        <v>8</v>
      </c>
      <c r="AO73" s="233">
        <f t="shared" ca="1" si="29"/>
        <v>80</v>
      </c>
      <c r="AP73" s="233" t="str">
        <f t="shared" si="30"/>
        <v>2009 - 2010</v>
      </c>
      <c r="AR73" s="66"/>
      <c r="AS73" s="11"/>
      <c r="AT73" s="11"/>
      <c r="BA73" s="2"/>
    </row>
    <row r="74" spans="1:53" x14ac:dyDescent="0.35">
      <c r="A74" s="66">
        <f>IF(C73="","",MAX($A$7:A73)+1)</f>
        <v>68</v>
      </c>
      <c r="B74" s="37">
        <v>71</v>
      </c>
      <c r="C74" s="107" t="s">
        <v>971</v>
      </c>
      <c r="D74" s="38" t="s">
        <v>970</v>
      </c>
      <c r="E74" s="108">
        <v>1</v>
      </c>
      <c r="F74">
        <v>1979</v>
      </c>
      <c r="G74" s="107" t="s">
        <v>972</v>
      </c>
      <c r="H74" s="70" t="s">
        <v>14</v>
      </c>
      <c r="I74" s="287" t="str">
        <f t="shared" ca="1" si="31"/>
        <v>110 m</v>
      </c>
      <c r="J74" s="285">
        <f>IF(H74="","",VLOOKUP(H74,Kategorie!$A$4:$J$35,8,FALSE))</f>
        <v>5</v>
      </c>
      <c r="L74" s="142" t="str">
        <f t="shared" ca="1" si="26"/>
        <v/>
      </c>
      <c r="M74" s="142" t="str">
        <f t="shared" ca="1" si="26"/>
        <v/>
      </c>
      <c r="N74" s="142" t="str">
        <f t="shared" ca="1" si="26"/>
        <v/>
      </c>
      <c r="O74" s="142" t="str">
        <f t="shared" ca="1" si="26"/>
        <v/>
      </c>
      <c r="P74" s="142" t="str">
        <f t="shared" ca="1" si="26"/>
        <v/>
      </c>
      <c r="Q74" s="142" t="str">
        <f t="shared" ca="1" si="26"/>
        <v/>
      </c>
      <c r="R74" s="142" t="str">
        <f t="shared" ca="1" si="26"/>
        <v/>
      </c>
      <c r="S74" s="142" t="str">
        <f t="shared" ca="1" si="26"/>
        <v/>
      </c>
      <c r="T74" s="142" t="str">
        <f t="shared" ca="1" si="26"/>
        <v/>
      </c>
      <c r="U74" s="142" t="str">
        <f t="shared" ca="1" si="26"/>
        <v>C10</v>
      </c>
      <c r="V74" s="142" t="str">
        <f t="shared" ca="1" si="26"/>
        <v/>
      </c>
      <c r="W74" s="142" t="str">
        <f t="shared" ca="1" si="26"/>
        <v/>
      </c>
      <c r="X74" s="142" t="str">
        <f t="shared" ca="1" si="26"/>
        <v/>
      </c>
      <c r="Y74" s="142"/>
      <c r="Z74" s="142"/>
      <c r="AA74" s="148" t="str">
        <f t="shared" si="27"/>
        <v/>
      </c>
      <c r="AB74" s="148" t="str">
        <f t="shared" si="27"/>
        <v/>
      </c>
      <c r="AC74" s="148" t="str">
        <f t="shared" si="27"/>
        <v/>
      </c>
      <c r="AD74" s="148" t="str">
        <f t="shared" si="27"/>
        <v/>
      </c>
      <c r="AE74" s="148" t="str">
        <f t="shared" si="27"/>
        <v/>
      </c>
      <c r="AF74" s="148" t="str">
        <f t="shared" si="27"/>
        <v/>
      </c>
      <c r="AG74" s="148" t="str">
        <f t="shared" si="27"/>
        <v/>
      </c>
      <c r="AH74" s="148" t="str">
        <f t="shared" si="27"/>
        <v/>
      </c>
      <c r="AI74" s="148" t="str">
        <f t="shared" si="27"/>
        <v/>
      </c>
      <c r="AJ74" s="148" t="str">
        <f t="shared" si="27"/>
        <v/>
      </c>
      <c r="AK74" s="148" t="str">
        <f t="shared" si="27"/>
        <v/>
      </c>
      <c r="AL74" s="148" t="str">
        <f t="shared" si="25"/>
        <v/>
      </c>
      <c r="AM74" s="238" t="str">
        <f t="shared" si="28"/>
        <v>Muži B</v>
      </c>
      <c r="AN74" s="233">
        <f t="shared" ca="1" si="32"/>
        <v>5</v>
      </c>
      <c r="AO74" s="233">
        <f t="shared" ca="1" si="29"/>
        <v>110</v>
      </c>
      <c r="AP74" s="233" t="str">
        <f t="shared" si="30"/>
        <v>1977 - 1986</v>
      </c>
      <c r="AR74" s="66"/>
      <c r="AS74" s="11"/>
      <c r="AT74" s="11"/>
      <c r="BA74" s="2"/>
    </row>
    <row r="75" spans="1:53" x14ac:dyDescent="0.35">
      <c r="A75" s="66">
        <f>IF(C74="","",MAX($A$7:A74)+1)</f>
        <v>69</v>
      </c>
      <c r="B75" s="37">
        <v>72</v>
      </c>
      <c r="C75" s="107" t="s">
        <v>879</v>
      </c>
      <c r="D75" s="38" t="s">
        <v>878</v>
      </c>
      <c r="E75" s="108">
        <v>0</v>
      </c>
      <c r="F75">
        <v>2018</v>
      </c>
      <c r="G75" s="107" t="s">
        <v>745</v>
      </c>
      <c r="H75" s="70" t="s">
        <v>103</v>
      </c>
      <c r="I75" s="287" t="str">
        <f t="shared" ca="1" si="31"/>
        <v>40 m</v>
      </c>
      <c r="J75" s="285">
        <f>IF(H75="","",VLOOKUP(H75,Kategorie!$A$4:$J$35,8,FALSE))</f>
        <v>2</v>
      </c>
      <c r="L75" s="142" t="str">
        <f t="shared" si="26"/>
        <v/>
      </c>
      <c r="M75" s="142" t="str">
        <f t="shared" si="26"/>
        <v/>
      </c>
      <c r="N75" s="142" t="str">
        <f t="shared" si="26"/>
        <v/>
      </c>
      <c r="O75" s="142" t="str">
        <f t="shared" si="26"/>
        <v/>
      </c>
      <c r="P75" s="142" t="str">
        <f t="shared" si="26"/>
        <v/>
      </c>
      <c r="Q75" s="142" t="str">
        <f t="shared" si="26"/>
        <v/>
      </c>
      <c r="R75" s="142" t="str">
        <f t="shared" si="26"/>
        <v/>
      </c>
      <c r="S75" s="142" t="str">
        <f t="shared" si="26"/>
        <v/>
      </c>
      <c r="T75" s="142" t="str">
        <f t="shared" si="26"/>
        <v/>
      </c>
      <c r="U75" s="142" t="str">
        <f t="shared" si="26"/>
        <v/>
      </c>
      <c r="V75" s="142" t="str">
        <f t="shared" si="26"/>
        <v/>
      </c>
      <c r="W75" s="142" t="str">
        <f t="shared" si="26"/>
        <v/>
      </c>
      <c r="X75" s="142" t="str">
        <f t="shared" si="26"/>
        <v/>
      </c>
      <c r="Y75" s="142"/>
      <c r="Z75" s="142"/>
      <c r="AA75" s="148" t="str">
        <f t="shared" ca="1" si="27"/>
        <v/>
      </c>
      <c r="AB75" s="148" t="str">
        <f t="shared" ca="1" si="27"/>
        <v/>
      </c>
      <c r="AC75" s="148" t="str">
        <f t="shared" ca="1" si="27"/>
        <v>D03</v>
      </c>
      <c r="AD75" s="148" t="str">
        <f t="shared" ca="1" si="27"/>
        <v/>
      </c>
      <c r="AE75" s="148" t="str">
        <f t="shared" ca="1" si="27"/>
        <v/>
      </c>
      <c r="AF75" s="148" t="str">
        <f t="shared" ca="1" si="27"/>
        <v/>
      </c>
      <c r="AG75" s="148" t="str">
        <f t="shared" ca="1" si="27"/>
        <v/>
      </c>
      <c r="AH75" s="148" t="str">
        <f t="shared" ca="1" si="27"/>
        <v/>
      </c>
      <c r="AI75" s="148" t="str">
        <f t="shared" ca="1" si="27"/>
        <v/>
      </c>
      <c r="AJ75" s="148" t="str">
        <f t="shared" ca="1" si="27"/>
        <v/>
      </c>
      <c r="AK75" s="148" t="str">
        <f t="shared" ca="1" si="27"/>
        <v/>
      </c>
      <c r="AL75" s="148" t="str">
        <f t="shared" ca="1" si="25"/>
        <v/>
      </c>
      <c r="AM75" s="238" t="str">
        <f t="shared" si="28"/>
        <v>Minipřípravka D</v>
      </c>
      <c r="AN75" s="233">
        <f t="shared" ca="1" si="32"/>
        <v>6</v>
      </c>
      <c r="AO75" s="233">
        <f t="shared" ca="1" si="29"/>
        <v>40</v>
      </c>
      <c r="AP75" s="233" t="str">
        <f t="shared" si="30"/>
        <v>2017 - 2018</v>
      </c>
      <c r="AR75" s="66"/>
      <c r="AS75" s="11"/>
      <c r="AT75" s="11"/>
      <c r="BA75" s="2"/>
    </row>
    <row r="76" spans="1:53" x14ac:dyDescent="0.35">
      <c r="A76" s="66">
        <f>IF(C75="","",MAX($A$7:A75)+1)</f>
        <v>70</v>
      </c>
      <c r="B76" s="37">
        <v>73</v>
      </c>
      <c r="C76" s="107" t="s">
        <v>974</v>
      </c>
      <c r="D76" s="38" t="s">
        <v>973</v>
      </c>
      <c r="E76" s="108">
        <v>1</v>
      </c>
      <c r="F76">
        <v>2022</v>
      </c>
      <c r="G76" s="107" t="s">
        <v>745</v>
      </c>
      <c r="H76" s="70" t="s">
        <v>92</v>
      </c>
      <c r="I76" s="287" t="str">
        <f t="shared" ca="1" si="31"/>
        <v>20 m</v>
      </c>
      <c r="J76" s="285">
        <f>IF(H76="","",VLOOKUP(H76,Kategorie!$A$4:$J$35,8,FALSE))</f>
        <v>1</v>
      </c>
      <c r="L76" s="142" t="str">
        <f t="shared" ca="1" si="26"/>
        <v>C01</v>
      </c>
      <c r="M76" s="142" t="str">
        <f t="shared" ca="1" si="26"/>
        <v/>
      </c>
      <c r="N76" s="142" t="str">
        <f t="shared" ca="1" si="26"/>
        <v/>
      </c>
      <c r="O76" s="142" t="str">
        <f t="shared" ca="1" si="26"/>
        <v/>
      </c>
      <c r="P76" s="142" t="str">
        <f t="shared" ca="1" si="26"/>
        <v/>
      </c>
      <c r="Q76" s="142" t="str">
        <f t="shared" ca="1" si="26"/>
        <v/>
      </c>
      <c r="R76" s="142" t="str">
        <f t="shared" ca="1" si="26"/>
        <v/>
      </c>
      <c r="S76" s="142" t="str">
        <f t="shared" ca="1" si="26"/>
        <v/>
      </c>
      <c r="T76" s="142" t="str">
        <f t="shared" ca="1" si="26"/>
        <v/>
      </c>
      <c r="U76" s="142" t="str">
        <f t="shared" ca="1" si="26"/>
        <v/>
      </c>
      <c r="V76" s="142" t="str">
        <f t="shared" ca="1" si="26"/>
        <v/>
      </c>
      <c r="W76" s="142" t="str">
        <f t="shared" ca="1" si="26"/>
        <v/>
      </c>
      <c r="X76" s="142" t="str">
        <f t="shared" ca="1" si="26"/>
        <v/>
      </c>
      <c r="Y76" s="142"/>
      <c r="Z76" s="142"/>
      <c r="AA76" s="148" t="str">
        <f t="shared" si="27"/>
        <v/>
      </c>
      <c r="AB76" s="148" t="str">
        <f t="shared" si="27"/>
        <v/>
      </c>
      <c r="AC76" s="148" t="str">
        <f t="shared" si="27"/>
        <v/>
      </c>
      <c r="AD76" s="148" t="str">
        <f t="shared" si="27"/>
        <v/>
      </c>
      <c r="AE76" s="148" t="str">
        <f t="shared" si="27"/>
        <v/>
      </c>
      <c r="AF76" s="148" t="str">
        <f t="shared" si="27"/>
        <v/>
      </c>
      <c r="AG76" s="148" t="str">
        <f t="shared" si="27"/>
        <v/>
      </c>
      <c r="AH76" s="148" t="str">
        <f t="shared" si="27"/>
        <v/>
      </c>
      <c r="AI76" s="148" t="str">
        <f t="shared" si="27"/>
        <v/>
      </c>
      <c r="AJ76" s="148" t="str">
        <f t="shared" si="27"/>
        <v/>
      </c>
      <c r="AK76" s="148" t="str">
        <f t="shared" si="27"/>
        <v/>
      </c>
      <c r="AL76" s="148" t="str">
        <f t="shared" si="25"/>
        <v/>
      </c>
      <c r="AM76" s="238" t="str">
        <f t="shared" si="28"/>
        <v>Benjamínci H</v>
      </c>
      <c r="AN76" s="233">
        <f t="shared" ca="1" si="32"/>
        <v>7</v>
      </c>
      <c r="AO76" s="233">
        <f t="shared" ca="1" si="29"/>
        <v>20</v>
      </c>
      <c r="AP76" s="233" t="str">
        <f t="shared" si="30"/>
        <v>2021 -  a mladší</v>
      </c>
      <c r="AR76" s="66"/>
      <c r="AS76" s="11"/>
      <c r="AT76" s="11"/>
      <c r="BA76" s="2"/>
    </row>
    <row r="77" spans="1:53" x14ac:dyDescent="0.35">
      <c r="A77" s="66">
        <f>IF(C76="","",MAX($A$7:A76)+1)</f>
        <v>71</v>
      </c>
      <c r="B77" s="37">
        <v>74</v>
      </c>
      <c r="C77" s="107" t="s">
        <v>976</v>
      </c>
      <c r="D77" s="38" t="s">
        <v>975</v>
      </c>
      <c r="E77" s="108">
        <v>0</v>
      </c>
      <c r="F77">
        <v>2021</v>
      </c>
      <c r="G77" s="107" t="s">
        <v>745</v>
      </c>
      <c r="H77" s="70" t="s">
        <v>101</v>
      </c>
      <c r="I77" s="287" t="str">
        <f t="shared" ca="1" si="31"/>
        <v>20 m</v>
      </c>
      <c r="J77" s="285">
        <f>IF(H77="","",VLOOKUP(H77,Kategorie!$A$4:$J$35,8,FALSE))</f>
        <v>1</v>
      </c>
      <c r="L77" s="142" t="str">
        <f t="shared" si="26"/>
        <v/>
      </c>
      <c r="M77" s="142" t="str">
        <f t="shared" si="26"/>
        <v/>
      </c>
      <c r="N77" s="142" t="str">
        <f t="shared" si="26"/>
        <v/>
      </c>
      <c r="O77" s="142" t="str">
        <f t="shared" si="26"/>
        <v/>
      </c>
      <c r="P77" s="142" t="str">
        <f t="shared" si="26"/>
        <v/>
      </c>
      <c r="Q77" s="142" t="str">
        <f t="shared" si="26"/>
        <v/>
      </c>
      <c r="R77" s="142" t="str">
        <f t="shared" si="26"/>
        <v/>
      </c>
      <c r="S77" s="142" t="str">
        <f t="shared" si="26"/>
        <v/>
      </c>
      <c r="T77" s="142" t="str">
        <f t="shared" si="26"/>
        <v/>
      </c>
      <c r="U77" s="142" t="str">
        <f t="shared" si="26"/>
        <v/>
      </c>
      <c r="V77" s="142" t="str">
        <f t="shared" si="26"/>
        <v/>
      </c>
      <c r="W77" s="142" t="str">
        <f t="shared" si="26"/>
        <v/>
      </c>
      <c r="X77" s="142" t="str">
        <f t="shared" si="26"/>
        <v/>
      </c>
      <c r="Y77" s="142"/>
      <c r="Z77" s="142"/>
      <c r="AA77" s="148" t="str">
        <f t="shared" ca="1" si="27"/>
        <v>D01</v>
      </c>
      <c r="AB77" s="148" t="str">
        <f t="shared" ca="1" si="27"/>
        <v/>
      </c>
      <c r="AC77" s="148" t="str">
        <f t="shared" ca="1" si="27"/>
        <v/>
      </c>
      <c r="AD77" s="148" t="str">
        <f t="shared" ca="1" si="27"/>
        <v/>
      </c>
      <c r="AE77" s="148" t="str">
        <f t="shared" ca="1" si="27"/>
        <v/>
      </c>
      <c r="AF77" s="148" t="str">
        <f t="shared" ca="1" si="27"/>
        <v/>
      </c>
      <c r="AG77" s="148" t="str">
        <f t="shared" ca="1" si="27"/>
        <v/>
      </c>
      <c r="AH77" s="148" t="str">
        <f t="shared" ca="1" si="27"/>
        <v/>
      </c>
      <c r="AI77" s="148" t="str">
        <f t="shared" ca="1" si="27"/>
        <v/>
      </c>
      <c r="AJ77" s="148" t="str">
        <f t="shared" ca="1" si="27"/>
        <v/>
      </c>
      <c r="AK77" s="148" t="str">
        <f t="shared" ca="1" si="27"/>
        <v/>
      </c>
      <c r="AL77" s="148" t="str">
        <f t="shared" ca="1" si="25"/>
        <v/>
      </c>
      <c r="AM77" s="238" t="str">
        <f t="shared" si="28"/>
        <v>Benjamínci D</v>
      </c>
      <c r="AN77" s="233">
        <f t="shared" ca="1" si="32"/>
        <v>15</v>
      </c>
      <c r="AO77" s="233">
        <f t="shared" ca="1" si="29"/>
        <v>20</v>
      </c>
      <c r="AP77" s="233" t="str">
        <f t="shared" si="30"/>
        <v>2021 -  a mladší</v>
      </c>
      <c r="AR77" s="66"/>
      <c r="AS77" s="11"/>
      <c r="AT77" s="11"/>
      <c r="BA77" s="2"/>
    </row>
    <row r="78" spans="1:53" x14ac:dyDescent="0.35">
      <c r="A78" s="66">
        <f>IF(C77="","",MAX($A$7:A77)+1)</f>
        <v>72</v>
      </c>
      <c r="B78" s="37">
        <v>75</v>
      </c>
      <c r="C78" s="107" t="s">
        <v>894</v>
      </c>
      <c r="D78" s="38" t="s">
        <v>977</v>
      </c>
      <c r="E78" s="108">
        <v>0</v>
      </c>
      <c r="F78">
        <v>1986</v>
      </c>
      <c r="G78" s="107" t="s">
        <v>890</v>
      </c>
      <c r="H78" s="70" t="s">
        <v>489</v>
      </c>
      <c r="I78" s="287" t="str">
        <f t="shared" ca="1" si="31"/>
        <v>80 m</v>
      </c>
      <c r="J78" s="285">
        <f>IF(H78="","",VLOOKUP(H78,Kategorie!$A$4:$J$35,8,FALSE))</f>
        <v>4</v>
      </c>
      <c r="L78" s="142" t="str">
        <f t="shared" si="26"/>
        <v/>
      </c>
      <c r="M78" s="142" t="str">
        <f t="shared" si="26"/>
        <v/>
      </c>
      <c r="N78" s="142" t="str">
        <f t="shared" si="26"/>
        <v/>
      </c>
      <c r="O78" s="142" t="str">
        <f t="shared" si="26"/>
        <v/>
      </c>
      <c r="P78" s="142" t="str">
        <f t="shared" si="26"/>
        <v/>
      </c>
      <c r="Q78" s="142" t="str">
        <f t="shared" si="26"/>
        <v/>
      </c>
      <c r="R78" s="142" t="str">
        <f t="shared" si="26"/>
        <v/>
      </c>
      <c r="S78" s="142" t="str">
        <f t="shared" si="26"/>
        <v/>
      </c>
      <c r="T78" s="142" t="str">
        <f t="shared" si="26"/>
        <v/>
      </c>
      <c r="U78" s="142" t="str">
        <f t="shared" si="26"/>
        <v/>
      </c>
      <c r="V78" s="142" t="str">
        <f t="shared" si="26"/>
        <v/>
      </c>
      <c r="W78" s="142" t="str">
        <f t="shared" si="26"/>
        <v/>
      </c>
      <c r="X78" s="142" t="str">
        <f t="shared" si="26"/>
        <v/>
      </c>
      <c r="Y78" s="142"/>
      <c r="Z78" s="142"/>
      <c r="AA78" s="148" t="str">
        <f t="shared" ca="1" si="27"/>
        <v/>
      </c>
      <c r="AB78" s="148" t="str">
        <f t="shared" ca="1" si="27"/>
        <v/>
      </c>
      <c r="AC78" s="148" t="str">
        <f t="shared" ca="1" si="27"/>
        <v/>
      </c>
      <c r="AD78" s="148" t="str">
        <f t="shared" ca="1" si="27"/>
        <v/>
      </c>
      <c r="AE78" s="148" t="str">
        <f t="shared" ca="1" si="27"/>
        <v/>
      </c>
      <c r="AF78" s="148" t="str">
        <f t="shared" ca="1" si="27"/>
        <v/>
      </c>
      <c r="AG78" s="148" t="str">
        <f t="shared" ca="1" si="27"/>
        <v/>
      </c>
      <c r="AH78" s="148" t="str">
        <f t="shared" ca="1" si="27"/>
        <v/>
      </c>
      <c r="AI78" s="148" t="str">
        <f t="shared" ca="1" si="27"/>
        <v/>
      </c>
      <c r="AJ78" s="148" t="str">
        <f t="shared" ca="1" si="27"/>
        <v>D10</v>
      </c>
      <c r="AK78" s="148" t="str">
        <f t="shared" ca="1" si="27"/>
        <v/>
      </c>
      <c r="AL78" s="148" t="str">
        <f t="shared" ca="1" si="25"/>
        <v/>
      </c>
      <c r="AM78" s="238" t="str">
        <f t="shared" si="28"/>
        <v>Ženy B</v>
      </c>
      <c r="AN78" s="233">
        <f t="shared" ca="1" si="32"/>
        <v>9</v>
      </c>
      <c r="AO78" s="233">
        <f t="shared" ca="1" si="29"/>
        <v>80</v>
      </c>
      <c r="AP78" s="233" t="str">
        <f t="shared" si="30"/>
        <v>1991 - 1982</v>
      </c>
      <c r="AR78" s="66"/>
      <c r="AS78" s="11"/>
      <c r="AT78" s="11"/>
      <c r="BA78" s="2"/>
    </row>
    <row r="79" spans="1:53" x14ac:dyDescent="0.35">
      <c r="A79" s="66">
        <f>IF(C78="","",MAX($A$7:A78)+1)</f>
        <v>73</v>
      </c>
      <c r="B79" s="37">
        <v>76</v>
      </c>
      <c r="C79" s="107" t="s">
        <v>978</v>
      </c>
      <c r="D79" s="38" t="s">
        <v>885</v>
      </c>
      <c r="E79" s="108">
        <v>0</v>
      </c>
      <c r="F79">
        <v>2015</v>
      </c>
      <c r="G79" s="107" t="s">
        <v>524</v>
      </c>
      <c r="H79" s="70" t="s">
        <v>104</v>
      </c>
      <c r="I79" s="287" t="str">
        <f t="shared" ca="1" si="31"/>
        <v>40 m</v>
      </c>
      <c r="J79" s="285">
        <f>IF(H79="","",VLOOKUP(H79,Kategorie!$A$4:$J$35,8,FALSE))</f>
        <v>2</v>
      </c>
      <c r="L79" s="142" t="str">
        <f t="shared" si="26"/>
        <v/>
      </c>
      <c r="M79" s="142" t="str">
        <f t="shared" si="26"/>
        <v/>
      </c>
      <c r="N79" s="142" t="str">
        <f t="shared" si="26"/>
        <v/>
      </c>
      <c r="O79" s="142" t="str">
        <f t="shared" si="26"/>
        <v/>
      </c>
      <c r="P79" s="142" t="str">
        <f t="shared" si="26"/>
        <v/>
      </c>
      <c r="Q79" s="142" t="str">
        <f t="shared" si="26"/>
        <v/>
      </c>
      <c r="R79" s="142" t="str">
        <f t="shared" si="26"/>
        <v/>
      </c>
      <c r="S79" s="142" t="str">
        <f t="shared" si="26"/>
        <v/>
      </c>
      <c r="T79" s="142" t="str">
        <f t="shared" si="26"/>
        <v/>
      </c>
      <c r="U79" s="142" t="str">
        <f t="shared" si="26"/>
        <v/>
      </c>
      <c r="V79" s="142" t="str">
        <f t="shared" si="26"/>
        <v/>
      </c>
      <c r="W79" s="142" t="str">
        <f t="shared" si="26"/>
        <v/>
      </c>
      <c r="X79" s="142" t="str">
        <f t="shared" si="26"/>
        <v/>
      </c>
      <c r="Y79" s="142"/>
      <c r="Z79" s="142"/>
      <c r="AA79" s="148" t="str">
        <f t="shared" ca="1" si="27"/>
        <v/>
      </c>
      <c r="AB79" s="148" t="str">
        <f t="shared" ca="1" si="27"/>
        <v/>
      </c>
      <c r="AC79" s="148" t="str">
        <f t="shared" ca="1" si="27"/>
        <v/>
      </c>
      <c r="AD79" s="148" t="str">
        <f t="shared" ca="1" si="27"/>
        <v>D04</v>
      </c>
      <c r="AE79" s="148" t="str">
        <f t="shared" ca="1" si="27"/>
        <v/>
      </c>
      <c r="AF79" s="148" t="str">
        <f t="shared" ca="1" si="27"/>
        <v/>
      </c>
      <c r="AG79" s="148" t="str">
        <f t="shared" ca="1" si="27"/>
        <v/>
      </c>
      <c r="AH79" s="148" t="str">
        <f t="shared" ca="1" si="27"/>
        <v/>
      </c>
      <c r="AI79" s="148" t="str">
        <f t="shared" ca="1" si="27"/>
        <v/>
      </c>
      <c r="AJ79" s="148" t="str">
        <f t="shared" ca="1" si="27"/>
        <v/>
      </c>
      <c r="AK79" s="148" t="str">
        <f t="shared" ca="1" si="27"/>
        <v/>
      </c>
      <c r="AL79" s="148" t="str">
        <f t="shared" ca="1" si="25"/>
        <v/>
      </c>
      <c r="AM79" s="238" t="str">
        <f t="shared" si="28"/>
        <v>Přípravka D</v>
      </c>
      <c r="AN79" s="233">
        <f t="shared" ca="1" si="32"/>
        <v>7</v>
      </c>
      <c r="AO79" s="233">
        <f t="shared" ca="1" si="29"/>
        <v>40</v>
      </c>
      <c r="AP79" s="233" t="str">
        <f t="shared" si="30"/>
        <v>2015 - 2016</v>
      </c>
      <c r="AR79" s="66"/>
      <c r="AS79" s="11"/>
      <c r="AT79" s="11"/>
      <c r="BA79" s="2"/>
    </row>
    <row r="80" spans="1:53" x14ac:dyDescent="0.35">
      <c r="A80" s="66">
        <f>IF(C79="","",MAX($A$7:A79)+1)</f>
        <v>74</v>
      </c>
      <c r="B80" s="37">
        <v>77</v>
      </c>
      <c r="C80" s="107" t="s">
        <v>979</v>
      </c>
      <c r="D80" s="38" t="s">
        <v>30</v>
      </c>
      <c r="E80" s="108">
        <v>1</v>
      </c>
      <c r="F80">
        <v>2019</v>
      </c>
      <c r="G80" s="107" t="s">
        <v>524</v>
      </c>
      <c r="H80" s="70" t="s">
        <v>93</v>
      </c>
      <c r="I80" s="287" t="str">
        <f t="shared" ca="1" si="31"/>
        <v>20 m</v>
      </c>
      <c r="J80" s="285">
        <f>IF(H80="","",VLOOKUP(H80,Kategorie!$A$4:$J$35,8,FALSE))</f>
        <v>1</v>
      </c>
      <c r="L80" s="142" t="str">
        <f t="shared" ca="1" si="26"/>
        <v/>
      </c>
      <c r="M80" s="142" t="str">
        <f t="shared" ca="1" si="26"/>
        <v>C02</v>
      </c>
      <c r="N80" s="142" t="str">
        <f t="shared" ca="1" si="26"/>
        <v/>
      </c>
      <c r="O80" s="142" t="str">
        <f t="shared" ca="1" si="26"/>
        <v/>
      </c>
      <c r="P80" s="142" t="str">
        <f t="shared" ca="1" si="26"/>
        <v/>
      </c>
      <c r="Q80" s="142" t="str">
        <f t="shared" ca="1" si="26"/>
        <v/>
      </c>
      <c r="R80" s="142" t="str">
        <f t="shared" ca="1" si="26"/>
        <v/>
      </c>
      <c r="S80" s="142" t="str">
        <f t="shared" ca="1" si="26"/>
        <v/>
      </c>
      <c r="T80" s="142" t="str">
        <f t="shared" ca="1" si="26"/>
        <v/>
      </c>
      <c r="U80" s="142" t="str">
        <f t="shared" ca="1" si="26"/>
        <v/>
      </c>
      <c r="V80" s="142" t="str">
        <f t="shared" ca="1" si="26"/>
        <v/>
      </c>
      <c r="W80" s="142" t="str">
        <f t="shared" ca="1" si="26"/>
        <v/>
      </c>
      <c r="X80" s="142" t="str">
        <f t="shared" ca="1" si="26"/>
        <v/>
      </c>
      <c r="Y80" s="142"/>
      <c r="Z80" s="142"/>
      <c r="AA80" s="148" t="str">
        <f t="shared" si="27"/>
        <v/>
      </c>
      <c r="AB80" s="148" t="str">
        <f t="shared" si="27"/>
        <v/>
      </c>
      <c r="AC80" s="148" t="str">
        <f t="shared" si="27"/>
        <v/>
      </c>
      <c r="AD80" s="148" t="str">
        <f t="shared" si="27"/>
        <v/>
      </c>
      <c r="AE80" s="148" t="str">
        <f t="shared" si="27"/>
        <v/>
      </c>
      <c r="AF80" s="148" t="str">
        <f t="shared" si="27"/>
        <v/>
      </c>
      <c r="AG80" s="148" t="str">
        <f t="shared" si="27"/>
        <v/>
      </c>
      <c r="AH80" s="148" t="str">
        <f t="shared" si="27"/>
        <v/>
      </c>
      <c r="AI80" s="148" t="str">
        <f t="shared" si="27"/>
        <v/>
      </c>
      <c r="AJ80" s="148" t="str">
        <f t="shared" si="27"/>
        <v/>
      </c>
      <c r="AK80" s="148" t="str">
        <f t="shared" si="27"/>
        <v/>
      </c>
      <c r="AL80" s="148" t="str">
        <f t="shared" si="25"/>
        <v/>
      </c>
      <c r="AM80" s="238" t="str">
        <f t="shared" si="28"/>
        <v>Atletická školka H</v>
      </c>
      <c r="AN80" s="233">
        <f t="shared" ca="1" si="32"/>
        <v>5</v>
      </c>
      <c r="AO80" s="233">
        <f t="shared" ca="1" si="29"/>
        <v>20</v>
      </c>
      <c r="AP80" s="233" t="str">
        <f t="shared" si="30"/>
        <v>2019 - 2020</v>
      </c>
      <c r="AR80" s="66"/>
      <c r="AS80" s="11"/>
      <c r="AT80" s="11"/>
      <c r="BA80" s="2"/>
    </row>
    <row r="81" spans="1:53" x14ac:dyDescent="0.35">
      <c r="A81" s="66">
        <f>IF(C80="","",MAX($A$7:A80)+1)</f>
        <v>75</v>
      </c>
      <c r="B81" s="37">
        <v>78</v>
      </c>
      <c r="C81" s="107" t="s">
        <v>980</v>
      </c>
      <c r="D81" s="38" t="s">
        <v>48</v>
      </c>
      <c r="E81" s="108">
        <v>1</v>
      </c>
      <c r="F81">
        <v>2013</v>
      </c>
      <c r="G81" s="107" t="s">
        <v>679</v>
      </c>
      <c r="H81" s="70" t="s">
        <v>96</v>
      </c>
      <c r="I81" s="287" t="str">
        <f t="shared" ca="1" si="31"/>
        <v>60 m</v>
      </c>
      <c r="J81" s="285">
        <f>IF(H81="","",VLOOKUP(H81,Kategorie!$A$4:$J$35,8,FALSE))</f>
        <v>3</v>
      </c>
      <c r="L81" s="142" t="str">
        <f t="shared" ca="1" si="26"/>
        <v/>
      </c>
      <c r="M81" s="142" t="str">
        <f t="shared" ca="1" si="26"/>
        <v/>
      </c>
      <c r="N81" s="142" t="str">
        <f t="shared" ca="1" si="26"/>
        <v/>
      </c>
      <c r="O81" s="142" t="str">
        <f t="shared" ca="1" si="26"/>
        <v/>
      </c>
      <c r="P81" s="142" t="str">
        <f t="shared" ca="1" si="26"/>
        <v>C05</v>
      </c>
      <c r="Q81" s="142" t="str">
        <f t="shared" ca="1" si="26"/>
        <v/>
      </c>
      <c r="R81" s="142" t="str">
        <f t="shared" ca="1" si="26"/>
        <v/>
      </c>
      <c r="S81" s="142" t="str">
        <f t="shared" ca="1" si="26"/>
        <v/>
      </c>
      <c r="T81" s="142" t="str">
        <f t="shared" ca="1" si="26"/>
        <v/>
      </c>
      <c r="U81" s="142" t="str">
        <f t="shared" ca="1" si="26"/>
        <v/>
      </c>
      <c r="V81" s="142" t="str">
        <f t="shared" ca="1" si="26"/>
        <v/>
      </c>
      <c r="W81" s="142" t="str">
        <f t="shared" ca="1" si="26"/>
        <v/>
      </c>
      <c r="X81" s="142" t="str">
        <f t="shared" ca="1" si="26"/>
        <v/>
      </c>
      <c r="Y81" s="142"/>
      <c r="Z81" s="142"/>
      <c r="AA81" s="148" t="str">
        <f t="shared" si="27"/>
        <v/>
      </c>
      <c r="AB81" s="148" t="str">
        <f t="shared" si="27"/>
        <v/>
      </c>
      <c r="AC81" s="148" t="str">
        <f t="shared" si="27"/>
        <v/>
      </c>
      <c r="AD81" s="148" t="str">
        <f t="shared" si="27"/>
        <v/>
      </c>
      <c r="AE81" s="148" t="str">
        <f t="shared" si="27"/>
        <v/>
      </c>
      <c r="AF81" s="148" t="str">
        <f t="shared" si="27"/>
        <v/>
      </c>
      <c r="AG81" s="148" t="str">
        <f t="shared" si="27"/>
        <v/>
      </c>
      <c r="AH81" s="148" t="str">
        <f t="shared" si="27"/>
        <v/>
      </c>
      <c r="AI81" s="148" t="str">
        <f t="shared" si="27"/>
        <v/>
      </c>
      <c r="AJ81" s="148" t="str">
        <f t="shared" si="27"/>
        <v/>
      </c>
      <c r="AK81" s="148" t="str">
        <f t="shared" si="27"/>
        <v/>
      </c>
      <c r="AL81" s="148" t="str">
        <f t="shared" si="25"/>
        <v/>
      </c>
      <c r="AM81" s="238" t="str">
        <f t="shared" si="28"/>
        <v>Mladší žáci</v>
      </c>
      <c r="AN81" s="233">
        <f t="shared" ca="1" si="32"/>
        <v>5</v>
      </c>
      <c r="AO81" s="233">
        <f t="shared" ca="1" si="29"/>
        <v>60</v>
      </c>
      <c r="AP81" s="233" t="str">
        <f t="shared" si="30"/>
        <v>2013 - 2014</v>
      </c>
      <c r="AR81" s="66"/>
      <c r="AS81" s="11"/>
      <c r="AT81" s="11"/>
      <c r="BA81" s="2"/>
    </row>
    <row r="82" spans="1:53" x14ac:dyDescent="0.35">
      <c r="A82" s="66">
        <f>IF(C81="","",MAX($A$7:A81)+1)</f>
        <v>76</v>
      </c>
      <c r="B82" s="37">
        <v>79</v>
      </c>
      <c r="C82" s="107" t="s">
        <v>981</v>
      </c>
      <c r="D82" s="38" t="s">
        <v>885</v>
      </c>
      <c r="E82" s="108">
        <v>0</v>
      </c>
      <c r="F82">
        <v>2011</v>
      </c>
      <c r="G82" s="107" t="s">
        <v>679</v>
      </c>
      <c r="H82" s="70" t="s">
        <v>106</v>
      </c>
      <c r="I82" s="287" t="str">
        <f t="shared" ca="1" si="31"/>
        <v>60 m</v>
      </c>
      <c r="J82" s="285">
        <f>IF(H82="","",VLOOKUP(H82,Kategorie!$A$4:$J$35,8,FALSE))</f>
        <v>3</v>
      </c>
      <c r="L82" s="142" t="str">
        <f t="shared" si="26"/>
        <v/>
      </c>
      <c r="M82" s="142" t="str">
        <f t="shared" si="26"/>
        <v/>
      </c>
      <c r="N82" s="142" t="str">
        <f t="shared" si="26"/>
        <v/>
      </c>
      <c r="O82" s="142" t="str">
        <f t="shared" si="26"/>
        <v/>
      </c>
      <c r="P82" s="142" t="str">
        <f t="shared" si="26"/>
        <v/>
      </c>
      <c r="Q82" s="142" t="str">
        <f t="shared" si="26"/>
        <v/>
      </c>
      <c r="R82" s="142" t="str">
        <f t="shared" si="26"/>
        <v/>
      </c>
      <c r="S82" s="142" t="str">
        <f t="shared" si="26"/>
        <v/>
      </c>
      <c r="T82" s="142" t="str">
        <f t="shared" si="26"/>
        <v/>
      </c>
      <c r="U82" s="142" t="str">
        <f t="shared" si="26"/>
        <v/>
      </c>
      <c r="V82" s="142" t="str">
        <f t="shared" si="26"/>
        <v/>
      </c>
      <c r="W82" s="142" t="str">
        <f t="shared" si="26"/>
        <v/>
      </c>
      <c r="X82" s="142" t="str">
        <f t="shared" si="26"/>
        <v/>
      </c>
      <c r="Y82" s="142"/>
      <c r="Z82" s="142"/>
      <c r="AA82" s="148" t="str">
        <f t="shared" ca="1" si="27"/>
        <v/>
      </c>
      <c r="AB82" s="148" t="str">
        <f t="shared" ca="1" si="27"/>
        <v/>
      </c>
      <c r="AC82" s="148" t="str">
        <f t="shared" ca="1" si="27"/>
        <v/>
      </c>
      <c r="AD82" s="148" t="str">
        <f t="shared" ca="1" si="27"/>
        <v/>
      </c>
      <c r="AE82" s="148" t="str">
        <f t="shared" ca="1" si="27"/>
        <v/>
      </c>
      <c r="AF82" s="148" t="str">
        <f t="shared" ca="1" si="27"/>
        <v>D06</v>
      </c>
      <c r="AG82" s="148" t="str">
        <f t="shared" ca="1" si="27"/>
        <v/>
      </c>
      <c r="AH82" s="148" t="str">
        <f t="shared" ca="1" si="27"/>
        <v/>
      </c>
      <c r="AI82" s="148" t="str">
        <f t="shared" ca="1" si="27"/>
        <v/>
      </c>
      <c r="AJ82" s="148" t="str">
        <f t="shared" ca="1" si="27"/>
        <v/>
      </c>
      <c r="AK82" s="148" t="str">
        <f t="shared" ca="1" si="27"/>
        <v/>
      </c>
      <c r="AL82" s="148" t="str">
        <f t="shared" ca="1" si="25"/>
        <v/>
      </c>
      <c r="AM82" s="238" t="str">
        <f t="shared" si="28"/>
        <v>Starší žákyně</v>
      </c>
      <c r="AN82" s="233">
        <f t="shared" ca="1" si="32"/>
        <v>5</v>
      </c>
      <c r="AO82" s="233">
        <f t="shared" ca="1" si="29"/>
        <v>60</v>
      </c>
      <c r="AP82" s="233" t="str">
        <f t="shared" si="30"/>
        <v>2011 - 2012</v>
      </c>
      <c r="AR82" s="66"/>
      <c r="AS82" s="11"/>
      <c r="AT82" s="11"/>
      <c r="BA82" s="2"/>
    </row>
    <row r="83" spans="1:53" x14ac:dyDescent="0.35">
      <c r="A83" s="66">
        <f>IF(C82="","",MAX($A$7:A82)+1)</f>
        <v>77</v>
      </c>
      <c r="B83" s="37">
        <v>80</v>
      </c>
      <c r="C83" s="107" t="s">
        <v>981</v>
      </c>
      <c r="D83" s="38" t="s">
        <v>242</v>
      </c>
      <c r="E83" s="108">
        <v>0</v>
      </c>
      <c r="F83">
        <v>2003</v>
      </c>
      <c r="G83" s="107" t="s">
        <v>679</v>
      </c>
      <c r="H83" s="70" t="s">
        <v>109</v>
      </c>
      <c r="I83" s="287" t="str">
        <f t="shared" ca="1" si="31"/>
        <v>110 m</v>
      </c>
      <c r="J83" s="285">
        <f>IF(H83="","",VLOOKUP(H83,Kategorie!$A$4:$J$35,8,FALSE))</f>
        <v>5</v>
      </c>
      <c r="L83" s="142" t="str">
        <f t="shared" si="26"/>
        <v/>
      </c>
      <c r="M83" s="142" t="str">
        <f t="shared" si="26"/>
        <v/>
      </c>
      <c r="N83" s="142" t="str">
        <f t="shared" si="26"/>
        <v/>
      </c>
      <c r="O83" s="142" t="str">
        <f t="shared" si="26"/>
        <v/>
      </c>
      <c r="P83" s="142" t="str">
        <f t="shared" si="26"/>
        <v/>
      </c>
      <c r="Q83" s="142" t="str">
        <f t="shared" si="26"/>
        <v/>
      </c>
      <c r="R83" s="142" t="str">
        <f t="shared" si="26"/>
        <v/>
      </c>
      <c r="S83" s="142" t="str">
        <f t="shared" si="26"/>
        <v/>
      </c>
      <c r="T83" s="142" t="str">
        <f t="shared" si="26"/>
        <v/>
      </c>
      <c r="U83" s="142" t="str">
        <f t="shared" si="26"/>
        <v/>
      </c>
      <c r="V83" s="142" t="str">
        <f t="shared" si="26"/>
        <v/>
      </c>
      <c r="W83" s="142" t="str">
        <f t="shared" si="26"/>
        <v/>
      </c>
      <c r="X83" s="142" t="str">
        <f t="shared" si="26"/>
        <v/>
      </c>
      <c r="Y83" s="142"/>
      <c r="Z83" s="142"/>
      <c r="AA83" s="148" t="str">
        <f t="shared" ca="1" si="27"/>
        <v/>
      </c>
      <c r="AB83" s="148" t="str">
        <f t="shared" ca="1" si="27"/>
        <v/>
      </c>
      <c r="AC83" s="148" t="str">
        <f t="shared" ca="1" si="27"/>
        <v/>
      </c>
      <c r="AD83" s="148" t="str">
        <f t="shared" ca="1" si="27"/>
        <v/>
      </c>
      <c r="AE83" s="148" t="str">
        <f t="shared" ca="1" si="27"/>
        <v/>
      </c>
      <c r="AF83" s="148" t="str">
        <f t="shared" ca="1" si="27"/>
        <v/>
      </c>
      <c r="AG83" s="148" t="str">
        <f t="shared" ca="1" si="27"/>
        <v/>
      </c>
      <c r="AH83" s="148" t="str">
        <f t="shared" ca="1" si="27"/>
        <v/>
      </c>
      <c r="AI83" s="148" t="str">
        <f t="shared" ca="1" si="27"/>
        <v>D09</v>
      </c>
      <c r="AJ83" s="148" t="str">
        <f t="shared" ca="1" si="27"/>
        <v/>
      </c>
      <c r="AK83" s="148" t="str">
        <f t="shared" ca="1" si="27"/>
        <v/>
      </c>
      <c r="AL83" s="148" t="str">
        <f t="shared" ca="1" si="25"/>
        <v/>
      </c>
      <c r="AM83" s="238" t="str">
        <f t="shared" si="28"/>
        <v>Ženy A</v>
      </c>
      <c r="AN83" s="233">
        <f t="shared" ca="1" si="32"/>
        <v>4</v>
      </c>
      <c r="AO83" s="233">
        <f t="shared" ca="1" si="29"/>
        <v>110</v>
      </c>
      <c r="AP83" s="233" t="str">
        <f t="shared" si="30"/>
        <v>1992 - 2006</v>
      </c>
      <c r="AR83" s="66"/>
      <c r="AS83" s="11"/>
      <c r="AT83" s="11"/>
      <c r="BA83" s="2"/>
    </row>
    <row r="84" spans="1:53" x14ac:dyDescent="0.35">
      <c r="A84" s="66">
        <f>IF(C83="","",MAX($A$7:A83)+1)</f>
        <v>78</v>
      </c>
      <c r="B84" s="37">
        <v>81</v>
      </c>
      <c r="C84" s="107" t="s">
        <v>981</v>
      </c>
      <c r="D84" s="38" t="s">
        <v>17</v>
      </c>
      <c r="E84" s="108">
        <v>0</v>
      </c>
      <c r="F84">
        <v>1975</v>
      </c>
      <c r="G84" s="107" t="s">
        <v>679</v>
      </c>
      <c r="H84" s="70" t="s">
        <v>490</v>
      </c>
      <c r="I84" s="287" t="str">
        <f t="shared" ca="1" si="31"/>
        <v>80 m</v>
      </c>
      <c r="J84" s="285">
        <f>IF(H84="","",VLOOKUP(H84,Kategorie!$A$4:$J$35,8,FALSE))</f>
        <v>4</v>
      </c>
      <c r="L84" s="142" t="str">
        <f t="shared" si="26"/>
        <v/>
      </c>
      <c r="M84" s="142" t="str">
        <f t="shared" si="26"/>
        <v/>
      </c>
      <c r="N84" s="142" t="str">
        <f t="shared" si="26"/>
        <v/>
      </c>
      <c r="O84" s="142" t="str">
        <f t="shared" si="26"/>
        <v/>
      </c>
      <c r="P84" s="142" t="str">
        <f t="shared" si="26"/>
        <v/>
      </c>
      <c r="Q84" s="142" t="str">
        <f t="shared" si="26"/>
        <v/>
      </c>
      <c r="R84" s="142" t="str">
        <f t="shared" si="26"/>
        <v/>
      </c>
      <c r="S84" s="142" t="str">
        <f t="shared" si="26"/>
        <v/>
      </c>
      <c r="T84" s="142" t="str">
        <f t="shared" si="26"/>
        <v/>
      </c>
      <c r="U84" s="142" t="str">
        <f t="shared" si="26"/>
        <v/>
      </c>
      <c r="V84" s="142" t="str">
        <f t="shared" si="26"/>
        <v/>
      </c>
      <c r="W84" s="142" t="str">
        <f t="shared" si="26"/>
        <v/>
      </c>
      <c r="X84" s="142" t="str">
        <f t="shared" si="26"/>
        <v/>
      </c>
      <c r="Y84" s="142"/>
      <c r="Z84" s="142"/>
      <c r="AA84" s="148" t="str">
        <f t="shared" ca="1" si="27"/>
        <v/>
      </c>
      <c r="AB84" s="148" t="str">
        <f t="shared" ca="1" si="27"/>
        <v/>
      </c>
      <c r="AC84" s="148" t="str">
        <f t="shared" ca="1" si="27"/>
        <v/>
      </c>
      <c r="AD84" s="148" t="str">
        <f t="shared" ca="1" si="27"/>
        <v/>
      </c>
      <c r="AE84" s="148" t="str">
        <f t="shared" ca="1" si="27"/>
        <v/>
      </c>
      <c r="AF84" s="148" t="str">
        <f t="shared" ca="1" si="27"/>
        <v/>
      </c>
      <c r="AG84" s="148" t="str">
        <f t="shared" ca="1" si="27"/>
        <v/>
      </c>
      <c r="AH84" s="148" t="str">
        <f t="shared" ca="1" si="27"/>
        <v/>
      </c>
      <c r="AI84" s="148" t="str">
        <f t="shared" ca="1" si="27"/>
        <v/>
      </c>
      <c r="AJ84" s="148" t="str">
        <f t="shared" ca="1" si="27"/>
        <v/>
      </c>
      <c r="AK84" s="148" t="str">
        <f t="shared" ca="1" si="27"/>
        <v>D11</v>
      </c>
      <c r="AL84" s="148" t="str">
        <f t="shared" ca="1" si="25"/>
        <v/>
      </c>
      <c r="AM84" s="238" t="str">
        <f t="shared" si="28"/>
        <v>Ženy C</v>
      </c>
      <c r="AN84" s="233">
        <f t="shared" ca="1" si="32"/>
        <v>9</v>
      </c>
      <c r="AO84" s="233">
        <f t="shared" ca="1" si="29"/>
        <v>80</v>
      </c>
      <c r="AP84" s="233" t="str">
        <f t="shared" si="30"/>
        <v>1981 - 1972</v>
      </c>
      <c r="AR84" s="66"/>
      <c r="AS84" s="11"/>
      <c r="AT84" s="11"/>
      <c r="BA84" s="2"/>
    </row>
    <row r="85" spans="1:53" x14ac:dyDescent="0.35">
      <c r="A85" s="66">
        <f>IF(C84="","",MAX($A$7:A84)+1)</f>
        <v>79</v>
      </c>
      <c r="B85" s="37">
        <v>83</v>
      </c>
      <c r="C85" s="107" t="s">
        <v>983</v>
      </c>
      <c r="D85" s="38" t="s">
        <v>982</v>
      </c>
      <c r="E85" s="108">
        <v>0</v>
      </c>
      <c r="F85">
        <v>2016</v>
      </c>
      <c r="G85" s="107" t="s">
        <v>920</v>
      </c>
      <c r="H85" s="70" t="s">
        <v>104</v>
      </c>
      <c r="I85" s="287" t="str">
        <f t="shared" ca="1" si="31"/>
        <v>40 m</v>
      </c>
      <c r="J85" s="285">
        <f>IF(H85="","",VLOOKUP(H85,Kategorie!$A$4:$J$35,8,FALSE))</f>
        <v>2</v>
      </c>
      <c r="L85" s="142" t="str">
        <f t="shared" si="26"/>
        <v/>
      </c>
      <c r="M85" s="142" t="str">
        <f t="shared" si="26"/>
        <v/>
      </c>
      <c r="N85" s="142" t="str">
        <f t="shared" si="26"/>
        <v/>
      </c>
      <c r="O85" s="142" t="str">
        <f t="shared" si="26"/>
        <v/>
      </c>
      <c r="P85" s="142" t="str">
        <f t="shared" si="26"/>
        <v/>
      </c>
      <c r="Q85" s="142" t="str">
        <f t="shared" si="26"/>
        <v/>
      </c>
      <c r="R85" s="142" t="str">
        <f t="shared" si="26"/>
        <v/>
      </c>
      <c r="S85" s="142" t="str">
        <f t="shared" si="26"/>
        <v/>
      </c>
      <c r="T85" s="142" t="str">
        <f t="shared" si="26"/>
        <v/>
      </c>
      <c r="U85" s="142" t="str">
        <f t="shared" si="26"/>
        <v/>
      </c>
      <c r="V85" s="142" t="str">
        <f t="shared" si="26"/>
        <v/>
      </c>
      <c r="W85" s="142" t="str">
        <f t="shared" si="26"/>
        <v/>
      </c>
      <c r="X85" s="142" t="str">
        <f t="shared" si="26"/>
        <v/>
      </c>
      <c r="Y85" s="142"/>
      <c r="Z85" s="142"/>
      <c r="AA85" s="148" t="str">
        <f t="shared" ca="1" si="27"/>
        <v/>
      </c>
      <c r="AB85" s="148" t="str">
        <f t="shared" ca="1" si="27"/>
        <v/>
      </c>
      <c r="AC85" s="148" t="str">
        <f t="shared" ca="1" si="27"/>
        <v/>
      </c>
      <c r="AD85" s="148" t="str">
        <f t="shared" ca="1" si="27"/>
        <v>D04</v>
      </c>
      <c r="AE85" s="148" t="str">
        <f t="shared" ca="1" si="27"/>
        <v/>
      </c>
      <c r="AF85" s="148" t="str">
        <f t="shared" ca="1" si="27"/>
        <v/>
      </c>
      <c r="AG85" s="148" t="str">
        <f t="shared" ca="1" si="27"/>
        <v/>
      </c>
      <c r="AH85" s="148" t="str">
        <f t="shared" ca="1" si="27"/>
        <v/>
      </c>
      <c r="AI85" s="148" t="str">
        <f t="shared" ca="1" si="27"/>
        <v/>
      </c>
      <c r="AJ85" s="148" t="str">
        <f t="shared" ca="1" si="27"/>
        <v/>
      </c>
      <c r="AK85" s="148" t="str">
        <f t="shared" ca="1" si="27"/>
        <v/>
      </c>
      <c r="AL85" s="148" t="str">
        <f t="shared" ca="1" si="25"/>
        <v/>
      </c>
      <c r="AM85" s="238" t="str">
        <f t="shared" si="28"/>
        <v>Přípravka D</v>
      </c>
      <c r="AN85" s="233">
        <f t="shared" ca="1" si="32"/>
        <v>7</v>
      </c>
      <c r="AO85" s="233">
        <f t="shared" ca="1" si="29"/>
        <v>40</v>
      </c>
      <c r="AP85" s="233" t="str">
        <f t="shared" si="30"/>
        <v>2015 - 2016</v>
      </c>
      <c r="AR85" s="66"/>
      <c r="AS85" s="11"/>
      <c r="AT85" s="11"/>
      <c r="BA85" s="2"/>
    </row>
    <row r="86" spans="1:53" x14ac:dyDescent="0.35">
      <c r="A86" s="66">
        <f>IF(C85="","",MAX($A$7:A85)+1)</f>
        <v>80</v>
      </c>
      <c r="B86" s="37">
        <v>84</v>
      </c>
      <c r="C86" s="107" t="s">
        <v>985</v>
      </c>
      <c r="D86" s="38" t="s">
        <v>984</v>
      </c>
      <c r="E86" s="108">
        <v>1</v>
      </c>
      <c r="F86">
        <v>2009</v>
      </c>
      <c r="G86" s="107" t="s">
        <v>986</v>
      </c>
      <c r="H86" s="70" t="s">
        <v>98</v>
      </c>
      <c r="I86" s="287" t="str">
        <f t="shared" ca="1" si="31"/>
        <v>80 m</v>
      </c>
      <c r="J86" s="285">
        <f>IF(H86="","",VLOOKUP(H86,Kategorie!$A$4:$J$35,8,FALSE))</f>
        <v>4</v>
      </c>
      <c r="L86" s="142" t="str">
        <f t="shared" ca="1" si="26"/>
        <v/>
      </c>
      <c r="M86" s="142" t="str">
        <f t="shared" ca="1" si="26"/>
        <v/>
      </c>
      <c r="N86" s="142" t="str">
        <f t="shared" ca="1" si="26"/>
        <v/>
      </c>
      <c r="O86" s="142" t="str">
        <f t="shared" ca="1" si="26"/>
        <v/>
      </c>
      <c r="P86" s="142" t="str">
        <f t="shared" ca="1" si="26"/>
        <v/>
      </c>
      <c r="Q86" s="142" t="str">
        <f t="shared" ca="1" si="26"/>
        <v/>
      </c>
      <c r="R86" s="142" t="str">
        <f t="shared" ca="1" si="26"/>
        <v>C07</v>
      </c>
      <c r="S86" s="142" t="str">
        <f t="shared" ca="1" si="26"/>
        <v/>
      </c>
      <c r="T86" s="142" t="str">
        <f t="shared" ca="1" si="26"/>
        <v/>
      </c>
      <c r="U86" s="142" t="str">
        <f t="shared" ca="1" si="26"/>
        <v/>
      </c>
      <c r="V86" s="142" t="str">
        <f t="shared" ca="1" si="26"/>
        <v/>
      </c>
      <c r="W86" s="142" t="str">
        <f t="shared" ca="1" si="26"/>
        <v/>
      </c>
      <c r="X86" s="142" t="str">
        <f t="shared" ca="1" si="26"/>
        <v/>
      </c>
      <c r="Y86" s="142"/>
      <c r="Z86" s="142"/>
      <c r="AA86" s="148" t="str">
        <f t="shared" si="27"/>
        <v/>
      </c>
      <c r="AB86" s="148" t="str">
        <f t="shared" si="27"/>
        <v/>
      </c>
      <c r="AC86" s="148" t="str">
        <f t="shared" si="27"/>
        <v/>
      </c>
      <c r="AD86" s="148" t="str">
        <f t="shared" si="27"/>
        <v/>
      </c>
      <c r="AE86" s="148" t="str">
        <f t="shared" si="27"/>
        <v/>
      </c>
      <c r="AF86" s="148" t="str">
        <f t="shared" si="27"/>
        <v/>
      </c>
      <c r="AG86" s="148" t="str">
        <f t="shared" si="27"/>
        <v/>
      </c>
      <c r="AH86" s="148" t="str">
        <f t="shared" si="27"/>
        <v/>
      </c>
      <c r="AI86" s="148" t="str">
        <f t="shared" si="27"/>
        <v/>
      </c>
      <c r="AJ86" s="148" t="str">
        <f t="shared" si="27"/>
        <v/>
      </c>
      <c r="AK86" s="148" t="str">
        <f t="shared" si="27"/>
        <v/>
      </c>
      <c r="AL86" s="148" t="str">
        <f t="shared" si="25"/>
        <v/>
      </c>
      <c r="AM86" s="238" t="str">
        <f t="shared" si="28"/>
        <v>Dorostenci</v>
      </c>
      <c r="AN86" s="233">
        <f t="shared" ca="1" si="32"/>
        <v>8</v>
      </c>
      <c r="AO86" s="233">
        <f t="shared" ca="1" si="29"/>
        <v>80</v>
      </c>
      <c r="AP86" s="233" t="str">
        <f t="shared" si="30"/>
        <v>2009 - 2010</v>
      </c>
      <c r="AR86" s="66"/>
      <c r="AS86" s="11"/>
      <c r="AT86" s="11"/>
      <c r="BA86" s="2"/>
    </row>
    <row r="87" spans="1:53" x14ac:dyDescent="0.35">
      <c r="A87" s="66">
        <f>IF(C86="","",MAX($A$7:A86)+1)</f>
        <v>81</v>
      </c>
      <c r="B87" s="37">
        <v>85</v>
      </c>
      <c r="C87" s="107" t="s">
        <v>987</v>
      </c>
      <c r="D87" s="38" t="s">
        <v>242</v>
      </c>
      <c r="E87" s="108">
        <v>0</v>
      </c>
      <c r="F87">
        <v>2015</v>
      </c>
      <c r="G87" s="107" t="s">
        <v>986</v>
      </c>
      <c r="H87" s="70" t="s">
        <v>104</v>
      </c>
      <c r="I87" s="287" t="str">
        <f t="shared" ca="1" si="31"/>
        <v>40 m</v>
      </c>
      <c r="J87" s="285">
        <f>IF(H87="","",VLOOKUP(H87,Kategorie!$A$4:$J$35,8,FALSE))</f>
        <v>2</v>
      </c>
      <c r="L87" s="142" t="str">
        <f t="shared" si="26"/>
        <v/>
      </c>
      <c r="M87" s="142" t="str">
        <f t="shared" si="26"/>
        <v/>
      </c>
      <c r="N87" s="142" t="str">
        <f t="shared" si="26"/>
        <v/>
      </c>
      <c r="O87" s="142" t="str">
        <f t="shared" si="26"/>
        <v/>
      </c>
      <c r="P87" s="142" t="str">
        <f t="shared" si="26"/>
        <v/>
      </c>
      <c r="Q87" s="142" t="str">
        <f t="shared" si="26"/>
        <v/>
      </c>
      <c r="R87" s="142" t="str">
        <f t="shared" si="26"/>
        <v/>
      </c>
      <c r="S87" s="142" t="str">
        <f t="shared" si="26"/>
        <v/>
      </c>
      <c r="T87" s="142" t="str">
        <f t="shared" si="26"/>
        <v/>
      </c>
      <c r="U87" s="142" t="str">
        <f t="shared" si="26"/>
        <v/>
      </c>
      <c r="V87" s="142" t="str">
        <f t="shared" si="26"/>
        <v/>
      </c>
      <c r="W87" s="142" t="str">
        <f t="shared" si="26"/>
        <v/>
      </c>
      <c r="X87" s="142" t="str">
        <f t="shared" si="26"/>
        <v/>
      </c>
      <c r="Y87" s="142"/>
      <c r="Z87" s="142"/>
      <c r="AA87" s="148" t="str">
        <f t="shared" ca="1" si="27"/>
        <v/>
      </c>
      <c r="AB87" s="148" t="str">
        <f t="shared" ca="1" si="27"/>
        <v/>
      </c>
      <c r="AC87" s="148" t="str">
        <f t="shared" ca="1" si="27"/>
        <v/>
      </c>
      <c r="AD87" s="148" t="str">
        <f t="shared" ca="1" si="27"/>
        <v>D04</v>
      </c>
      <c r="AE87" s="148" t="str">
        <f t="shared" ca="1" si="27"/>
        <v/>
      </c>
      <c r="AF87" s="148" t="str">
        <f t="shared" ca="1" si="27"/>
        <v/>
      </c>
      <c r="AG87" s="148" t="str">
        <f t="shared" ca="1" si="27"/>
        <v/>
      </c>
      <c r="AH87" s="148" t="str">
        <f t="shared" ca="1" si="27"/>
        <v/>
      </c>
      <c r="AI87" s="148" t="str">
        <f t="shared" ca="1" si="27"/>
        <v/>
      </c>
      <c r="AJ87" s="148" t="str">
        <f t="shared" ca="1" si="27"/>
        <v/>
      </c>
      <c r="AK87" s="148" t="str">
        <f t="shared" ca="1" si="27"/>
        <v/>
      </c>
      <c r="AL87" s="148" t="str">
        <f t="shared" ca="1" si="25"/>
        <v/>
      </c>
      <c r="AM87" s="238" t="str">
        <f t="shared" si="28"/>
        <v>Přípravka D</v>
      </c>
      <c r="AN87" s="233">
        <f t="shared" ca="1" si="32"/>
        <v>7</v>
      </c>
      <c r="AO87" s="233">
        <f t="shared" ca="1" si="29"/>
        <v>40</v>
      </c>
      <c r="AP87" s="233" t="str">
        <f t="shared" si="30"/>
        <v>2015 - 2016</v>
      </c>
      <c r="AR87" s="66"/>
      <c r="AS87" s="11"/>
      <c r="AT87" s="11"/>
      <c r="BA87" s="2"/>
    </row>
    <row r="88" spans="1:53" x14ac:dyDescent="0.35">
      <c r="A88" s="66">
        <f>IF(C87="","",MAX($A$7:A87)+1)</f>
        <v>82</v>
      </c>
      <c r="B88" s="37">
        <v>86</v>
      </c>
      <c r="C88" s="107" t="s">
        <v>985</v>
      </c>
      <c r="D88" s="38" t="s">
        <v>7</v>
      </c>
      <c r="E88" s="108">
        <v>1</v>
      </c>
      <c r="F88">
        <v>2018</v>
      </c>
      <c r="G88" s="107" t="s">
        <v>986</v>
      </c>
      <c r="H88" s="70" t="s">
        <v>94</v>
      </c>
      <c r="I88" s="287" t="str">
        <f t="shared" ca="1" si="31"/>
        <v>40 m</v>
      </c>
      <c r="J88" s="285">
        <f>IF(H88="","",VLOOKUP(H88,Kategorie!$A$4:$J$35,8,FALSE))</f>
        <v>2</v>
      </c>
      <c r="L88" s="142" t="str">
        <f t="shared" ca="1" si="26"/>
        <v/>
      </c>
      <c r="M88" s="142" t="str">
        <f t="shared" ca="1" si="26"/>
        <v/>
      </c>
      <c r="N88" s="142" t="str">
        <f t="shared" ca="1" si="26"/>
        <v>C03</v>
      </c>
      <c r="O88" s="142" t="str">
        <f t="shared" ca="1" si="26"/>
        <v/>
      </c>
      <c r="P88" s="142" t="str">
        <f t="shared" ca="1" si="26"/>
        <v/>
      </c>
      <c r="Q88" s="142" t="str">
        <f t="shared" ca="1" si="26"/>
        <v/>
      </c>
      <c r="R88" s="142" t="str">
        <f t="shared" ca="1" si="26"/>
        <v/>
      </c>
      <c r="S88" s="142" t="str">
        <f t="shared" ca="1" si="26"/>
        <v/>
      </c>
      <c r="T88" s="142" t="str">
        <f t="shared" ca="1" si="26"/>
        <v/>
      </c>
      <c r="U88" s="142" t="str">
        <f t="shared" ca="1" si="26"/>
        <v/>
      </c>
      <c r="V88" s="142" t="str">
        <f t="shared" ca="1" si="26"/>
        <v/>
      </c>
      <c r="W88" s="142" t="str">
        <f t="shared" ca="1" si="26"/>
        <v/>
      </c>
      <c r="X88" s="142" t="str">
        <f t="shared" ca="1" si="26"/>
        <v/>
      </c>
      <c r="Y88" s="142"/>
      <c r="Z88" s="142"/>
      <c r="AA88" s="148" t="str">
        <f t="shared" si="27"/>
        <v/>
      </c>
      <c r="AB88" s="148" t="str">
        <f t="shared" si="27"/>
        <v/>
      </c>
      <c r="AC88" s="148" t="str">
        <f t="shared" si="27"/>
        <v/>
      </c>
      <c r="AD88" s="148" t="str">
        <f t="shared" si="27"/>
        <v/>
      </c>
      <c r="AE88" s="148" t="str">
        <f t="shared" si="27"/>
        <v/>
      </c>
      <c r="AF88" s="148" t="str">
        <f t="shared" si="27"/>
        <v/>
      </c>
      <c r="AG88" s="148" t="str">
        <f t="shared" si="27"/>
        <v/>
      </c>
      <c r="AH88" s="148" t="str">
        <f t="shared" si="27"/>
        <v/>
      </c>
      <c r="AI88" s="148" t="str">
        <f t="shared" si="27"/>
        <v/>
      </c>
      <c r="AJ88" s="148" t="str">
        <f t="shared" si="27"/>
        <v/>
      </c>
      <c r="AK88" s="148" t="str">
        <f t="shared" si="27"/>
        <v/>
      </c>
      <c r="AL88" s="148" t="str">
        <f t="shared" si="25"/>
        <v/>
      </c>
      <c r="AM88" s="238" t="str">
        <f t="shared" si="28"/>
        <v>Minipřípravka H</v>
      </c>
      <c r="AN88" s="233">
        <f t="shared" ca="1" si="32"/>
        <v>5</v>
      </c>
      <c r="AO88" s="233">
        <f t="shared" ca="1" si="29"/>
        <v>40</v>
      </c>
      <c r="AP88" s="233" t="str">
        <f t="shared" si="30"/>
        <v>2017 - 2018</v>
      </c>
      <c r="AR88" s="66"/>
      <c r="AS88" s="11"/>
      <c r="AT88" s="11"/>
      <c r="BA88" s="2"/>
    </row>
    <row r="89" spans="1:53" x14ac:dyDescent="0.35">
      <c r="A89" s="66">
        <f>IF(C88="","",MAX($A$7:A88)+1)</f>
        <v>83</v>
      </c>
      <c r="B89" s="37">
        <v>87</v>
      </c>
      <c r="C89" s="107" t="s">
        <v>987</v>
      </c>
      <c r="D89" s="38" t="s">
        <v>954</v>
      </c>
      <c r="E89" s="108">
        <v>0</v>
      </c>
      <c r="F89">
        <v>1980</v>
      </c>
      <c r="G89" s="107" t="s">
        <v>986</v>
      </c>
      <c r="H89" s="70" t="s">
        <v>490</v>
      </c>
      <c r="I89" s="287" t="str">
        <f t="shared" ca="1" si="31"/>
        <v>80 m</v>
      </c>
      <c r="J89" s="285">
        <f>IF(H89="","",VLOOKUP(H89,Kategorie!$A$4:$J$35,8,FALSE))</f>
        <v>4</v>
      </c>
      <c r="L89" s="142" t="str">
        <f t="shared" si="26"/>
        <v/>
      </c>
      <c r="M89" s="142" t="str">
        <f t="shared" ref="L89:X108" si="33">IF($E89=0,"",IF(AND($F89&gt;=M$2,$F89&lt;=M$4),M$6,""))</f>
        <v/>
      </c>
      <c r="N89" s="142" t="str">
        <f t="shared" si="33"/>
        <v/>
      </c>
      <c r="O89" s="142" t="str">
        <f t="shared" si="33"/>
        <v/>
      </c>
      <c r="P89" s="142" t="str">
        <f t="shared" si="33"/>
        <v/>
      </c>
      <c r="Q89" s="142" t="str">
        <f t="shared" si="33"/>
        <v/>
      </c>
      <c r="R89" s="142" t="str">
        <f t="shared" si="33"/>
        <v/>
      </c>
      <c r="S89" s="142" t="str">
        <f t="shared" si="33"/>
        <v/>
      </c>
      <c r="T89" s="142" t="str">
        <f t="shared" si="33"/>
        <v/>
      </c>
      <c r="U89" s="142" t="str">
        <f t="shared" si="33"/>
        <v/>
      </c>
      <c r="V89" s="142" t="str">
        <f t="shared" si="33"/>
        <v/>
      </c>
      <c r="W89" s="142" t="str">
        <f t="shared" si="33"/>
        <v/>
      </c>
      <c r="X89" s="142" t="str">
        <f t="shared" si="33"/>
        <v/>
      </c>
      <c r="Y89" s="142"/>
      <c r="Z89" s="142"/>
      <c r="AA89" s="148" t="str">
        <f t="shared" ca="1" si="27"/>
        <v/>
      </c>
      <c r="AB89" s="148" t="str">
        <f t="shared" ca="1" si="27"/>
        <v/>
      </c>
      <c r="AC89" s="148" t="str">
        <f t="shared" ca="1" si="27"/>
        <v/>
      </c>
      <c r="AD89" s="148" t="str">
        <f t="shared" ca="1" si="27"/>
        <v/>
      </c>
      <c r="AE89" s="148" t="str">
        <f t="shared" ca="1" si="27"/>
        <v/>
      </c>
      <c r="AF89" s="148" t="str">
        <f t="shared" ca="1" si="27"/>
        <v/>
      </c>
      <c r="AG89" s="148" t="str">
        <f t="shared" ca="1" si="27"/>
        <v/>
      </c>
      <c r="AH89" s="148" t="str">
        <f t="shared" ca="1" si="27"/>
        <v/>
      </c>
      <c r="AI89" s="148" t="str">
        <f t="shared" ca="1" si="27"/>
        <v/>
      </c>
      <c r="AJ89" s="148" t="str">
        <f t="shared" ca="1" si="27"/>
        <v/>
      </c>
      <c r="AK89" s="148" t="str">
        <f t="shared" ca="1" si="27"/>
        <v>D11</v>
      </c>
      <c r="AL89" s="148" t="str">
        <f t="shared" ca="1" si="25"/>
        <v/>
      </c>
      <c r="AM89" s="238" t="str">
        <f t="shared" si="28"/>
        <v>Ženy C</v>
      </c>
      <c r="AN89" s="233">
        <f t="shared" ca="1" si="32"/>
        <v>9</v>
      </c>
      <c r="AO89" s="233">
        <f t="shared" ca="1" si="29"/>
        <v>80</v>
      </c>
      <c r="AP89" s="233" t="str">
        <f t="shared" si="30"/>
        <v>1981 - 1972</v>
      </c>
      <c r="AR89" s="66"/>
      <c r="AS89" s="11"/>
      <c r="AT89" s="11"/>
      <c r="BA89" s="2"/>
    </row>
    <row r="90" spans="1:53" x14ac:dyDescent="0.35">
      <c r="A90" s="66">
        <f>IF(C89="","",MAX($A$7:A89)+1)</f>
        <v>84</v>
      </c>
      <c r="B90" s="37">
        <v>88</v>
      </c>
      <c r="C90" s="107" t="s">
        <v>985</v>
      </c>
      <c r="D90" s="38" t="s">
        <v>30</v>
      </c>
      <c r="E90" s="108">
        <v>1</v>
      </c>
      <c r="F90">
        <v>1976</v>
      </c>
      <c r="G90" s="107" t="s">
        <v>988</v>
      </c>
      <c r="H90" s="70" t="s">
        <v>87</v>
      </c>
      <c r="I90" s="287" t="str">
        <f t="shared" ca="1" si="31"/>
        <v>110 m</v>
      </c>
      <c r="J90" s="285">
        <f>IF(H90="","",VLOOKUP(H90,Kategorie!$A$4:$J$35,8,FALSE))</f>
        <v>5</v>
      </c>
      <c r="L90" s="142" t="str">
        <f t="shared" ca="1" si="33"/>
        <v/>
      </c>
      <c r="M90" s="142" t="str">
        <f t="shared" ca="1" si="33"/>
        <v/>
      </c>
      <c r="N90" s="142" t="str">
        <f t="shared" ca="1" si="33"/>
        <v/>
      </c>
      <c r="O90" s="142" t="str">
        <f t="shared" ca="1" si="33"/>
        <v/>
      </c>
      <c r="P90" s="142" t="str">
        <f t="shared" ca="1" si="33"/>
        <v/>
      </c>
      <c r="Q90" s="142" t="str">
        <f t="shared" ca="1" si="33"/>
        <v/>
      </c>
      <c r="R90" s="142" t="str">
        <f t="shared" ca="1" si="33"/>
        <v/>
      </c>
      <c r="S90" s="142" t="str">
        <f t="shared" ca="1" si="33"/>
        <v/>
      </c>
      <c r="T90" s="142" t="str">
        <f t="shared" ca="1" si="33"/>
        <v/>
      </c>
      <c r="U90" s="142" t="str">
        <f t="shared" ca="1" si="33"/>
        <v/>
      </c>
      <c r="V90" s="142" t="str">
        <f t="shared" ca="1" si="33"/>
        <v>C11</v>
      </c>
      <c r="W90" s="142" t="str">
        <f t="shared" ca="1" si="33"/>
        <v/>
      </c>
      <c r="X90" s="142" t="str">
        <f t="shared" ca="1" si="33"/>
        <v/>
      </c>
      <c r="Y90" s="142"/>
      <c r="Z90" s="142"/>
      <c r="AA90" s="148" t="str">
        <f t="shared" si="27"/>
        <v/>
      </c>
      <c r="AB90" s="148" t="str">
        <f t="shared" si="27"/>
        <v/>
      </c>
      <c r="AC90" s="148" t="str">
        <f t="shared" si="27"/>
        <v/>
      </c>
      <c r="AD90" s="148" t="str">
        <f t="shared" si="27"/>
        <v/>
      </c>
      <c r="AE90" s="148" t="str">
        <f t="shared" si="27"/>
        <v/>
      </c>
      <c r="AF90" s="148" t="str">
        <f t="shared" si="27"/>
        <v/>
      </c>
      <c r="AG90" s="148" t="str">
        <f t="shared" si="27"/>
        <v/>
      </c>
      <c r="AH90" s="148" t="str">
        <f t="shared" si="27"/>
        <v/>
      </c>
      <c r="AI90" s="148" t="str">
        <f t="shared" si="27"/>
        <v/>
      </c>
      <c r="AJ90" s="148" t="str">
        <f t="shared" si="27"/>
        <v/>
      </c>
      <c r="AK90" s="148" t="str">
        <f t="shared" si="27"/>
        <v/>
      </c>
      <c r="AL90" s="148" t="str">
        <f t="shared" si="25"/>
        <v/>
      </c>
      <c r="AM90" s="238" t="str">
        <f t="shared" si="28"/>
        <v>Muži C</v>
      </c>
      <c r="AN90" s="233">
        <f t="shared" ca="1" si="32"/>
        <v>9</v>
      </c>
      <c r="AO90" s="233">
        <f t="shared" ca="1" si="29"/>
        <v>110</v>
      </c>
      <c r="AP90" s="233" t="str">
        <f t="shared" si="30"/>
        <v>1967 - 1976</v>
      </c>
      <c r="AR90" s="66"/>
      <c r="AS90" s="11"/>
      <c r="AT90" s="11"/>
      <c r="BA90" s="2"/>
    </row>
    <row r="91" spans="1:53" x14ac:dyDescent="0.35">
      <c r="A91" s="66">
        <f>IF(C90="","",MAX($A$7:A90)+1)</f>
        <v>85</v>
      </c>
      <c r="B91" s="37">
        <v>90</v>
      </c>
      <c r="C91" s="107" t="s">
        <v>989</v>
      </c>
      <c r="D91" s="38" t="s">
        <v>51</v>
      </c>
      <c r="E91" s="108">
        <v>0</v>
      </c>
      <c r="F91">
        <v>2005</v>
      </c>
      <c r="G91" s="107" t="s">
        <v>63</v>
      </c>
      <c r="H91" s="70" t="s">
        <v>815</v>
      </c>
      <c r="I91" s="287" t="str">
        <f t="shared" si="31"/>
        <v>20 m</v>
      </c>
      <c r="J91" s="285">
        <f>IF(H91="","",VLOOKUP(H91,Kategorie!$A$4:$J$35,8,FALSE))</f>
        <v>1</v>
      </c>
      <c r="L91" s="142" t="str">
        <f t="shared" si="33"/>
        <v/>
      </c>
      <c r="M91" s="142" t="str">
        <f t="shared" si="33"/>
        <v/>
      </c>
      <c r="N91" s="142" t="str">
        <f t="shared" si="33"/>
        <v/>
      </c>
      <c r="O91" s="142" t="str">
        <f t="shared" si="33"/>
        <v/>
      </c>
      <c r="P91" s="142" t="str">
        <f t="shared" si="33"/>
        <v/>
      </c>
      <c r="Q91" s="142" t="str">
        <f t="shared" si="33"/>
        <v/>
      </c>
      <c r="R91" s="142" t="str">
        <f t="shared" si="33"/>
        <v/>
      </c>
      <c r="S91" s="142" t="str">
        <f t="shared" si="33"/>
        <v/>
      </c>
      <c r="T91" s="142" t="str">
        <f t="shared" si="33"/>
        <v/>
      </c>
      <c r="U91" s="142" t="str">
        <f t="shared" si="33"/>
        <v/>
      </c>
      <c r="V91" s="142" t="str">
        <f t="shared" si="33"/>
        <v/>
      </c>
      <c r="W91" s="142" t="str">
        <f t="shared" si="33"/>
        <v/>
      </c>
      <c r="X91" s="142" t="str">
        <f t="shared" si="33"/>
        <v/>
      </c>
      <c r="Y91" s="142"/>
      <c r="Z91" s="142"/>
      <c r="AA91" s="148" t="str">
        <f t="shared" ca="1" si="27"/>
        <v/>
      </c>
      <c r="AB91" s="148" t="str">
        <f t="shared" ca="1" si="27"/>
        <v/>
      </c>
      <c r="AC91" s="148" t="str">
        <f t="shared" ca="1" si="27"/>
        <v/>
      </c>
      <c r="AD91" s="148" t="str">
        <f t="shared" ca="1" si="27"/>
        <v/>
      </c>
      <c r="AE91" s="148" t="str">
        <f t="shared" ca="1" si="27"/>
        <v/>
      </c>
      <c r="AF91" s="148" t="str">
        <f t="shared" ca="1" si="27"/>
        <v/>
      </c>
      <c r="AG91" s="148" t="str">
        <f t="shared" ca="1" si="27"/>
        <v/>
      </c>
      <c r="AH91" s="148" t="str">
        <f t="shared" ca="1" si="27"/>
        <v/>
      </c>
      <c r="AI91" s="148" t="str">
        <f t="shared" ca="1" si="27"/>
        <v>D09</v>
      </c>
      <c r="AJ91" s="148" t="str">
        <f t="shared" ca="1" si="27"/>
        <v/>
      </c>
      <c r="AK91" s="148" t="str">
        <f t="shared" ca="1" si="27"/>
        <v/>
      </c>
      <c r="AL91" s="148" t="str">
        <f t="shared" ca="1" si="25"/>
        <v/>
      </c>
      <c r="AM91" s="238" t="str">
        <f t="shared" si="28"/>
        <v>Hendikepovaní</v>
      </c>
      <c r="AN91" s="233">
        <f t="shared" ca="1" si="32"/>
        <v>2</v>
      </c>
      <c r="AO91" s="233">
        <f t="shared" si="29"/>
        <v>20</v>
      </c>
      <c r="AP91" s="233" t="str">
        <f t="shared" si="30"/>
        <v>2026 -  a starší</v>
      </c>
      <c r="AR91" s="66"/>
      <c r="AS91" s="11"/>
      <c r="AT91" s="11"/>
      <c r="BA91" s="2"/>
    </row>
    <row r="92" spans="1:53" x14ac:dyDescent="0.35">
      <c r="A92" s="66">
        <f>IF(C91="","",MAX($A$7:A91)+1)</f>
        <v>86</v>
      </c>
      <c r="B92" s="37">
        <v>91</v>
      </c>
      <c r="C92" s="107" t="s">
        <v>990</v>
      </c>
      <c r="D92" s="38" t="s">
        <v>30</v>
      </c>
      <c r="E92" s="108">
        <v>1</v>
      </c>
      <c r="F92">
        <v>1963</v>
      </c>
      <c r="G92" s="107" t="s">
        <v>63</v>
      </c>
      <c r="H92" s="70" t="s">
        <v>90</v>
      </c>
      <c r="I92" s="287" t="str">
        <f t="shared" ca="1" si="31"/>
        <v>80 m</v>
      </c>
      <c r="J92" s="285">
        <f>IF(H92="","",VLOOKUP(H92,Kategorie!$A$4:$J$35,8,FALSE))</f>
        <v>4</v>
      </c>
      <c r="L92" s="142" t="str">
        <f t="shared" ca="1" si="33"/>
        <v/>
      </c>
      <c r="M92" s="142" t="str">
        <f t="shared" ca="1" si="33"/>
        <v/>
      </c>
      <c r="N92" s="142" t="str">
        <f t="shared" ca="1" si="33"/>
        <v/>
      </c>
      <c r="O92" s="142" t="str">
        <f t="shared" ca="1" si="33"/>
        <v/>
      </c>
      <c r="P92" s="142" t="str">
        <f t="shared" ca="1" si="33"/>
        <v/>
      </c>
      <c r="Q92" s="142" t="str">
        <f t="shared" ca="1" si="33"/>
        <v/>
      </c>
      <c r="R92" s="142" t="str">
        <f t="shared" ca="1" si="33"/>
        <v/>
      </c>
      <c r="S92" s="142" t="str">
        <f t="shared" ca="1" si="33"/>
        <v/>
      </c>
      <c r="T92" s="142" t="str">
        <f t="shared" ca="1" si="33"/>
        <v/>
      </c>
      <c r="U92" s="142" t="str">
        <f t="shared" ca="1" si="33"/>
        <v/>
      </c>
      <c r="V92" s="142" t="str">
        <f t="shared" ca="1" si="33"/>
        <v/>
      </c>
      <c r="W92" s="142" t="str">
        <f t="shared" ca="1" si="33"/>
        <v>C12</v>
      </c>
      <c r="X92" s="142" t="str">
        <f t="shared" ca="1" si="33"/>
        <v/>
      </c>
      <c r="Y92" s="142"/>
      <c r="Z92" s="142"/>
      <c r="AA92" s="148" t="str">
        <f t="shared" si="27"/>
        <v/>
      </c>
      <c r="AB92" s="148" t="str">
        <f t="shared" si="27"/>
        <v/>
      </c>
      <c r="AC92" s="148" t="str">
        <f t="shared" si="27"/>
        <v/>
      </c>
      <c r="AD92" s="148" t="str">
        <f t="shared" si="27"/>
        <v/>
      </c>
      <c r="AE92" s="148" t="str">
        <f t="shared" si="27"/>
        <v/>
      </c>
      <c r="AF92" s="148" t="str">
        <f t="shared" si="27"/>
        <v/>
      </c>
      <c r="AG92" s="148" t="str">
        <f t="shared" si="27"/>
        <v/>
      </c>
      <c r="AH92" s="148" t="str">
        <f t="shared" si="27"/>
        <v/>
      </c>
      <c r="AI92" s="148" t="str">
        <f t="shared" si="27"/>
        <v/>
      </c>
      <c r="AJ92" s="148" t="str">
        <f t="shared" si="27"/>
        <v/>
      </c>
      <c r="AK92" s="148" t="str">
        <f t="shared" si="27"/>
        <v/>
      </c>
      <c r="AL92" s="148" t="str">
        <f t="shared" si="25"/>
        <v/>
      </c>
      <c r="AM92" s="238" t="str">
        <f t="shared" si="28"/>
        <v>Muži D</v>
      </c>
      <c r="AN92" s="233">
        <f t="shared" ca="1" si="32"/>
        <v>6</v>
      </c>
      <c r="AO92" s="233">
        <f t="shared" ca="1" si="29"/>
        <v>80</v>
      </c>
      <c r="AP92" s="233" t="str">
        <f t="shared" si="30"/>
        <v>1957 - 1966</v>
      </c>
      <c r="AR92" s="66"/>
      <c r="AS92" s="11"/>
      <c r="AT92" s="11"/>
      <c r="BA92" s="2"/>
    </row>
    <row r="93" spans="1:53" x14ac:dyDescent="0.35">
      <c r="A93" s="66">
        <f>IF(C92="","",MAX($A$7:A92)+1)</f>
        <v>87</v>
      </c>
      <c r="B93" s="37">
        <v>92</v>
      </c>
      <c r="C93" s="107" t="s">
        <v>22</v>
      </c>
      <c r="D93" s="38" t="s">
        <v>64</v>
      </c>
      <c r="E93" s="108">
        <v>1</v>
      </c>
      <c r="F93">
        <v>2024</v>
      </c>
      <c r="G93" s="107" t="s">
        <v>743</v>
      </c>
      <c r="H93" s="70" t="s">
        <v>92</v>
      </c>
      <c r="I93" s="287" t="str">
        <f t="shared" ca="1" si="31"/>
        <v>20 m</v>
      </c>
      <c r="J93" s="285">
        <f>IF(H93="","",VLOOKUP(H93,Kategorie!$A$4:$J$35,8,FALSE))</f>
        <v>1</v>
      </c>
      <c r="L93" s="142" t="str">
        <f t="shared" ca="1" si="33"/>
        <v>C01</v>
      </c>
      <c r="M93" s="142" t="str">
        <f t="shared" ca="1" si="33"/>
        <v/>
      </c>
      <c r="N93" s="142" t="str">
        <f t="shared" ca="1" si="33"/>
        <v/>
      </c>
      <c r="O93" s="142" t="str">
        <f t="shared" ca="1" si="33"/>
        <v/>
      </c>
      <c r="P93" s="142" t="str">
        <f t="shared" ca="1" si="33"/>
        <v/>
      </c>
      <c r="Q93" s="142" t="str">
        <f t="shared" ca="1" si="33"/>
        <v/>
      </c>
      <c r="R93" s="142" t="str">
        <f t="shared" ca="1" si="33"/>
        <v/>
      </c>
      <c r="S93" s="142" t="str">
        <f t="shared" ca="1" si="33"/>
        <v/>
      </c>
      <c r="T93" s="142" t="str">
        <f t="shared" ca="1" si="33"/>
        <v/>
      </c>
      <c r="U93" s="142" t="str">
        <f t="shared" ca="1" si="33"/>
        <v/>
      </c>
      <c r="V93" s="142" t="str">
        <f t="shared" ca="1" si="33"/>
        <v/>
      </c>
      <c r="W93" s="142" t="str">
        <f t="shared" ca="1" si="33"/>
        <v/>
      </c>
      <c r="X93" s="142" t="str">
        <f t="shared" ca="1" si="33"/>
        <v/>
      </c>
      <c r="Y93" s="142"/>
      <c r="Z93" s="142"/>
      <c r="AA93" s="148" t="str">
        <f t="shared" si="27"/>
        <v/>
      </c>
      <c r="AB93" s="148" t="str">
        <f t="shared" si="27"/>
        <v/>
      </c>
      <c r="AC93" s="148" t="str">
        <f t="shared" si="27"/>
        <v/>
      </c>
      <c r="AD93" s="148" t="str">
        <f t="shared" si="27"/>
        <v/>
      </c>
      <c r="AE93" s="148" t="str">
        <f t="shared" si="27"/>
        <v/>
      </c>
      <c r="AF93" s="148" t="str">
        <f t="shared" si="27"/>
        <v/>
      </c>
      <c r="AG93" s="148" t="str">
        <f t="shared" si="27"/>
        <v/>
      </c>
      <c r="AH93" s="148" t="str">
        <f t="shared" si="27"/>
        <v/>
      </c>
      <c r="AI93" s="148" t="str">
        <f t="shared" si="27"/>
        <v/>
      </c>
      <c r="AJ93" s="148" t="str">
        <f t="shared" si="27"/>
        <v/>
      </c>
      <c r="AK93" s="148" t="str">
        <f t="shared" si="27"/>
        <v/>
      </c>
      <c r="AL93" s="148" t="str">
        <f t="shared" si="25"/>
        <v/>
      </c>
      <c r="AM93" s="238" t="str">
        <f t="shared" si="28"/>
        <v>Benjamínci H</v>
      </c>
      <c r="AN93" s="233">
        <f t="shared" ca="1" si="32"/>
        <v>7</v>
      </c>
      <c r="AO93" s="233">
        <f t="shared" ca="1" si="29"/>
        <v>20</v>
      </c>
      <c r="AP93" s="233" t="str">
        <f t="shared" si="30"/>
        <v>2021 -  a mladší</v>
      </c>
      <c r="AR93" s="66"/>
      <c r="AS93" s="11"/>
      <c r="AT93" s="11"/>
      <c r="BA93" s="2"/>
    </row>
    <row r="94" spans="1:53" x14ac:dyDescent="0.35">
      <c r="A94" s="66">
        <f>IF(C93="","",MAX($A$7:A93)+1)</f>
        <v>88</v>
      </c>
      <c r="B94" s="37">
        <v>93</v>
      </c>
      <c r="C94" s="107" t="s">
        <v>22</v>
      </c>
      <c r="D94" s="38" t="s">
        <v>991</v>
      </c>
      <c r="E94" s="108">
        <v>1</v>
      </c>
      <c r="F94">
        <v>2021</v>
      </c>
      <c r="G94" s="107" t="s">
        <v>743</v>
      </c>
      <c r="H94" s="70" t="s">
        <v>92</v>
      </c>
      <c r="I94" s="287" t="str">
        <f t="shared" ca="1" si="31"/>
        <v>20 m</v>
      </c>
      <c r="J94" s="285">
        <f>IF(H94="","",VLOOKUP(H94,Kategorie!$A$4:$J$35,8,FALSE))</f>
        <v>1</v>
      </c>
      <c r="L94" s="142" t="str">
        <f t="shared" ca="1" si="33"/>
        <v>C01</v>
      </c>
      <c r="M94" s="142" t="str">
        <f t="shared" ca="1" si="33"/>
        <v/>
      </c>
      <c r="N94" s="142" t="str">
        <f t="shared" ca="1" si="33"/>
        <v/>
      </c>
      <c r="O94" s="142" t="str">
        <f t="shared" ca="1" si="33"/>
        <v/>
      </c>
      <c r="P94" s="142" t="str">
        <f t="shared" ca="1" si="33"/>
        <v/>
      </c>
      <c r="Q94" s="142" t="str">
        <f t="shared" ca="1" si="33"/>
        <v/>
      </c>
      <c r="R94" s="142" t="str">
        <f t="shared" ca="1" si="33"/>
        <v/>
      </c>
      <c r="S94" s="142" t="str">
        <f t="shared" ca="1" si="33"/>
        <v/>
      </c>
      <c r="T94" s="142" t="str">
        <f t="shared" ca="1" si="33"/>
        <v/>
      </c>
      <c r="U94" s="142" t="str">
        <f t="shared" ca="1" si="33"/>
        <v/>
      </c>
      <c r="V94" s="142" t="str">
        <f t="shared" ca="1" si="33"/>
        <v/>
      </c>
      <c r="W94" s="142" t="str">
        <f t="shared" ca="1" si="33"/>
        <v/>
      </c>
      <c r="X94" s="142" t="str">
        <f t="shared" ca="1" si="33"/>
        <v/>
      </c>
      <c r="Y94" s="142"/>
      <c r="Z94" s="142"/>
      <c r="AA94" s="148" t="str">
        <f t="shared" si="27"/>
        <v/>
      </c>
      <c r="AB94" s="148" t="str">
        <f t="shared" si="27"/>
        <v/>
      </c>
      <c r="AC94" s="148" t="str">
        <f t="shared" si="27"/>
        <v/>
      </c>
      <c r="AD94" s="148" t="str">
        <f t="shared" si="27"/>
        <v/>
      </c>
      <c r="AE94" s="148" t="str">
        <f t="shared" si="27"/>
        <v/>
      </c>
      <c r="AF94" s="148" t="str">
        <f t="shared" si="27"/>
        <v/>
      </c>
      <c r="AG94" s="148" t="str">
        <f t="shared" ref="AA94:AK117" si="34">IF($E94=1,"",IF(AND($F94&gt;=AG$2,$F94&lt;=AG$4),AG$6,""))</f>
        <v/>
      </c>
      <c r="AH94" s="148" t="str">
        <f t="shared" si="34"/>
        <v/>
      </c>
      <c r="AI94" s="148" t="str">
        <f t="shared" si="34"/>
        <v/>
      </c>
      <c r="AJ94" s="148" t="str">
        <f t="shared" si="34"/>
        <v/>
      </c>
      <c r="AK94" s="148" t="str">
        <f t="shared" si="34"/>
        <v/>
      </c>
      <c r="AL94" s="148" t="str">
        <f t="shared" si="25"/>
        <v/>
      </c>
      <c r="AM94" s="238" t="str">
        <f t="shared" si="28"/>
        <v>Benjamínci H</v>
      </c>
      <c r="AN94" s="233">
        <f t="shared" ca="1" si="32"/>
        <v>7</v>
      </c>
      <c r="AO94" s="233">
        <f t="shared" ca="1" si="29"/>
        <v>20</v>
      </c>
      <c r="AP94" s="233" t="str">
        <f t="shared" si="30"/>
        <v>2021 -  a mladší</v>
      </c>
      <c r="AR94" s="66"/>
      <c r="AS94" s="11"/>
      <c r="AT94" s="11"/>
      <c r="BA94" s="2"/>
    </row>
    <row r="95" spans="1:53" x14ac:dyDescent="0.35">
      <c r="A95" s="66">
        <f>IF(C94="","",MAX($A$7:A94)+1)</f>
        <v>89</v>
      </c>
      <c r="B95" s="37">
        <v>94</v>
      </c>
      <c r="C95" s="107" t="s">
        <v>233</v>
      </c>
      <c r="D95" s="38" t="s">
        <v>876</v>
      </c>
      <c r="E95" s="108">
        <v>0</v>
      </c>
      <c r="F95">
        <v>2019</v>
      </c>
      <c r="G95" s="107" t="s">
        <v>743</v>
      </c>
      <c r="H95" s="70" t="s">
        <v>102</v>
      </c>
      <c r="I95" s="287" t="str">
        <f t="shared" ca="1" si="31"/>
        <v>20 m</v>
      </c>
      <c r="J95" s="285">
        <f>IF(H95="","",VLOOKUP(H95,Kategorie!$A$4:$J$35,8,FALSE))</f>
        <v>1</v>
      </c>
      <c r="L95" s="142" t="str">
        <f t="shared" si="33"/>
        <v/>
      </c>
      <c r="M95" s="142" t="str">
        <f t="shared" si="33"/>
        <v/>
      </c>
      <c r="N95" s="142" t="str">
        <f t="shared" si="33"/>
        <v/>
      </c>
      <c r="O95" s="142" t="str">
        <f t="shared" si="33"/>
        <v/>
      </c>
      <c r="P95" s="142" t="str">
        <f t="shared" si="33"/>
        <v/>
      </c>
      <c r="Q95" s="142" t="str">
        <f t="shared" si="33"/>
        <v/>
      </c>
      <c r="R95" s="142" t="str">
        <f t="shared" si="33"/>
        <v/>
      </c>
      <c r="S95" s="142" t="str">
        <f t="shared" si="33"/>
        <v/>
      </c>
      <c r="T95" s="142" t="str">
        <f t="shared" si="33"/>
        <v/>
      </c>
      <c r="U95" s="142" t="str">
        <f t="shared" si="33"/>
        <v/>
      </c>
      <c r="V95" s="142" t="str">
        <f t="shared" si="33"/>
        <v/>
      </c>
      <c r="W95" s="142" t="str">
        <f t="shared" si="33"/>
        <v/>
      </c>
      <c r="X95" s="142" t="str">
        <f t="shared" si="33"/>
        <v/>
      </c>
      <c r="Y95" s="142"/>
      <c r="Z95" s="142"/>
      <c r="AA95" s="148" t="str">
        <f t="shared" ca="1" si="34"/>
        <v/>
      </c>
      <c r="AB95" s="148" t="str">
        <f t="shared" ca="1" si="34"/>
        <v>D02</v>
      </c>
      <c r="AC95" s="148" t="str">
        <f t="shared" ca="1" si="34"/>
        <v/>
      </c>
      <c r="AD95" s="148" t="str">
        <f t="shared" ca="1" si="34"/>
        <v/>
      </c>
      <c r="AE95" s="148" t="str">
        <f t="shared" ca="1" si="34"/>
        <v/>
      </c>
      <c r="AF95" s="148" t="str">
        <f t="shared" ca="1" si="34"/>
        <v/>
      </c>
      <c r="AG95" s="148" t="str">
        <f t="shared" ca="1" si="34"/>
        <v/>
      </c>
      <c r="AH95" s="148" t="str">
        <f t="shared" ca="1" si="34"/>
        <v/>
      </c>
      <c r="AI95" s="148" t="str">
        <f t="shared" ca="1" si="34"/>
        <v/>
      </c>
      <c r="AJ95" s="148" t="str">
        <f t="shared" ca="1" si="34"/>
        <v/>
      </c>
      <c r="AK95" s="148" t="str">
        <f t="shared" ca="1" si="34"/>
        <v/>
      </c>
      <c r="AL95" s="148" t="str">
        <f t="shared" ca="1" si="25"/>
        <v/>
      </c>
      <c r="AM95" s="238" t="str">
        <f t="shared" si="28"/>
        <v>Atletická školka D</v>
      </c>
      <c r="AN95" s="233">
        <f t="shared" ca="1" si="32"/>
        <v>4</v>
      </c>
      <c r="AO95" s="233">
        <f t="shared" ca="1" si="29"/>
        <v>20</v>
      </c>
      <c r="AP95" s="233" t="str">
        <f t="shared" si="30"/>
        <v>2019 - 2020</v>
      </c>
      <c r="AR95" s="66"/>
      <c r="AS95" s="11"/>
      <c r="AT95" s="11"/>
      <c r="BA95" s="2"/>
    </row>
    <row r="96" spans="1:53" x14ac:dyDescent="0.35">
      <c r="A96" s="66">
        <f>IF(C95="","",MAX($A$7:A95)+1)</f>
        <v>90</v>
      </c>
      <c r="B96" s="37">
        <v>95</v>
      </c>
      <c r="C96" s="107" t="s">
        <v>233</v>
      </c>
      <c r="D96" s="38" t="s">
        <v>992</v>
      </c>
      <c r="E96" s="108">
        <v>0</v>
      </c>
      <c r="F96">
        <v>2017</v>
      </c>
      <c r="G96" s="107" t="s">
        <v>743</v>
      </c>
      <c r="H96" s="70" t="s">
        <v>103</v>
      </c>
      <c r="I96" s="287" t="str">
        <f t="shared" ca="1" si="31"/>
        <v>40 m</v>
      </c>
      <c r="J96" s="285">
        <f>IF(H96="","",VLOOKUP(H96,Kategorie!$A$4:$J$35,8,FALSE))</f>
        <v>2</v>
      </c>
      <c r="L96" s="142" t="str">
        <f t="shared" si="33"/>
        <v/>
      </c>
      <c r="M96" s="142" t="str">
        <f t="shared" si="33"/>
        <v/>
      </c>
      <c r="N96" s="142" t="str">
        <f t="shared" si="33"/>
        <v/>
      </c>
      <c r="O96" s="142" t="str">
        <f t="shared" si="33"/>
        <v/>
      </c>
      <c r="P96" s="142" t="str">
        <f t="shared" si="33"/>
        <v/>
      </c>
      <c r="Q96" s="142" t="str">
        <f t="shared" si="33"/>
        <v/>
      </c>
      <c r="R96" s="142" t="str">
        <f t="shared" si="33"/>
        <v/>
      </c>
      <c r="S96" s="142" t="str">
        <f t="shared" si="33"/>
        <v/>
      </c>
      <c r="T96" s="142" t="str">
        <f t="shared" si="33"/>
        <v/>
      </c>
      <c r="U96" s="142" t="str">
        <f t="shared" si="33"/>
        <v/>
      </c>
      <c r="V96" s="142" t="str">
        <f t="shared" si="33"/>
        <v/>
      </c>
      <c r="W96" s="142" t="str">
        <f t="shared" si="33"/>
        <v/>
      </c>
      <c r="X96" s="142" t="str">
        <f t="shared" si="33"/>
        <v/>
      </c>
      <c r="Y96" s="142"/>
      <c r="Z96" s="142"/>
      <c r="AA96" s="148" t="str">
        <f t="shared" ca="1" si="34"/>
        <v/>
      </c>
      <c r="AB96" s="148" t="str">
        <f t="shared" ca="1" si="34"/>
        <v/>
      </c>
      <c r="AC96" s="148" t="str">
        <f t="shared" ca="1" si="34"/>
        <v>D03</v>
      </c>
      <c r="AD96" s="148" t="str">
        <f t="shared" ca="1" si="34"/>
        <v/>
      </c>
      <c r="AE96" s="148" t="str">
        <f t="shared" ca="1" si="34"/>
        <v/>
      </c>
      <c r="AF96" s="148" t="str">
        <f t="shared" ca="1" si="34"/>
        <v/>
      </c>
      <c r="AG96" s="148" t="str">
        <f t="shared" ca="1" si="34"/>
        <v/>
      </c>
      <c r="AH96" s="148" t="str">
        <f t="shared" ca="1" si="34"/>
        <v/>
      </c>
      <c r="AI96" s="148" t="str">
        <f t="shared" ca="1" si="34"/>
        <v/>
      </c>
      <c r="AJ96" s="148" t="str">
        <f t="shared" ca="1" si="34"/>
        <v/>
      </c>
      <c r="AK96" s="148" t="str">
        <f t="shared" ca="1" si="34"/>
        <v/>
      </c>
      <c r="AL96" s="148" t="str">
        <f t="shared" ca="1" si="25"/>
        <v/>
      </c>
      <c r="AM96" s="238" t="str">
        <f t="shared" si="28"/>
        <v>Minipřípravka D</v>
      </c>
      <c r="AN96" s="233">
        <f t="shared" ca="1" si="32"/>
        <v>6</v>
      </c>
      <c r="AO96" s="233">
        <f t="shared" ca="1" si="29"/>
        <v>40</v>
      </c>
      <c r="AP96" s="233" t="str">
        <f t="shared" si="30"/>
        <v>2017 - 2018</v>
      </c>
      <c r="AR96" s="66"/>
      <c r="AS96" s="11"/>
      <c r="AT96" s="11"/>
      <c r="BA96" s="2"/>
    </row>
    <row r="97" spans="1:53" x14ac:dyDescent="0.35">
      <c r="A97" s="66">
        <f>IF(C96="","",MAX($A$7:A96)+1)</f>
        <v>91</v>
      </c>
      <c r="B97" s="37">
        <v>96</v>
      </c>
      <c r="C97" s="107" t="s">
        <v>233</v>
      </c>
      <c r="D97" s="38" t="s">
        <v>239</v>
      </c>
      <c r="E97" s="108">
        <v>0</v>
      </c>
      <c r="F97">
        <v>1990</v>
      </c>
      <c r="G97" s="107" t="s">
        <v>743</v>
      </c>
      <c r="H97" s="70" t="s">
        <v>489</v>
      </c>
      <c r="I97" s="287" t="str">
        <f t="shared" ca="1" si="31"/>
        <v>80 m</v>
      </c>
      <c r="J97" s="285">
        <f>IF(H97="","",VLOOKUP(H97,Kategorie!$A$4:$J$35,8,FALSE))</f>
        <v>4</v>
      </c>
      <c r="L97" s="142" t="str">
        <f t="shared" si="33"/>
        <v/>
      </c>
      <c r="M97" s="142" t="str">
        <f t="shared" si="33"/>
        <v/>
      </c>
      <c r="N97" s="142" t="str">
        <f t="shared" si="33"/>
        <v/>
      </c>
      <c r="O97" s="142" t="str">
        <f t="shared" si="33"/>
        <v/>
      </c>
      <c r="P97" s="142" t="str">
        <f t="shared" si="33"/>
        <v/>
      </c>
      <c r="Q97" s="142" t="str">
        <f t="shared" si="33"/>
        <v/>
      </c>
      <c r="R97" s="142" t="str">
        <f t="shared" si="33"/>
        <v/>
      </c>
      <c r="S97" s="142" t="str">
        <f t="shared" si="33"/>
        <v/>
      </c>
      <c r="T97" s="142" t="str">
        <f t="shared" si="33"/>
        <v/>
      </c>
      <c r="U97" s="142" t="str">
        <f t="shared" si="33"/>
        <v/>
      </c>
      <c r="V97" s="142" t="str">
        <f t="shared" si="33"/>
        <v/>
      </c>
      <c r="W97" s="142" t="str">
        <f t="shared" si="33"/>
        <v/>
      </c>
      <c r="X97" s="142" t="str">
        <f t="shared" si="33"/>
        <v/>
      </c>
      <c r="Y97" s="142"/>
      <c r="Z97" s="142"/>
      <c r="AA97" s="148" t="str">
        <f t="shared" ca="1" si="34"/>
        <v/>
      </c>
      <c r="AB97" s="148" t="str">
        <f t="shared" ca="1" si="34"/>
        <v/>
      </c>
      <c r="AC97" s="148" t="str">
        <f t="shared" ca="1" si="34"/>
        <v/>
      </c>
      <c r="AD97" s="148" t="str">
        <f t="shared" ca="1" si="34"/>
        <v/>
      </c>
      <c r="AE97" s="148" t="str">
        <f t="shared" ca="1" si="34"/>
        <v/>
      </c>
      <c r="AF97" s="148" t="str">
        <f t="shared" ca="1" si="34"/>
        <v/>
      </c>
      <c r="AG97" s="148" t="str">
        <f t="shared" ca="1" si="34"/>
        <v/>
      </c>
      <c r="AH97" s="148" t="str">
        <f t="shared" ca="1" si="34"/>
        <v/>
      </c>
      <c r="AI97" s="148" t="str">
        <f t="shared" ca="1" si="34"/>
        <v/>
      </c>
      <c r="AJ97" s="148" t="str">
        <f t="shared" ca="1" si="34"/>
        <v>D10</v>
      </c>
      <c r="AK97" s="148" t="str">
        <f t="shared" ca="1" si="34"/>
        <v/>
      </c>
      <c r="AL97" s="148" t="str">
        <f t="shared" ca="1" si="25"/>
        <v/>
      </c>
      <c r="AM97" s="238" t="str">
        <f t="shared" si="28"/>
        <v>Ženy B</v>
      </c>
      <c r="AN97" s="233">
        <f t="shared" ca="1" si="32"/>
        <v>9</v>
      </c>
      <c r="AO97" s="233">
        <f t="shared" ca="1" si="29"/>
        <v>80</v>
      </c>
      <c r="AP97" s="233" t="str">
        <f t="shared" si="30"/>
        <v>1991 - 1982</v>
      </c>
      <c r="AR97" s="66"/>
      <c r="AS97" s="11"/>
      <c r="AT97" s="11"/>
      <c r="BA97" s="2"/>
    </row>
    <row r="98" spans="1:53" x14ac:dyDescent="0.35">
      <c r="A98" s="66">
        <f>IF(C97="","",MAX($A$7:A97)+1)</f>
        <v>92</v>
      </c>
      <c r="B98" s="37">
        <v>97</v>
      </c>
      <c r="C98" s="107" t="s">
        <v>22</v>
      </c>
      <c r="D98" s="38" t="s">
        <v>21</v>
      </c>
      <c r="E98" s="108">
        <v>1</v>
      </c>
      <c r="F98">
        <v>1987</v>
      </c>
      <c r="G98" s="107" t="s">
        <v>743</v>
      </c>
      <c r="H98" s="70" t="s">
        <v>100</v>
      </c>
      <c r="I98" s="287" t="str">
        <f t="shared" ca="1" si="31"/>
        <v>110 m</v>
      </c>
      <c r="J98" s="285">
        <f>IF(H98="","",VLOOKUP(H98,Kategorie!$A$4:$J$35,8,FALSE))</f>
        <v>5</v>
      </c>
      <c r="L98" s="142" t="str">
        <f t="shared" ca="1" si="33"/>
        <v/>
      </c>
      <c r="M98" s="142" t="str">
        <f t="shared" ca="1" si="33"/>
        <v/>
      </c>
      <c r="N98" s="142" t="str">
        <f t="shared" ca="1" si="33"/>
        <v/>
      </c>
      <c r="O98" s="142" t="str">
        <f t="shared" ca="1" si="33"/>
        <v/>
      </c>
      <c r="P98" s="142" t="str">
        <f t="shared" ca="1" si="33"/>
        <v/>
      </c>
      <c r="Q98" s="142" t="str">
        <f t="shared" ca="1" si="33"/>
        <v/>
      </c>
      <c r="R98" s="142" t="str">
        <f t="shared" ca="1" si="33"/>
        <v/>
      </c>
      <c r="S98" s="142" t="str">
        <f t="shared" ca="1" si="33"/>
        <v/>
      </c>
      <c r="T98" s="142" t="str">
        <f t="shared" ca="1" si="33"/>
        <v>C09</v>
      </c>
      <c r="U98" s="142" t="str">
        <f t="shared" ca="1" si="33"/>
        <v/>
      </c>
      <c r="V98" s="142" t="str">
        <f t="shared" ca="1" si="33"/>
        <v/>
      </c>
      <c r="W98" s="142" t="str">
        <f t="shared" ca="1" si="33"/>
        <v/>
      </c>
      <c r="X98" s="142" t="str">
        <f t="shared" ca="1" si="33"/>
        <v/>
      </c>
      <c r="Y98" s="142"/>
      <c r="Z98" s="142"/>
      <c r="AA98" s="148" t="str">
        <f t="shared" si="34"/>
        <v/>
      </c>
      <c r="AB98" s="148" t="str">
        <f t="shared" si="34"/>
        <v/>
      </c>
      <c r="AC98" s="148" t="str">
        <f t="shared" si="34"/>
        <v/>
      </c>
      <c r="AD98" s="148" t="str">
        <f t="shared" si="34"/>
        <v/>
      </c>
      <c r="AE98" s="148" t="str">
        <f t="shared" si="34"/>
        <v/>
      </c>
      <c r="AF98" s="148" t="str">
        <f t="shared" si="34"/>
        <v/>
      </c>
      <c r="AG98" s="148" t="str">
        <f t="shared" si="34"/>
        <v/>
      </c>
      <c r="AH98" s="148" t="str">
        <f t="shared" si="34"/>
        <v/>
      </c>
      <c r="AI98" s="148" t="str">
        <f t="shared" si="34"/>
        <v/>
      </c>
      <c r="AJ98" s="148" t="str">
        <f t="shared" si="34"/>
        <v/>
      </c>
      <c r="AK98" s="148" t="str">
        <f t="shared" si="34"/>
        <v/>
      </c>
      <c r="AL98" s="148" t="str">
        <f t="shared" si="25"/>
        <v/>
      </c>
      <c r="AM98" s="238" t="str">
        <f t="shared" si="28"/>
        <v>Muži A</v>
      </c>
      <c r="AN98" s="233">
        <f t="shared" ca="1" si="32"/>
        <v>9</v>
      </c>
      <c r="AO98" s="233">
        <f t="shared" ca="1" si="29"/>
        <v>110</v>
      </c>
      <c r="AP98" s="233" t="str">
        <f t="shared" si="30"/>
        <v>1987 - 2006</v>
      </c>
      <c r="AR98" s="66"/>
      <c r="AS98" s="11"/>
      <c r="AT98" s="11"/>
      <c r="BA98" s="2"/>
    </row>
    <row r="99" spans="1:53" x14ac:dyDescent="0.35">
      <c r="A99" s="66">
        <f>IF(C98="","",MAX($A$7:A98)+1)</f>
        <v>93</v>
      </c>
      <c r="B99" s="37">
        <v>98</v>
      </c>
      <c r="C99" s="107" t="s">
        <v>994</v>
      </c>
      <c r="D99" s="38" t="s">
        <v>993</v>
      </c>
      <c r="E99" s="108">
        <v>0</v>
      </c>
      <c r="F99">
        <v>2018</v>
      </c>
      <c r="G99" s="107" t="s">
        <v>16</v>
      </c>
      <c r="H99" s="70" t="s">
        <v>103</v>
      </c>
      <c r="I99" s="287" t="str">
        <f t="shared" ca="1" si="31"/>
        <v>40 m</v>
      </c>
      <c r="J99" s="285">
        <f>IF(H99="","",VLOOKUP(H99,Kategorie!$A$4:$J$35,8,FALSE))</f>
        <v>2</v>
      </c>
      <c r="L99" s="142" t="str">
        <f t="shared" si="33"/>
        <v/>
      </c>
      <c r="M99" s="142" t="str">
        <f t="shared" si="33"/>
        <v/>
      </c>
      <c r="N99" s="142" t="str">
        <f t="shared" si="33"/>
        <v/>
      </c>
      <c r="O99" s="142" t="str">
        <f t="shared" si="33"/>
        <v/>
      </c>
      <c r="P99" s="142" t="str">
        <f t="shared" si="33"/>
        <v/>
      </c>
      <c r="Q99" s="142" t="str">
        <f t="shared" si="33"/>
        <v/>
      </c>
      <c r="R99" s="142" t="str">
        <f t="shared" si="33"/>
        <v/>
      </c>
      <c r="S99" s="142" t="str">
        <f t="shared" si="33"/>
        <v/>
      </c>
      <c r="T99" s="142" t="str">
        <f t="shared" si="33"/>
        <v/>
      </c>
      <c r="U99" s="142" t="str">
        <f t="shared" si="33"/>
        <v/>
      </c>
      <c r="V99" s="142" t="str">
        <f t="shared" si="33"/>
        <v/>
      </c>
      <c r="W99" s="142" t="str">
        <f t="shared" si="33"/>
        <v/>
      </c>
      <c r="X99" s="142" t="str">
        <f t="shared" si="33"/>
        <v/>
      </c>
      <c r="Y99" s="142"/>
      <c r="Z99" s="142"/>
      <c r="AA99" s="148" t="str">
        <f t="shared" ca="1" si="34"/>
        <v/>
      </c>
      <c r="AB99" s="148" t="str">
        <f t="shared" ca="1" si="34"/>
        <v/>
      </c>
      <c r="AC99" s="148" t="str">
        <f t="shared" ca="1" si="34"/>
        <v>D03</v>
      </c>
      <c r="AD99" s="148" t="str">
        <f t="shared" ca="1" si="34"/>
        <v/>
      </c>
      <c r="AE99" s="148" t="str">
        <f t="shared" ca="1" si="34"/>
        <v/>
      </c>
      <c r="AF99" s="148" t="str">
        <f t="shared" ca="1" si="34"/>
        <v/>
      </c>
      <c r="AG99" s="148" t="str">
        <f t="shared" ca="1" si="34"/>
        <v/>
      </c>
      <c r="AH99" s="148" t="str">
        <f t="shared" ca="1" si="34"/>
        <v/>
      </c>
      <c r="AI99" s="148" t="str">
        <f t="shared" ca="1" si="34"/>
        <v/>
      </c>
      <c r="AJ99" s="148" t="str">
        <f t="shared" ca="1" si="34"/>
        <v/>
      </c>
      <c r="AK99" s="148" t="str">
        <f t="shared" ca="1" si="34"/>
        <v/>
      </c>
      <c r="AL99" s="148" t="str">
        <f t="shared" ca="1" si="25"/>
        <v/>
      </c>
      <c r="AM99" s="238" t="str">
        <f t="shared" si="28"/>
        <v>Minipřípravka D</v>
      </c>
      <c r="AN99" s="233">
        <f t="shared" ca="1" si="32"/>
        <v>6</v>
      </c>
      <c r="AO99" s="233">
        <f t="shared" ca="1" si="29"/>
        <v>40</v>
      </c>
      <c r="AP99" s="233" t="str">
        <f t="shared" si="30"/>
        <v>2017 - 2018</v>
      </c>
      <c r="AR99" s="66"/>
      <c r="AS99" s="11"/>
      <c r="AT99" s="11"/>
      <c r="BA99" s="2"/>
    </row>
    <row r="100" spans="1:53" x14ac:dyDescent="0.35">
      <c r="A100" s="66">
        <f>IF(C99="","",MAX($A$7:A99)+1)</f>
        <v>94</v>
      </c>
      <c r="B100" s="37">
        <v>99</v>
      </c>
      <c r="C100" s="107" t="s">
        <v>994</v>
      </c>
      <c r="D100" s="38" t="s">
        <v>242</v>
      </c>
      <c r="E100" s="108">
        <v>0</v>
      </c>
      <c r="F100">
        <v>2021</v>
      </c>
      <c r="G100" s="107" t="s">
        <v>16</v>
      </c>
      <c r="H100" s="70" t="s">
        <v>101</v>
      </c>
      <c r="I100" s="287" t="str">
        <f t="shared" ca="1" si="31"/>
        <v>20 m</v>
      </c>
      <c r="J100" s="285">
        <f>IF(H100="","",VLOOKUP(H100,Kategorie!$A$4:$J$35,8,FALSE))</f>
        <v>1</v>
      </c>
      <c r="L100" s="142" t="str">
        <f t="shared" si="33"/>
        <v/>
      </c>
      <c r="M100" s="142" t="str">
        <f t="shared" si="33"/>
        <v/>
      </c>
      <c r="N100" s="142" t="str">
        <f t="shared" si="33"/>
        <v/>
      </c>
      <c r="O100" s="142" t="str">
        <f t="shared" si="33"/>
        <v/>
      </c>
      <c r="P100" s="142" t="str">
        <f t="shared" si="33"/>
        <v/>
      </c>
      <c r="Q100" s="142" t="str">
        <f t="shared" si="33"/>
        <v/>
      </c>
      <c r="R100" s="142" t="str">
        <f t="shared" si="33"/>
        <v/>
      </c>
      <c r="S100" s="142" t="str">
        <f t="shared" si="33"/>
        <v/>
      </c>
      <c r="T100" s="142" t="str">
        <f t="shared" si="33"/>
        <v/>
      </c>
      <c r="U100" s="142" t="str">
        <f t="shared" si="33"/>
        <v/>
      </c>
      <c r="V100" s="142" t="str">
        <f t="shared" si="33"/>
        <v/>
      </c>
      <c r="W100" s="142" t="str">
        <f t="shared" si="33"/>
        <v/>
      </c>
      <c r="X100" s="142" t="str">
        <f t="shared" si="33"/>
        <v/>
      </c>
      <c r="Y100" s="142"/>
      <c r="Z100" s="142"/>
      <c r="AA100" s="148" t="str">
        <f t="shared" ca="1" si="34"/>
        <v>D01</v>
      </c>
      <c r="AB100" s="148" t="str">
        <f t="shared" ca="1" si="34"/>
        <v/>
      </c>
      <c r="AC100" s="148" t="str">
        <f t="shared" ca="1" si="34"/>
        <v/>
      </c>
      <c r="AD100" s="148" t="str">
        <f t="shared" ca="1" si="34"/>
        <v/>
      </c>
      <c r="AE100" s="148" t="str">
        <f t="shared" ca="1" si="34"/>
        <v/>
      </c>
      <c r="AF100" s="148" t="str">
        <f t="shared" ca="1" si="34"/>
        <v/>
      </c>
      <c r="AG100" s="148" t="str">
        <f t="shared" ca="1" si="34"/>
        <v/>
      </c>
      <c r="AH100" s="148" t="str">
        <f t="shared" ca="1" si="34"/>
        <v/>
      </c>
      <c r="AI100" s="148" t="str">
        <f t="shared" ca="1" si="34"/>
        <v/>
      </c>
      <c r="AJ100" s="148" t="str">
        <f t="shared" ca="1" si="34"/>
        <v/>
      </c>
      <c r="AK100" s="148" t="str">
        <f t="shared" ca="1" si="34"/>
        <v/>
      </c>
      <c r="AL100" s="148" t="str">
        <f t="shared" ca="1" si="25"/>
        <v/>
      </c>
      <c r="AM100" s="238" t="str">
        <f t="shared" si="28"/>
        <v>Benjamínci D</v>
      </c>
      <c r="AN100" s="233">
        <f t="shared" ca="1" si="32"/>
        <v>15</v>
      </c>
      <c r="AO100" s="233">
        <f t="shared" ca="1" si="29"/>
        <v>20</v>
      </c>
      <c r="AP100" s="233" t="str">
        <f t="shared" si="30"/>
        <v>2021 -  a mladší</v>
      </c>
      <c r="AR100" s="66"/>
      <c r="AS100" s="11"/>
      <c r="AT100" s="11"/>
      <c r="BA100" s="2"/>
    </row>
    <row r="101" spans="1:53" x14ac:dyDescent="0.35">
      <c r="A101" s="66">
        <f>IF(C100="","",MAX($A$7:A100)+1)</f>
        <v>95</v>
      </c>
      <c r="B101" s="37">
        <v>100</v>
      </c>
      <c r="C101" s="107" t="s">
        <v>995</v>
      </c>
      <c r="D101" s="38" t="s">
        <v>937</v>
      </c>
      <c r="E101" s="108">
        <v>0</v>
      </c>
      <c r="F101">
        <v>1977</v>
      </c>
      <c r="G101" s="107" t="s">
        <v>524</v>
      </c>
      <c r="H101" s="70" t="s">
        <v>490</v>
      </c>
      <c r="I101" s="287" t="str">
        <f t="shared" ca="1" si="31"/>
        <v>80 m</v>
      </c>
      <c r="J101" s="285">
        <f>IF(H101="","",VLOOKUP(H101,Kategorie!$A$4:$J$35,8,FALSE))</f>
        <v>4</v>
      </c>
      <c r="L101" s="142" t="str">
        <f t="shared" si="33"/>
        <v/>
      </c>
      <c r="M101" s="142" t="str">
        <f t="shared" si="33"/>
        <v/>
      </c>
      <c r="N101" s="142" t="str">
        <f t="shared" si="33"/>
        <v/>
      </c>
      <c r="O101" s="142" t="str">
        <f t="shared" si="33"/>
        <v/>
      </c>
      <c r="P101" s="142" t="str">
        <f t="shared" si="33"/>
        <v/>
      </c>
      <c r="Q101" s="142" t="str">
        <f t="shared" si="33"/>
        <v/>
      </c>
      <c r="R101" s="142" t="str">
        <f t="shared" si="33"/>
        <v/>
      </c>
      <c r="S101" s="142" t="str">
        <f t="shared" si="33"/>
        <v/>
      </c>
      <c r="T101" s="142" t="str">
        <f t="shared" si="33"/>
        <v/>
      </c>
      <c r="U101" s="142" t="str">
        <f t="shared" si="33"/>
        <v/>
      </c>
      <c r="V101" s="142" t="str">
        <f t="shared" si="33"/>
        <v/>
      </c>
      <c r="W101" s="142" t="str">
        <f t="shared" si="33"/>
        <v/>
      </c>
      <c r="X101" s="142" t="str">
        <f t="shared" si="33"/>
        <v/>
      </c>
      <c r="Y101" s="142"/>
      <c r="Z101" s="142"/>
      <c r="AA101" s="148" t="str">
        <f t="shared" ca="1" si="34"/>
        <v/>
      </c>
      <c r="AB101" s="148" t="str">
        <f t="shared" ca="1" si="34"/>
        <v/>
      </c>
      <c r="AC101" s="148" t="str">
        <f t="shared" ca="1" si="34"/>
        <v/>
      </c>
      <c r="AD101" s="148" t="str">
        <f t="shared" ca="1" si="34"/>
        <v/>
      </c>
      <c r="AE101" s="148" t="str">
        <f t="shared" ca="1" si="34"/>
        <v/>
      </c>
      <c r="AF101" s="148" t="str">
        <f t="shared" ca="1" si="34"/>
        <v/>
      </c>
      <c r="AG101" s="148" t="str">
        <f t="shared" ca="1" si="34"/>
        <v/>
      </c>
      <c r="AH101" s="148" t="str">
        <f t="shared" ca="1" si="34"/>
        <v/>
      </c>
      <c r="AI101" s="148" t="str">
        <f t="shared" ca="1" si="34"/>
        <v/>
      </c>
      <c r="AJ101" s="148" t="str">
        <f t="shared" ca="1" si="34"/>
        <v/>
      </c>
      <c r="AK101" s="148" t="str">
        <f t="shared" ca="1" si="34"/>
        <v>D11</v>
      </c>
      <c r="AL101" s="148" t="str">
        <f t="shared" ca="1" si="25"/>
        <v/>
      </c>
      <c r="AM101" s="238" t="str">
        <f t="shared" si="28"/>
        <v>Ženy C</v>
      </c>
      <c r="AN101" s="233">
        <f t="shared" ca="1" si="32"/>
        <v>9</v>
      </c>
      <c r="AO101" s="233">
        <f t="shared" ca="1" si="29"/>
        <v>80</v>
      </c>
      <c r="AP101" s="233" t="str">
        <f t="shared" si="30"/>
        <v>1981 - 1972</v>
      </c>
      <c r="AR101" s="66"/>
      <c r="AS101" s="11"/>
      <c r="AT101" s="11"/>
      <c r="BA101" s="2"/>
    </row>
    <row r="102" spans="1:53" x14ac:dyDescent="0.35">
      <c r="A102" s="66">
        <f>IF(C101="","",MAX($A$7:A101)+1)</f>
        <v>96</v>
      </c>
      <c r="B102" s="37">
        <v>101</v>
      </c>
      <c r="C102" s="107" t="s">
        <v>995</v>
      </c>
      <c r="D102" s="38" t="s">
        <v>951</v>
      </c>
      <c r="E102" s="108">
        <v>0</v>
      </c>
      <c r="F102">
        <v>2012</v>
      </c>
      <c r="G102" s="107" t="s">
        <v>524</v>
      </c>
      <c r="H102" s="70" t="s">
        <v>106</v>
      </c>
      <c r="I102" s="287" t="str">
        <f t="shared" ca="1" si="31"/>
        <v>60 m</v>
      </c>
      <c r="J102" s="285">
        <f>IF(H102="","",VLOOKUP(H102,Kategorie!$A$4:$J$35,8,FALSE))</f>
        <v>3</v>
      </c>
      <c r="L102" s="142" t="str">
        <f t="shared" si="33"/>
        <v/>
      </c>
      <c r="M102" s="142" t="str">
        <f t="shared" si="33"/>
        <v/>
      </c>
      <c r="N102" s="142" t="str">
        <f t="shared" si="33"/>
        <v/>
      </c>
      <c r="O102" s="142" t="str">
        <f t="shared" si="33"/>
        <v/>
      </c>
      <c r="P102" s="142" t="str">
        <f t="shared" si="33"/>
        <v/>
      </c>
      <c r="Q102" s="142" t="str">
        <f t="shared" si="33"/>
        <v/>
      </c>
      <c r="R102" s="142" t="str">
        <f t="shared" si="33"/>
        <v/>
      </c>
      <c r="S102" s="142" t="str">
        <f t="shared" si="33"/>
        <v/>
      </c>
      <c r="T102" s="142" t="str">
        <f t="shared" si="33"/>
        <v/>
      </c>
      <c r="U102" s="142" t="str">
        <f t="shared" si="33"/>
        <v/>
      </c>
      <c r="V102" s="142" t="str">
        <f t="shared" si="33"/>
        <v/>
      </c>
      <c r="W102" s="142" t="str">
        <f t="shared" si="33"/>
        <v/>
      </c>
      <c r="X102" s="142" t="str">
        <f t="shared" si="33"/>
        <v/>
      </c>
      <c r="Y102" s="142"/>
      <c r="Z102" s="142"/>
      <c r="AA102" s="148" t="str">
        <f t="shared" ca="1" si="34"/>
        <v/>
      </c>
      <c r="AB102" s="148" t="str">
        <f t="shared" ca="1" si="34"/>
        <v/>
      </c>
      <c r="AC102" s="148" t="str">
        <f t="shared" ca="1" si="34"/>
        <v/>
      </c>
      <c r="AD102" s="148" t="str">
        <f t="shared" ca="1" si="34"/>
        <v/>
      </c>
      <c r="AE102" s="148" t="str">
        <f t="shared" ca="1" si="34"/>
        <v/>
      </c>
      <c r="AF102" s="148" t="str">
        <f t="shared" ca="1" si="34"/>
        <v>D06</v>
      </c>
      <c r="AG102" s="148" t="str">
        <f t="shared" ca="1" si="34"/>
        <v/>
      </c>
      <c r="AH102" s="148" t="str">
        <f t="shared" ca="1" si="34"/>
        <v/>
      </c>
      <c r="AI102" s="148" t="str">
        <f t="shared" ca="1" si="34"/>
        <v/>
      </c>
      <c r="AJ102" s="148" t="str">
        <f t="shared" ca="1" si="34"/>
        <v/>
      </c>
      <c r="AK102" s="148" t="str">
        <f t="shared" ca="1" si="34"/>
        <v/>
      </c>
      <c r="AL102" s="148" t="str">
        <f t="shared" ca="1" si="25"/>
        <v/>
      </c>
      <c r="AM102" s="238" t="str">
        <f t="shared" si="28"/>
        <v>Starší žákyně</v>
      </c>
      <c r="AN102" s="233">
        <f t="shared" ca="1" si="32"/>
        <v>5</v>
      </c>
      <c r="AO102" s="233">
        <f t="shared" ca="1" si="29"/>
        <v>60</v>
      </c>
      <c r="AP102" s="233" t="str">
        <f t="shared" si="30"/>
        <v>2011 - 2012</v>
      </c>
      <c r="AR102" s="66"/>
      <c r="AS102" s="11"/>
      <c r="AT102" s="11"/>
      <c r="BA102" s="2"/>
    </row>
    <row r="103" spans="1:53" x14ac:dyDescent="0.35">
      <c r="A103" s="66">
        <f>IF(C102="","",MAX($A$7:A102)+1)</f>
        <v>97</v>
      </c>
      <c r="B103" s="37">
        <v>102</v>
      </c>
      <c r="C103" s="107" t="s">
        <v>883</v>
      </c>
      <c r="D103" s="38" t="s">
        <v>242</v>
      </c>
      <c r="E103" s="108">
        <v>0</v>
      </c>
      <c r="F103">
        <v>2021</v>
      </c>
      <c r="G103" s="107" t="s">
        <v>745</v>
      </c>
      <c r="H103" s="70" t="s">
        <v>101</v>
      </c>
      <c r="I103" s="287" t="str">
        <f t="shared" ca="1" si="31"/>
        <v>20 m</v>
      </c>
      <c r="J103" s="285">
        <f>IF(H103="","",VLOOKUP(H103,Kategorie!$A$4:$J$35,8,FALSE))</f>
        <v>1</v>
      </c>
      <c r="L103" s="142" t="str">
        <f t="shared" si="33"/>
        <v/>
      </c>
      <c r="M103" s="142" t="str">
        <f t="shared" si="33"/>
        <v/>
      </c>
      <c r="N103" s="142" t="str">
        <f t="shared" si="33"/>
        <v/>
      </c>
      <c r="O103" s="142" t="str">
        <f t="shared" si="33"/>
        <v/>
      </c>
      <c r="P103" s="142" t="str">
        <f t="shared" si="33"/>
        <v/>
      </c>
      <c r="Q103" s="142" t="str">
        <f t="shared" si="33"/>
        <v/>
      </c>
      <c r="R103" s="142" t="str">
        <f t="shared" si="33"/>
        <v/>
      </c>
      <c r="S103" s="142" t="str">
        <f t="shared" si="33"/>
        <v/>
      </c>
      <c r="T103" s="142" t="str">
        <f t="shared" si="33"/>
        <v/>
      </c>
      <c r="U103" s="142" t="str">
        <f t="shared" si="33"/>
        <v/>
      </c>
      <c r="V103" s="142" t="str">
        <f t="shared" si="33"/>
        <v/>
      </c>
      <c r="W103" s="142" t="str">
        <f t="shared" si="33"/>
        <v/>
      </c>
      <c r="X103" s="142" t="str">
        <f t="shared" si="33"/>
        <v/>
      </c>
      <c r="Y103" s="142"/>
      <c r="Z103" s="142"/>
      <c r="AA103" s="148" t="str">
        <f t="shared" ca="1" si="34"/>
        <v>D01</v>
      </c>
      <c r="AB103" s="148" t="str">
        <f t="shared" ca="1" si="34"/>
        <v/>
      </c>
      <c r="AC103" s="148" t="str">
        <f t="shared" ca="1" si="34"/>
        <v/>
      </c>
      <c r="AD103" s="148" t="str">
        <f t="shared" ca="1" si="34"/>
        <v/>
      </c>
      <c r="AE103" s="148" t="str">
        <f t="shared" ca="1" si="34"/>
        <v/>
      </c>
      <c r="AF103" s="148" t="str">
        <f t="shared" ca="1" si="34"/>
        <v/>
      </c>
      <c r="AG103" s="148" t="str">
        <f t="shared" ca="1" si="34"/>
        <v/>
      </c>
      <c r="AH103" s="148" t="str">
        <f t="shared" ca="1" si="34"/>
        <v/>
      </c>
      <c r="AI103" s="148" t="str">
        <f t="shared" ca="1" si="34"/>
        <v/>
      </c>
      <c r="AJ103" s="148" t="str">
        <f t="shared" ca="1" si="34"/>
        <v/>
      </c>
      <c r="AK103" s="148" t="str">
        <f t="shared" ca="1" si="34"/>
        <v/>
      </c>
      <c r="AL103" s="148" t="str">
        <f t="shared" ca="1" si="25"/>
        <v/>
      </c>
      <c r="AM103" s="238" t="str">
        <f t="shared" si="28"/>
        <v>Benjamínci D</v>
      </c>
      <c r="AN103" s="233">
        <f t="shared" ca="1" si="32"/>
        <v>15</v>
      </c>
      <c r="AO103" s="233">
        <f t="shared" ca="1" si="29"/>
        <v>20</v>
      </c>
      <c r="AP103" s="233" t="str">
        <f t="shared" si="30"/>
        <v>2021 -  a mladší</v>
      </c>
      <c r="AR103" s="66"/>
      <c r="AS103" s="11"/>
      <c r="AT103" s="11"/>
      <c r="BA103" s="2"/>
    </row>
    <row r="104" spans="1:53" x14ac:dyDescent="0.35">
      <c r="A104" s="66">
        <f>IF(C103="","",MAX($A$7:A103)+1)</f>
        <v>98</v>
      </c>
      <c r="B104" s="37">
        <v>103</v>
      </c>
      <c r="C104" s="107" t="s">
        <v>959</v>
      </c>
      <c r="D104" s="38" t="s">
        <v>251</v>
      </c>
      <c r="E104" s="108">
        <v>1</v>
      </c>
      <c r="F104">
        <v>2009</v>
      </c>
      <c r="G104" s="107" t="s">
        <v>745</v>
      </c>
      <c r="H104" s="70" t="s">
        <v>98</v>
      </c>
      <c r="I104" s="287" t="str">
        <f t="shared" ca="1" si="31"/>
        <v>80 m</v>
      </c>
      <c r="J104" s="285">
        <f>IF(H104="","",VLOOKUP(H104,Kategorie!$A$4:$J$35,8,FALSE))</f>
        <v>4</v>
      </c>
      <c r="L104" s="142" t="str">
        <f t="shared" ca="1" si="33"/>
        <v/>
      </c>
      <c r="M104" s="142" t="str">
        <f t="shared" ca="1" si="33"/>
        <v/>
      </c>
      <c r="N104" s="142" t="str">
        <f t="shared" ca="1" si="33"/>
        <v/>
      </c>
      <c r="O104" s="142" t="str">
        <f t="shared" ca="1" si="33"/>
        <v/>
      </c>
      <c r="P104" s="142" t="str">
        <f t="shared" ca="1" si="33"/>
        <v/>
      </c>
      <c r="Q104" s="142" t="str">
        <f t="shared" ca="1" si="33"/>
        <v/>
      </c>
      <c r="R104" s="142" t="str">
        <f t="shared" ca="1" si="33"/>
        <v>C07</v>
      </c>
      <c r="S104" s="142" t="str">
        <f t="shared" ca="1" si="33"/>
        <v/>
      </c>
      <c r="T104" s="142" t="str">
        <f t="shared" ca="1" si="33"/>
        <v/>
      </c>
      <c r="U104" s="142" t="str">
        <f t="shared" ca="1" si="33"/>
        <v/>
      </c>
      <c r="V104" s="142" t="str">
        <f t="shared" ca="1" si="33"/>
        <v/>
      </c>
      <c r="W104" s="142" t="str">
        <f t="shared" ca="1" si="33"/>
        <v/>
      </c>
      <c r="X104" s="142" t="str">
        <f t="shared" ca="1" si="33"/>
        <v/>
      </c>
      <c r="Y104" s="142"/>
      <c r="Z104" s="142"/>
      <c r="AA104" s="148" t="str">
        <f t="shared" si="34"/>
        <v/>
      </c>
      <c r="AB104" s="148" t="str">
        <f t="shared" si="34"/>
        <v/>
      </c>
      <c r="AC104" s="148" t="str">
        <f t="shared" si="34"/>
        <v/>
      </c>
      <c r="AD104" s="148" t="str">
        <f t="shared" si="34"/>
        <v/>
      </c>
      <c r="AE104" s="148" t="str">
        <f t="shared" si="34"/>
        <v/>
      </c>
      <c r="AF104" s="148" t="str">
        <f t="shared" si="34"/>
        <v/>
      </c>
      <c r="AG104" s="148" t="str">
        <f t="shared" si="34"/>
        <v/>
      </c>
      <c r="AH104" s="148" t="str">
        <f t="shared" si="34"/>
        <v/>
      </c>
      <c r="AI104" s="148" t="str">
        <f t="shared" si="34"/>
        <v/>
      </c>
      <c r="AJ104" s="148" t="str">
        <f t="shared" si="34"/>
        <v/>
      </c>
      <c r="AK104" s="148" t="str">
        <f t="shared" si="34"/>
        <v/>
      </c>
      <c r="AL104" s="148" t="str">
        <f t="shared" si="25"/>
        <v/>
      </c>
      <c r="AM104" s="238" t="str">
        <f t="shared" si="28"/>
        <v>Dorostenci</v>
      </c>
      <c r="AN104" s="233">
        <f t="shared" ca="1" si="32"/>
        <v>8</v>
      </c>
      <c r="AO104" s="233">
        <f t="shared" ca="1" si="29"/>
        <v>80</v>
      </c>
      <c r="AP104" s="233" t="str">
        <f t="shared" si="30"/>
        <v>2009 - 2010</v>
      </c>
      <c r="AR104" s="66"/>
      <c r="AS104" s="11"/>
      <c r="AT104" s="11"/>
      <c r="BA104" s="2"/>
    </row>
    <row r="105" spans="1:53" x14ac:dyDescent="0.35">
      <c r="A105" s="66">
        <f>IF(C104="","",MAX($A$7:A104)+1)</f>
        <v>99</v>
      </c>
      <c r="B105" s="37">
        <v>104</v>
      </c>
      <c r="C105" s="107" t="s">
        <v>254</v>
      </c>
      <c r="D105" s="38" t="s">
        <v>253</v>
      </c>
      <c r="E105" s="108">
        <v>1</v>
      </c>
      <c r="F105">
        <v>1951</v>
      </c>
      <c r="G105" s="107" t="s">
        <v>255</v>
      </c>
      <c r="H105" s="70" t="s">
        <v>491</v>
      </c>
      <c r="I105" s="287" t="str">
        <f t="shared" ca="1" si="31"/>
        <v>80 m</v>
      </c>
      <c r="J105" s="285">
        <f>IF(H105="","",VLOOKUP(H105,Kategorie!$A$4:$J$35,8,FALSE))</f>
        <v>5</v>
      </c>
      <c r="L105" s="142" t="str">
        <f t="shared" ca="1" si="33"/>
        <v/>
      </c>
      <c r="M105" s="142" t="str">
        <f t="shared" ca="1" si="33"/>
        <v/>
      </c>
      <c r="N105" s="142" t="str">
        <f t="shared" ca="1" si="33"/>
        <v/>
      </c>
      <c r="O105" s="142" t="str">
        <f t="shared" ca="1" si="33"/>
        <v/>
      </c>
      <c r="P105" s="142" t="str">
        <f t="shared" ca="1" si="33"/>
        <v/>
      </c>
      <c r="Q105" s="142" t="str">
        <f t="shared" ca="1" si="33"/>
        <v/>
      </c>
      <c r="R105" s="142" t="str">
        <f t="shared" ca="1" si="33"/>
        <v/>
      </c>
      <c r="S105" s="142" t="str">
        <f t="shared" ca="1" si="33"/>
        <v/>
      </c>
      <c r="T105" s="142" t="str">
        <f t="shared" ca="1" si="33"/>
        <v/>
      </c>
      <c r="U105" s="142" t="str">
        <f t="shared" ca="1" si="33"/>
        <v/>
      </c>
      <c r="V105" s="142" t="str">
        <f t="shared" ca="1" si="33"/>
        <v/>
      </c>
      <c r="W105" s="142" t="str">
        <f t="shared" ca="1" si="33"/>
        <v/>
      </c>
      <c r="X105" s="142" t="str">
        <f t="shared" ca="1" si="33"/>
        <v>C13</v>
      </c>
      <c r="Y105" s="142"/>
      <c r="Z105" s="142"/>
      <c r="AA105" s="148" t="str">
        <f t="shared" si="34"/>
        <v/>
      </c>
      <c r="AB105" s="148" t="str">
        <f t="shared" si="34"/>
        <v/>
      </c>
      <c r="AC105" s="148" t="str">
        <f t="shared" si="34"/>
        <v/>
      </c>
      <c r="AD105" s="148" t="str">
        <f t="shared" si="34"/>
        <v/>
      </c>
      <c r="AE105" s="148" t="str">
        <f t="shared" si="34"/>
        <v/>
      </c>
      <c r="AF105" s="148" t="str">
        <f t="shared" si="34"/>
        <v/>
      </c>
      <c r="AG105" s="148" t="str">
        <f t="shared" si="34"/>
        <v/>
      </c>
      <c r="AH105" s="148" t="str">
        <f t="shared" si="34"/>
        <v/>
      </c>
      <c r="AI105" s="148" t="str">
        <f t="shared" si="34"/>
        <v/>
      </c>
      <c r="AJ105" s="148" t="str">
        <f t="shared" si="34"/>
        <v/>
      </c>
      <c r="AK105" s="148" t="str">
        <f t="shared" si="34"/>
        <v/>
      </c>
      <c r="AL105" s="148" t="str">
        <f t="shared" si="25"/>
        <v/>
      </c>
      <c r="AM105" s="238" t="str">
        <f t="shared" si="28"/>
        <v>Muži E</v>
      </c>
      <c r="AN105" s="233">
        <f t="shared" ca="1" si="32"/>
        <v>4</v>
      </c>
      <c r="AO105" s="233">
        <f t="shared" ca="1" si="29"/>
        <v>80</v>
      </c>
      <c r="AP105" s="233" t="str">
        <f t="shared" si="30"/>
        <v>1956 -  a starší</v>
      </c>
      <c r="AR105" s="66"/>
      <c r="AS105" s="11"/>
      <c r="AT105" s="11"/>
      <c r="BA105" s="2"/>
    </row>
    <row r="106" spans="1:53" x14ac:dyDescent="0.35">
      <c r="A106" s="66">
        <f>IF(C105="","",MAX($A$7:A105)+1)</f>
        <v>100</v>
      </c>
      <c r="B106" s="37">
        <v>105</v>
      </c>
      <c r="C106" s="107" t="s">
        <v>996</v>
      </c>
      <c r="D106" s="38" t="s">
        <v>30</v>
      </c>
      <c r="E106" s="108">
        <v>1</v>
      </c>
      <c r="F106">
        <v>1953</v>
      </c>
      <c r="G106" s="107" t="s">
        <v>743</v>
      </c>
      <c r="H106" s="70" t="s">
        <v>491</v>
      </c>
      <c r="I106" s="287" t="str">
        <f t="shared" ca="1" si="31"/>
        <v>80 m</v>
      </c>
      <c r="J106" s="285">
        <f>IF(H106="","",VLOOKUP(H106,Kategorie!$A$4:$J$35,8,FALSE))</f>
        <v>5</v>
      </c>
      <c r="L106" s="142" t="str">
        <f t="shared" ca="1" si="33"/>
        <v/>
      </c>
      <c r="M106" s="142" t="str">
        <f t="shared" ca="1" si="33"/>
        <v/>
      </c>
      <c r="N106" s="142" t="str">
        <f t="shared" ca="1" si="33"/>
        <v/>
      </c>
      <c r="O106" s="142" t="str">
        <f t="shared" ca="1" si="33"/>
        <v/>
      </c>
      <c r="P106" s="142" t="str">
        <f t="shared" ca="1" si="33"/>
        <v/>
      </c>
      <c r="Q106" s="142" t="str">
        <f t="shared" ca="1" si="33"/>
        <v/>
      </c>
      <c r="R106" s="142" t="str">
        <f t="shared" ca="1" si="33"/>
        <v/>
      </c>
      <c r="S106" s="142" t="str">
        <f t="shared" ca="1" si="33"/>
        <v/>
      </c>
      <c r="T106" s="142" t="str">
        <f t="shared" ca="1" si="33"/>
        <v/>
      </c>
      <c r="U106" s="142" t="str">
        <f t="shared" ca="1" si="33"/>
        <v/>
      </c>
      <c r="V106" s="142" t="str">
        <f t="shared" ca="1" si="33"/>
        <v/>
      </c>
      <c r="W106" s="142" t="str">
        <f t="shared" ca="1" si="33"/>
        <v/>
      </c>
      <c r="X106" s="142" t="str">
        <f t="shared" ca="1" si="33"/>
        <v>C13</v>
      </c>
      <c r="Y106" s="142"/>
      <c r="Z106" s="142"/>
      <c r="AA106" s="148" t="str">
        <f t="shared" si="34"/>
        <v/>
      </c>
      <c r="AB106" s="148" t="str">
        <f t="shared" si="34"/>
        <v/>
      </c>
      <c r="AC106" s="148" t="str">
        <f t="shared" si="34"/>
        <v/>
      </c>
      <c r="AD106" s="148" t="str">
        <f t="shared" si="34"/>
        <v/>
      </c>
      <c r="AE106" s="148" t="str">
        <f t="shared" si="34"/>
        <v/>
      </c>
      <c r="AF106" s="148" t="str">
        <f t="shared" si="34"/>
        <v/>
      </c>
      <c r="AG106" s="148" t="str">
        <f t="shared" si="34"/>
        <v/>
      </c>
      <c r="AH106" s="148" t="str">
        <f t="shared" si="34"/>
        <v/>
      </c>
      <c r="AI106" s="148" t="str">
        <f t="shared" si="34"/>
        <v/>
      </c>
      <c r="AJ106" s="148" t="str">
        <f t="shared" si="34"/>
        <v/>
      </c>
      <c r="AK106" s="148" t="str">
        <f t="shared" si="34"/>
        <v/>
      </c>
      <c r="AL106" s="148" t="str">
        <f t="shared" si="25"/>
        <v/>
      </c>
      <c r="AM106" s="238" t="str">
        <f t="shared" si="28"/>
        <v>Muži E</v>
      </c>
      <c r="AN106" s="233">
        <f t="shared" ca="1" si="32"/>
        <v>4</v>
      </c>
      <c r="AO106" s="233">
        <f t="shared" ca="1" si="29"/>
        <v>80</v>
      </c>
      <c r="AP106" s="233" t="str">
        <f t="shared" si="30"/>
        <v>1956 -  a starší</v>
      </c>
      <c r="AR106" s="66"/>
      <c r="AS106" s="11"/>
      <c r="AT106" s="11"/>
      <c r="BA106" s="2"/>
    </row>
    <row r="107" spans="1:53" x14ac:dyDescent="0.35">
      <c r="A107" s="66">
        <f>IF(C106="","",MAX($A$7:A106)+1)</f>
        <v>101</v>
      </c>
      <c r="B107" s="37">
        <v>106</v>
      </c>
      <c r="C107" s="107" t="s">
        <v>997</v>
      </c>
      <c r="D107" s="38" t="s">
        <v>17</v>
      </c>
      <c r="E107" s="108">
        <v>0</v>
      </c>
      <c r="F107">
        <v>2022</v>
      </c>
      <c r="G107" s="107" t="s">
        <v>55</v>
      </c>
      <c r="H107" s="70" t="s">
        <v>101</v>
      </c>
      <c r="I107" s="287" t="str">
        <f t="shared" ca="1" si="31"/>
        <v>20 m</v>
      </c>
      <c r="J107" s="285">
        <f>IF(H107="","",VLOOKUP(H107,Kategorie!$A$4:$J$35,8,FALSE))</f>
        <v>1</v>
      </c>
      <c r="L107" s="142" t="str">
        <f t="shared" si="33"/>
        <v/>
      </c>
      <c r="M107" s="142" t="str">
        <f t="shared" si="33"/>
        <v/>
      </c>
      <c r="N107" s="142" t="str">
        <f t="shared" si="33"/>
        <v/>
      </c>
      <c r="O107" s="142" t="str">
        <f t="shared" si="33"/>
        <v/>
      </c>
      <c r="P107" s="142" t="str">
        <f t="shared" si="33"/>
        <v/>
      </c>
      <c r="Q107" s="142" t="str">
        <f t="shared" si="33"/>
        <v/>
      </c>
      <c r="R107" s="142" t="str">
        <f t="shared" si="33"/>
        <v/>
      </c>
      <c r="S107" s="142" t="str">
        <f t="shared" si="33"/>
        <v/>
      </c>
      <c r="T107" s="142" t="str">
        <f t="shared" si="33"/>
        <v/>
      </c>
      <c r="U107" s="142" t="str">
        <f t="shared" si="33"/>
        <v/>
      </c>
      <c r="V107" s="142" t="str">
        <f t="shared" si="33"/>
        <v/>
      </c>
      <c r="W107" s="142" t="str">
        <f t="shared" si="33"/>
        <v/>
      </c>
      <c r="X107" s="142" t="str">
        <f t="shared" si="33"/>
        <v/>
      </c>
      <c r="Y107" s="142"/>
      <c r="Z107" s="142"/>
      <c r="AA107" s="148" t="str">
        <f t="shared" ca="1" si="34"/>
        <v>D01</v>
      </c>
      <c r="AB107" s="148" t="str">
        <f t="shared" ca="1" si="34"/>
        <v/>
      </c>
      <c r="AC107" s="148" t="str">
        <f t="shared" ca="1" si="34"/>
        <v/>
      </c>
      <c r="AD107" s="148" t="str">
        <f t="shared" ca="1" si="34"/>
        <v/>
      </c>
      <c r="AE107" s="148" t="str">
        <f t="shared" ca="1" si="34"/>
        <v/>
      </c>
      <c r="AF107" s="148" t="str">
        <f t="shared" ca="1" si="34"/>
        <v/>
      </c>
      <c r="AG107" s="148" t="str">
        <f t="shared" ca="1" si="34"/>
        <v/>
      </c>
      <c r="AH107" s="148" t="str">
        <f t="shared" ca="1" si="34"/>
        <v/>
      </c>
      <c r="AI107" s="148" t="str">
        <f t="shared" ca="1" si="34"/>
        <v/>
      </c>
      <c r="AJ107" s="148" t="str">
        <f t="shared" ca="1" si="34"/>
        <v/>
      </c>
      <c r="AK107" s="148" t="str">
        <f t="shared" ca="1" si="34"/>
        <v/>
      </c>
      <c r="AL107" s="148" t="str">
        <f t="shared" ca="1" si="25"/>
        <v/>
      </c>
      <c r="AM107" s="238" t="str">
        <f t="shared" si="28"/>
        <v>Benjamínci D</v>
      </c>
      <c r="AN107" s="233">
        <f t="shared" ca="1" si="32"/>
        <v>15</v>
      </c>
      <c r="AO107" s="233">
        <f t="shared" ca="1" si="29"/>
        <v>20</v>
      </c>
      <c r="AP107" s="233" t="str">
        <f t="shared" si="30"/>
        <v>2021 -  a mladší</v>
      </c>
      <c r="AR107" s="66"/>
      <c r="AS107" s="11"/>
      <c r="AT107" s="11"/>
      <c r="BA107" s="2"/>
    </row>
    <row r="108" spans="1:53" x14ac:dyDescent="0.35">
      <c r="A108" s="66">
        <f>IF(C107="","",MAX($A$7:A107)+1)</f>
        <v>102</v>
      </c>
      <c r="B108" s="37">
        <v>107</v>
      </c>
      <c r="C108" s="107" t="s">
        <v>997</v>
      </c>
      <c r="D108" s="38" t="s">
        <v>264</v>
      </c>
      <c r="E108" s="108">
        <v>0</v>
      </c>
      <c r="F108">
        <v>2023</v>
      </c>
      <c r="G108" s="107" t="s">
        <v>55</v>
      </c>
      <c r="H108" s="70" t="s">
        <v>101</v>
      </c>
      <c r="I108" s="287" t="str">
        <f t="shared" ca="1" si="31"/>
        <v>20 m</v>
      </c>
      <c r="J108" s="285">
        <f>IF(H108="","",VLOOKUP(H108,Kategorie!$A$4:$J$35,8,FALSE))</f>
        <v>1</v>
      </c>
      <c r="L108" s="142" t="str">
        <f t="shared" si="33"/>
        <v/>
      </c>
      <c r="M108" s="142" t="str">
        <f t="shared" si="33"/>
        <v/>
      </c>
      <c r="N108" s="142" t="str">
        <f t="shared" si="33"/>
        <v/>
      </c>
      <c r="O108" s="142" t="str">
        <f t="shared" si="33"/>
        <v/>
      </c>
      <c r="P108" s="142" t="str">
        <f t="shared" si="33"/>
        <v/>
      </c>
      <c r="Q108" s="142" t="str">
        <f t="shared" si="33"/>
        <v/>
      </c>
      <c r="R108" s="142" t="str">
        <f t="shared" si="33"/>
        <v/>
      </c>
      <c r="S108" s="142" t="str">
        <f t="shared" si="33"/>
        <v/>
      </c>
      <c r="T108" s="142" t="str">
        <f t="shared" si="33"/>
        <v/>
      </c>
      <c r="U108" s="142" t="str">
        <f t="shared" ref="L108:X128" si="35">IF($E108=0,"",IF(AND($F108&gt;=U$2,$F108&lt;=U$4),U$6,""))</f>
        <v/>
      </c>
      <c r="V108" s="142" t="str">
        <f t="shared" si="35"/>
        <v/>
      </c>
      <c r="W108" s="142" t="str">
        <f t="shared" si="35"/>
        <v/>
      </c>
      <c r="X108" s="142" t="str">
        <f t="shared" si="35"/>
        <v/>
      </c>
      <c r="Y108" s="142"/>
      <c r="Z108" s="142"/>
      <c r="AA108" s="148" t="str">
        <f t="shared" ca="1" si="34"/>
        <v>D01</v>
      </c>
      <c r="AB108" s="148" t="str">
        <f t="shared" ca="1" si="34"/>
        <v/>
      </c>
      <c r="AC108" s="148" t="str">
        <f t="shared" ca="1" si="34"/>
        <v/>
      </c>
      <c r="AD108" s="148" t="str">
        <f t="shared" ca="1" si="34"/>
        <v/>
      </c>
      <c r="AE108" s="148" t="str">
        <f t="shared" ca="1" si="34"/>
        <v/>
      </c>
      <c r="AF108" s="148" t="str">
        <f t="shared" ca="1" si="34"/>
        <v/>
      </c>
      <c r="AG108" s="148" t="str">
        <f t="shared" ca="1" si="34"/>
        <v/>
      </c>
      <c r="AH108" s="148" t="str">
        <f t="shared" ca="1" si="34"/>
        <v/>
      </c>
      <c r="AI108" s="148" t="str">
        <f t="shared" ca="1" si="34"/>
        <v/>
      </c>
      <c r="AJ108" s="148" t="str">
        <f t="shared" ca="1" si="34"/>
        <v/>
      </c>
      <c r="AK108" s="148" t="str">
        <f t="shared" ca="1" si="34"/>
        <v/>
      </c>
      <c r="AL108" s="148" t="str">
        <f t="shared" ca="1" si="25"/>
        <v/>
      </c>
      <c r="AM108" s="238" t="str">
        <f t="shared" si="28"/>
        <v>Benjamínci D</v>
      </c>
      <c r="AN108" s="233">
        <f t="shared" ca="1" si="32"/>
        <v>15</v>
      </c>
      <c r="AO108" s="233">
        <f t="shared" ca="1" si="29"/>
        <v>20</v>
      </c>
      <c r="AP108" s="233" t="str">
        <f t="shared" si="30"/>
        <v>2021 -  a mladší</v>
      </c>
      <c r="AR108" s="66"/>
      <c r="AS108" s="11"/>
      <c r="AT108" s="11"/>
      <c r="BA108" s="2"/>
    </row>
    <row r="109" spans="1:53" x14ac:dyDescent="0.35">
      <c r="A109" s="66">
        <f>IF(C108="","",MAX($A$7:A108)+1)</f>
        <v>103</v>
      </c>
      <c r="B109" s="37">
        <v>108</v>
      </c>
      <c r="C109" s="107" t="s">
        <v>998</v>
      </c>
      <c r="D109" s="38" t="s">
        <v>57</v>
      </c>
      <c r="E109" s="108">
        <v>0</v>
      </c>
      <c r="F109">
        <v>2023</v>
      </c>
      <c r="G109" s="107" t="s">
        <v>999</v>
      </c>
      <c r="H109" s="70" t="s">
        <v>101</v>
      </c>
      <c r="I109" s="287" t="str">
        <f t="shared" ca="1" si="31"/>
        <v>20 m</v>
      </c>
      <c r="J109" s="285">
        <f>IF(H109="","",VLOOKUP(H109,Kategorie!$A$4:$J$35,8,FALSE))</f>
        <v>1</v>
      </c>
      <c r="L109" s="142" t="str">
        <f t="shared" si="35"/>
        <v/>
      </c>
      <c r="M109" s="142" t="str">
        <f t="shared" si="35"/>
        <v/>
      </c>
      <c r="N109" s="142" t="str">
        <f t="shared" si="35"/>
        <v/>
      </c>
      <c r="O109" s="142" t="str">
        <f t="shared" si="35"/>
        <v/>
      </c>
      <c r="P109" s="142" t="str">
        <f t="shared" si="35"/>
        <v/>
      </c>
      <c r="Q109" s="142" t="str">
        <f t="shared" si="35"/>
        <v/>
      </c>
      <c r="R109" s="142" t="str">
        <f t="shared" si="35"/>
        <v/>
      </c>
      <c r="S109" s="142" t="str">
        <f t="shared" si="35"/>
        <v/>
      </c>
      <c r="T109" s="142" t="str">
        <f t="shared" si="35"/>
        <v/>
      </c>
      <c r="U109" s="142" t="str">
        <f t="shared" si="35"/>
        <v/>
      </c>
      <c r="V109" s="142" t="str">
        <f t="shared" si="35"/>
        <v/>
      </c>
      <c r="W109" s="142" t="str">
        <f t="shared" si="35"/>
        <v/>
      </c>
      <c r="X109" s="142" t="str">
        <f t="shared" si="35"/>
        <v/>
      </c>
      <c r="Y109" s="142"/>
      <c r="Z109" s="142"/>
      <c r="AA109" s="148" t="str">
        <f t="shared" ca="1" si="34"/>
        <v>D01</v>
      </c>
      <c r="AB109" s="148" t="str">
        <f t="shared" ca="1" si="34"/>
        <v/>
      </c>
      <c r="AC109" s="148" t="str">
        <f t="shared" ca="1" si="34"/>
        <v/>
      </c>
      <c r="AD109" s="148" t="str">
        <f t="shared" ca="1" si="34"/>
        <v/>
      </c>
      <c r="AE109" s="148" t="str">
        <f t="shared" ca="1" si="34"/>
        <v/>
      </c>
      <c r="AF109" s="148" t="str">
        <f t="shared" ca="1" si="34"/>
        <v/>
      </c>
      <c r="AG109" s="148" t="str">
        <f t="shared" ca="1" si="34"/>
        <v/>
      </c>
      <c r="AH109" s="148" t="str">
        <f t="shared" ca="1" si="34"/>
        <v/>
      </c>
      <c r="AI109" s="148" t="str">
        <f t="shared" ca="1" si="34"/>
        <v/>
      </c>
      <c r="AJ109" s="148" t="str">
        <f t="shared" ca="1" si="34"/>
        <v/>
      </c>
      <c r="AK109" s="148" t="str">
        <f t="shared" ca="1" si="34"/>
        <v/>
      </c>
      <c r="AL109" s="148" t="str">
        <f t="shared" ca="1" si="25"/>
        <v/>
      </c>
      <c r="AM109" s="238" t="str">
        <f t="shared" si="28"/>
        <v>Benjamínci D</v>
      </c>
      <c r="AN109" s="233">
        <f t="shared" ca="1" si="32"/>
        <v>15</v>
      </c>
      <c r="AO109" s="233">
        <f t="shared" ca="1" si="29"/>
        <v>20</v>
      </c>
      <c r="AP109" s="233" t="str">
        <f t="shared" si="30"/>
        <v>2021 -  a mladší</v>
      </c>
      <c r="AR109" s="66"/>
      <c r="AS109" s="11"/>
      <c r="AT109" s="11"/>
      <c r="BA109" s="2"/>
    </row>
    <row r="110" spans="1:53" x14ac:dyDescent="0.35">
      <c r="A110" s="66">
        <f>IF(C109="","",MAX($A$7:A109)+1)</f>
        <v>104</v>
      </c>
      <c r="B110" s="37">
        <v>109</v>
      </c>
      <c r="C110" s="107" t="s">
        <v>1000</v>
      </c>
      <c r="D110" s="38" t="s">
        <v>884</v>
      </c>
      <c r="E110" s="108">
        <v>1</v>
      </c>
      <c r="F110">
        <v>2021</v>
      </c>
      <c r="G110" s="107" t="s">
        <v>999</v>
      </c>
      <c r="H110" s="70" t="s">
        <v>92</v>
      </c>
      <c r="I110" s="287" t="str">
        <f t="shared" ca="1" si="31"/>
        <v>20 m</v>
      </c>
      <c r="J110" s="285">
        <f>IF(H110="","",VLOOKUP(H110,Kategorie!$A$4:$J$35,8,FALSE))</f>
        <v>1</v>
      </c>
      <c r="L110" s="142" t="str">
        <f t="shared" ca="1" si="35"/>
        <v>C01</v>
      </c>
      <c r="M110" s="142" t="str">
        <f t="shared" ca="1" si="35"/>
        <v/>
      </c>
      <c r="N110" s="142" t="str">
        <f t="shared" ca="1" si="35"/>
        <v/>
      </c>
      <c r="O110" s="142" t="str">
        <f t="shared" ca="1" si="35"/>
        <v/>
      </c>
      <c r="P110" s="142" t="str">
        <f t="shared" ca="1" si="35"/>
        <v/>
      </c>
      <c r="Q110" s="142" t="str">
        <f t="shared" ca="1" si="35"/>
        <v/>
      </c>
      <c r="R110" s="142" t="str">
        <f t="shared" ca="1" si="35"/>
        <v/>
      </c>
      <c r="S110" s="142" t="str">
        <f t="shared" ca="1" si="35"/>
        <v/>
      </c>
      <c r="T110" s="142" t="str">
        <f t="shared" ca="1" si="35"/>
        <v/>
      </c>
      <c r="U110" s="142" t="str">
        <f t="shared" ca="1" si="35"/>
        <v/>
      </c>
      <c r="V110" s="142" t="str">
        <f t="shared" ca="1" si="35"/>
        <v/>
      </c>
      <c r="W110" s="142" t="str">
        <f t="shared" ca="1" si="35"/>
        <v/>
      </c>
      <c r="X110" s="142" t="str">
        <f t="shared" ca="1" si="35"/>
        <v/>
      </c>
      <c r="Y110" s="142"/>
      <c r="Z110" s="142"/>
      <c r="AA110" s="148" t="str">
        <f t="shared" si="34"/>
        <v/>
      </c>
      <c r="AB110" s="148" t="str">
        <f t="shared" si="34"/>
        <v/>
      </c>
      <c r="AC110" s="148" t="str">
        <f t="shared" si="34"/>
        <v/>
      </c>
      <c r="AD110" s="148" t="str">
        <f t="shared" si="34"/>
        <v/>
      </c>
      <c r="AE110" s="148" t="str">
        <f t="shared" si="34"/>
        <v/>
      </c>
      <c r="AF110" s="148" t="str">
        <f t="shared" si="34"/>
        <v/>
      </c>
      <c r="AG110" s="148" t="str">
        <f t="shared" si="34"/>
        <v/>
      </c>
      <c r="AH110" s="148" t="str">
        <f t="shared" si="34"/>
        <v/>
      </c>
      <c r="AI110" s="148" t="str">
        <f t="shared" si="34"/>
        <v/>
      </c>
      <c r="AJ110" s="148" t="str">
        <f t="shared" si="34"/>
        <v/>
      </c>
      <c r="AK110" s="148" t="str">
        <f t="shared" si="34"/>
        <v/>
      </c>
      <c r="AL110" s="148" t="str">
        <f t="shared" si="25"/>
        <v/>
      </c>
      <c r="AM110" s="238" t="str">
        <f t="shared" si="28"/>
        <v>Benjamínci H</v>
      </c>
      <c r="AN110" s="233">
        <f t="shared" ca="1" si="32"/>
        <v>7</v>
      </c>
      <c r="AO110" s="233">
        <f t="shared" ca="1" si="29"/>
        <v>20</v>
      </c>
      <c r="AP110" s="233" t="str">
        <f t="shared" si="30"/>
        <v>2021 -  a mladší</v>
      </c>
      <c r="AR110" s="66"/>
      <c r="AS110" s="11"/>
      <c r="AT110" s="11"/>
      <c r="BA110" s="2"/>
    </row>
    <row r="111" spans="1:53" x14ac:dyDescent="0.35">
      <c r="A111" s="66">
        <f>IF(C110="","",MAX($A$7:A110)+1)</f>
        <v>105</v>
      </c>
      <c r="B111" s="37">
        <v>110</v>
      </c>
      <c r="C111" s="107" t="s">
        <v>998</v>
      </c>
      <c r="D111" s="38" t="s">
        <v>1001</v>
      </c>
      <c r="E111" s="108">
        <v>0</v>
      </c>
      <c r="F111">
        <v>1988</v>
      </c>
      <c r="G111" s="107" t="s">
        <v>999</v>
      </c>
      <c r="H111" s="70" t="s">
        <v>489</v>
      </c>
      <c r="I111" s="287" t="str">
        <f t="shared" ca="1" si="31"/>
        <v>80 m</v>
      </c>
      <c r="J111" s="285">
        <f>IF(H111="","",VLOOKUP(H111,Kategorie!$A$4:$J$35,8,FALSE))</f>
        <v>4</v>
      </c>
      <c r="L111" s="142" t="str">
        <f t="shared" si="35"/>
        <v/>
      </c>
      <c r="M111" s="142" t="str">
        <f t="shared" si="35"/>
        <v/>
      </c>
      <c r="N111" s="142" t="str">
        <f t="shared" si="35"/>
        <v/>
      </c>
      <c r="O111" s="142" t="str">
        <f t="shared" si="35"/>
        <v/>
      </c>
      <c r="P111" s="142" t="str">
        <f t="shared" si="35"/>
        <v/>
      </c>
      <c r="Q111" s="142" t="str">
        <f t="shared" si="35"/>
        <v/>
      </c>
      <c r="R111" s="142" t="str">
        <f t="shared" si="35"/>
        <v/>
      </c>
      <c r="S111" s="142" t="str">
        <f t="shared" si="35"/>
        <v/>
      </c>
      <c r="T111" s="142" t="str">
        <f t="shared" si="35"/>
        <v/>
      </c>
      <c r="U111" s="142" t="str">
        <f t="shared" si="35"/>
        <v/>
      </c>
      <c r="V111" s="142" t="str">
        <f t="shared" si="35"/>
        <v/>
      </c>
      <c r="W111" s="142" t="str">
        <f t="shared" si="35"/>
        <v/>
      </c>
      <c r="X111" s="142" t="str">
        <f t="shared" si="35"/>
        <v/>
      </c>
      <c r="Y111" s="142"/>
      <c r="Z111" s="142"/>
      <c r="AA111" s="148" t="str">
        <f t="shared" ca="1" si="34"/>
        <v/>
      </c>
      <c r="AB111" s="148" t="str">
        <f t="shared" ca="1" si="34"/>
        <v/>
      </c>
      <c r="AC111" s="148" t="str">
        <f t="shared" ca="1" si="34"/>
        <v/>
      </c>
      <c r="AD111" s="148" t="str">
        <f t="shared" ca="1" si="34"/>
        <v/>
      </c>
      <c r="AE111" s="148" t="str">
        <f t="shared" ca="1" si="34"/>
        <v/>
      </c>
      <c r="AF111" s="148" t="str">
        <f t="shared" ca="1" si="34"/>
        <v/>
      </c>
      <c r="AG111" s="148" t="str">
        <f t="shared" ca="1" si="34"/>
        <v/>
      </c>
      <c r="AH111" s="148" t="str">
        <f t="shared" ca="1" si="34"/>
        <v/>
      </c>
      <c r="AI111" s="148" t="str">
        <f t="shared" ca="1" si="34"/>
        <v/>
      </c>
      <c r="AJ111" s="148" t="str">
        <f t="shared" ca="1" si="34"/>
        <v>D10</v>
      </c>
      <c r="AK111" s="148" t="str">
        <f t="shared" ca="1" si="34"/>
        <v/>
      </c>
      <c r="AL111" s="148" t="str">
        <f t="shared" ca="1" si="25"/>
        <v/>
      </c>
      <c r="AM111" s="238" t="str">
        <f t="shared" si="28"/>
        <v>Ženy B</v>
      </c>
      <c r="AN111" s="233">
        <f t="shared" ca="1" si="32"/>
        <v>9</v>
      </c>
      <c r="AO111" s="233">
        <f t="shared" ca="1" si="29"/>
        <v>80</v>
      </c>
      <c r="AP111" s="233" t="str">
        <f t="shared" si="30"/>
        <v>1991 - 1982</v>
      </c>
      <c r="AR111" s="66"/>
      <c r="AS111" s="11"/>
      <c r="AT111" s="11"/>
      <c r="BA111" s="2"/>
    </row>
    <row r="112" spans="1:53" x14ac:dyDescent="0.35">
      <c r="A112" s="66">
        <f>IF(C111="","",MAX($A$7:A111)+1)</f>
        <v>106</v>
      </c>
      <c r="B112" s="37">
        <v>111</v>
      </c>
      <c r="C112" s="107" t="s">
        <v>1000</v>
      </c>
      <c r="D112" s="38" t="s">
        <v>880</v>
      </c>
      <c r="E112" s="108">
        <v>1</v>
      </c>
      <c r="F112">
        <v>1973</v>
      </c>
      <c r="G112" s="107" t="s">
        <v>999</v>
      </c>
      <c r="H112" s="70" t="s">
        <v>87</v>
      </c>
      <c r="I112" s="287" t="str">
        <f t="shared" ca="1" si="31"/>
        <v>110 m</v>
      </c>
      <c r="J112" s="285">
        <f>IF(H112="","",VLOOKUP(H112,Kategorie!$A$4:$J$35,8,FALSE))</f>
        <v>5</v>
      </c>
      <c r="L112" s="142" t="str">
        <f t="shared" ca="1" si="35"/>
        <v/>
      </c>
      <c r="M112" s="142" t="str">
        <f t="shared" ca="1" si="35"/>
        <v/>
      </c>
      <c r="N112" s="142" t="str">
        <f t="shared" ca="1" si="35"/>
        <v/>
      </c>
      <c r="O112" s="142" t="str">
        <f t="shared" ca="1" si="35"/>
        <v/>
      </c>
      <c r="P112" s="142" t="str">
        <f t="shared" ca="1" si="35"/>
        <v/>
      </c>
      <c r="Q112" s="142" t="str">
        <f t="shared" ca="1" si="35"/>
        <v/>
      </c>
      <c r="R112" s="142" t="str">
        <f t="shared" ca="1" si="35"/>
        <v/>
      </c>
      <c r="S112" s="142" t="str">
        <f t="shared" ca="1" si="35"/>
        <v/>
      </c>
      <c r="T112" s="142" t="str">
        <f t="shared" ca="1" si="35"/>
        <v/>
      </c>
      <c r="U112" s="142" t="str">
        <f t="shared" ca="1" si="35"/>
        <v/>
      </c>
      <c r="V112" s="142" t="str">
        <f t="shared" ca="1" si="35"/>
        <v>C11</v>
      </c>
      <c r="W112" s="142" t="str">
        <f t="shared" ca="1" si="35"/>
        <v/>
      </c>
      <c r="X112" s="142" t="str">
        <f t="shared" ca="1" si="35"/>
        <v/>
      </c>
      <c r="Y112" s="142"/>
      <c r="Z112" s="142"/>
      <c r="AA112" s="148" t="str">
        <f t="shared" si="34"/>
        <v/>
      </c>
      <c r="AB112" s="148" t="str">
        <f t="shared" si="34"/>
        <v/>
      </c>
      <c r="AC112" s="148" t="str">
        <f t="shared" si="34"/>
        <v/>
      </c>
      <c r="AD112" s="148" t="str">
        <f t="shared" si="34"/>
        <v/>
      </c>
      <c r="AE112" s="148" t="str">
        <f t="shared" si="34"/>
        <v/>
      </c>
      <c r="AF112" s="148" t="str">
        <f t="shared" si="34"/>
        <v/>
      </c>
      <c r="AG112" s="148" t="str">
        <f t="shared" si="34"/>
        <v/>
      </c>
      <c r="AH112" s="148" t="str">
        <f t="shared" si="34"/>
        <v/>
      </c>
      <c r="AI112" s="148" t="str">
        <f t="shared" si="34"/>
        <v/>
      </c>
      <c r="AJ112" s="148" t="str">
        <f t="shared" si="34"/>
        <v/>
      </c>
      <c r="AK112" s="148" t="str">
        <f t="shared" si="34"/>
        <v/>
      </c>
      <c r="AL112" s="148" t="str">
        <f t="shared" si="25"/>
        <v/>
      </c>
      <c r="AM112" s="238" t="str">
        <f t="shared" si="28"/>
        <v>Muži C</v>
      </c>
      <c r="AN112" s="233">
        <f t="shared" ca="1" si="32"/>
        <v>9</v>
      </c>
      <c r="AO112" s="233">
        <f t="shared" ca="1" si="29"/>
        <v>110</v>
      </c>
      <c r="AP112" s="233" t="str">
        <f t="shared" si="30"/>
        <v>1967 - 1976</v>
      </c>
      <c r="AR112" s="66"/>
      <c r="AS112" s="11"/>
      <c r="AT112" s="11"/>
      <c r="BA112" s="2"/>
    </row>
    <row r="113" spans="1:53" x14ac:dyDescent="0.35">
      <c r="A113" s="66">
        <f>IF(C112="","",MAX($A$7:A112)+1)</f>
        <v>107</v>
      </c>
      <c r="B113" s="37">
        <v>113</v>
      </c>
      <c r="C113" s="107" t="s">
        <v>1003</v>
      </c>
      <c r="D113" s="38" t="s">
        <v>1002</v>
      </c>
      <c r="E113" s="108">
        <v>1</v>
      </c>
      <c r="F113">
        <v>1965</v>
      </c>
      <c r="G113" s="107" t="s">
        <v>743</v>
      </c>
      <c r="H113" s="70" t="s">
        <v>90</v>
      </c>
      <c r="I113" s="287" t="str">
        <f t="shared" ca="1" si="31"/>
        <v>80 m</v>
      </c>
      <c r="J113" s="285">
        <f>IF(H113="","",VLOOKUP(H113,Kategorie!$A$4:$J$35,8,FALSE))</f>
        <v>4</v>
      </c>
      <c r="L113" s="142" t="str">
        <f t="shared" ca="1" si="35"/>
        <v/>
      </c>
      <c r="M113" s="142" t="str">
        <f t="shared" ca="1" si="35"/>
        <v/>
      </c>
      <c r="N113" s="142" t="str">
        <f t="shared" ca="1" si="35"/>
        <v/>
      </c>
      <c r="O113" s="142" t="str">
        <f t="shared" ca="1" si="35"/>
        <v/>
      </c>
      <c r="P113" s="142" t="str">
        <f t="shared" ca="1" si="35"/>
        <v/>
      </c>
      <c r="Q113" s="142" t="str">
        <f t="shared" ca="1" si="35"/>
        <v/>
      </c>
      <c r="R113" s="142" t="str">
        <f t="shared" ca="1" si="35"/>
        <v/>
      </c>
      <c r="S113" s="142" t="str">
        <f t="shared" ca="1" si="35"/>
        <v/>
      </c>
      <c r="T113" s="142" t="str">
        <f t="shared" ca="1" si="35"/>
        <v/>
      </c>
      <c r="U113" s="142" t="str">
        <f t="shared" ca="1" si="35"/>
        <v/>
      </c>
      <c r="V113" s="142" t="str">
        <f t="shared" ca="1" si="35"/>
        <v/>
      </c>
      <c r="W113" s="142" t="str">
        <f t="shared" ca="1" si="35"/>
        <v>C12</v>
      </c>
      <c r="X113" s="142" t="str">
        <f t="shared" ca="1" si="35"/>
        <v/>
      </c>
      <c r="Y113" s="142"/>
      <c r="Z113" s="142"/>
      <c r="AA113" s="148" t="str">
        <f t="shared" si="34"/>
        <v/>
      </c>
      <c r="AB113" s="148" t="str">
        <f t="shared" si="34"/>
        <v/>
      </c>
      <c r="AC113" s="148" t="str">
        <f t="shared" si="34"/>
        <v/>
      </c>
      <c r="AD113" s="148" t="str">
        <f t="shared" si="34"/>
        <v/>
      </c>
      <c r="AE113" s="148" t="str">
        <f t="shared" si="34"/>
        <v/>
      </c>
      <c r="AF113" s="148" t="str">
        <f t="shared" si="34"/>
        <v/>
      </c>
      <c r="AG113" s="148" t="str">
        <f t="shared" si="34"/>
        <v/>
      </c>
      <c r="AH113" s="148" t="str">
        <f t="shared" si="34"/>
        <v/>
      </c>
      <c r="AI113" s="148" t="str">
        <f t="shared" si="34"/>
        <v/>
      </c>
      <c r="AJ113" s="148" t="str">
        <f t="shared" si="34"/>
        <v/>
      </c>
      <c r="AK113" s="148" t="str">
        <f t="shared" si="34"/>
        <v/>
      </c>
      <c r="AL113" s="148" t="str">
        <f t="shared" ref="AL113:AL176" si="36">IF($E113=1,"",IF(AND($F113&gt;=AL$2,$F113&lt;=AL$4),AL$6,""))</f>
        <v/>
      </c>
      <c r="AM113" s="238" t="str">
        <f t="shared" si="28"/>
        <v>Muži D</v>
      </c>
      <c r="AN113" s="233">
        <f t="shared" ca="1" si="32"/>
        <v>6</v>
      </c>
      <c r="AO113" s="233">
        <f t="shared" ca="1" si="29"/>
        <v>80</v>
      </c>
      <c r="AP113" s="233" t="str">
        <f t="shared" si="30"/>
        <v>1957 - 1966</v>
      </c>
      <c r="AR113" s="66"/>
      <c r="AS113" s="11"/>
      <c r="AT113" s="11"/>
      <c r="BA113" s="2"/>
    </row>
    <row r="114" spans="1:53" x14ac:dyDescent="0.35">
      <c r="A114" s="66">
        <f>IF(C113="","",MAX($A$7:A113)+1)</f>
        <v>108</v>
      </c>
      <c r="B114" s="37">
        <v>114</v>
      </c>
      <c r="C114" s="107" t="s">
        <v>1004</v>
      </c>
      <c r="D114" s="38" t="s">
        <v>15</v>
      </c>
      <c r="E114" s="108">
        <v>1</v>
      </c>
      <c r="F114">
        <v>1976</v>
      </c>
      <c r="G114" s="107" t="s">
        <v>922</v>
      </c>
      <c r="H114" s="70" t="s">
        <v>87</v>
      </c>
      <c r="I114" s="287" t="str">
        <f t="shared" ca="1" si="31"/>
        <v>110 m</v>
      </c>
      <c r="J114" s="285">
        <f>IF(H114="","",VLOOKUP(H114,Kategorie!$A$4:$J$35,8,FALSE))</f>
        <v>5</v>
      </c>
      <c r="L114" s="142" t="str">
        <f t="shared" ca="1" si="35"/>
        <v/>
      </c>
      <c r="M114" s="142" t="str">
        <f t="shared" ca="1" si="35"/>
        <v/>
      </c>
      <c r="N114" s="142" t="str">
        <f t="shared" ca="1" si="35"/>
        <v/>
      </c>
      <c r="O114" s="142" t="str">
        <f t="shared" ca="1" si="35"/>
        <v/>
      </c>
      <c r="P114" s="142" t="str">
        <f t="shared" ca="1" si="35"/>
        <v/>
      </c>
      <c r="Q114" s="142" t="str">
        <f t="shared" ca="1" si="35"/>
        <v/>
      </c>
      <c r="R114" s="142" t="str">
        <f t="shared" ca="1" si="35"/>
        <v/>
      </c>
      <c r="S114" s="142" t="str">
        <f t="shared" ca="1" si="35"/>
        <v/>
      </c>
      <c r="T114" s="142" t="str">
        <f t="shared" ca="1" si="35"/>
        <v/>
      </c>
      <c r="U114" s="142" t="str">
        <f t="shared" ca="1" si="35"/>
        <v/>
      </c>
      <c r="V114" s="142" t="str">
        <f t="shared" ca="1" si="35"/>
        <v>C11</v>
      </c>
      <c r="W114" s="142" t="str">
        <f t="shared" ca="1" si="35"/>
        <v/>
      </c>
      <c r="X114" s="142" t="str">
        <f t="shared" ca="1" si="35"/>
        <v/>
      </c>
      <c r="Y114" s="142"/>
      <c r="Z114" s="142"/>
      <c r="AA114" s="148" t="str">
        <f t="shared" si="34"/>
        <v/>
      </c>
      <c r="AB114" s="148" t="str">
        <f t="shared" si="34"/>
        <v/>
      </c>
      <c r="AC114" s="148" t="str">
        <f t="shared" si="34"/>
        <v/>
      </c>
      <c r="AD114" s="148" t="str">
        <f t="shared" si="34"/>
        <v/>
      </c>
      <c r="AE114" s="148" t="str">
        <f t="shared" si="34"/>
        <v/>
      </c>
      <c r="AF114" s="148" t="str">
        <f t="shared" si="34"/>
        <v/>
      </c>
      <c r="AG114" s="148" t="str">
        <f t="shared" si="34"/>
        <v/>
      </c>
      <c r="AH114" s="148" t="str">
        <f t="shared" si="34"/>
        <v/>
      </c>
      <c r="AI114" s="148" t="str">
        <f t="shared" si="34"/>
        <v/>
      </c>
      <c r="AJ114" s="148" t="str">
        <f t="shared" si="34"/>
        <v/>
      </c>
      <c r="AK114" s="148" t="str">
        <f t="shared" si="34"/>
        <v/>
      </c>
      <c r="AL114" s="148" t="str">
        <f t="shared" si="36"/>
        <v/>
      </c>
      <c r="AM114" s="238" t="str">
        <f t="shared" si="28"/>
        <v>Muži C</v>
      </c>
      <c r="AN114" s="233">
        <f t="shared" ca="1" si="32"/>
        <v>9</v>
      </c>
      <c r="AO114" s="233">
        <f t="shared" ca="1" si="29"/>
        <v>110</v>
      </c>
      <c r="AP114" s="233" t="str">
        <f t="shared" si="30"/>
        <v>1967 - 1976</v>
      </c>
      <c r="AR114" s="66"/>
      <c r="AS114" s="11"/>
      <c r="AT114" s="11"/>
      <c r="BA114" s="2"/>
    </row>
    <row r="115" spans="1:53" x14ac:dyDescent="0.35">
      <c r="A115" s="66">
        <f>IF(C114="","",MAX($A$7:A114)+1)</f>
        <v>109</v>
      </c>
      <c r="B115" s="37">
        <v>115</v>
      </c>
      <c r="C115" s="107" t="s">
        <v>1005</v>
      </c>
      <c r="D115" s="38" t="s">
        <v>202</v>
      </c>
      <c r="E115" s="108">
        <v>1</v>
      </c>
      <c r="F115">
        <v>1978</v>
      </c>
      <c r="G115" s="107" t="s">
        <v>744</v>
      </c>
      <c r="H115" s="70" t="s">
        <v>14</v>
      </c>
      <c r="I115" s="287" t="str">
        <f t="shared" ca="1" si="31"/>
        <v>110 m</v>
      </c>
      <c r="J115" s="285">
        <f>IF(H115="","",VLOOKUP(H115,Kategorie!$A$4:$J$35,8,FALSE))</f>
        <v>5</v>
      </c>
      <c r="L115" s="142" t="str">
        <f t="shared" ca="1" si="35"/>
        <v/>
      </c>
      <c r="M115" s="142" t="str">
        <f t="shared" ca="1" si="35"/>
        <v/>
      </c>
      <c r="N115" s="142" t="str">
        <f t="shared" ca="1" si="35"/>
        <v/>
      </c>
      <c r="O115" s="142" t="str">
        <f t="shared" ca="1" si="35"/>
        <v/>
      </c>
      <c r="P115" s="142" t="str">
        <f t="shared" ca="1" si="35"/>
        <v/>
      </c>
      <c r="Q115" s="142" t="str">
        <f t="shared" ca="1" si="35"/>
        <v/>
      </c>
      <c r="R115" s="142" t="str">
        <f t="shared" ca="1" si="35"/>
        <v/>
      </c>
      <c r="S115" s="142" t="str">
        <f t="shared" ca="1" si="35"/>
        <v/>
      </c>
      <c r="T115" s="142" t="str">
        <f t="shared" ca="1" si="35"/>
        <v/>
      </c>
      <c r="U115" s="142" t="str">
        <f t="shared" ca="1" si="35"/>
        <v>C10</v>
      </c>
      <c r="V115" s="142" t="str">
        <f t="shared" ca="1" si="35"/>
        <v/>
      </c>
      <c r="W115" s="142" t="str">
        <f t="shared" ca="1" si="35"/>
        <v/>
      </c>
      <c r="X115" s="142" t="str">
        <f t="shared" ca="1" si="35"/>
        <v/>
      </c>
      <c r="Y115" s="142"/>
      <c r="Z115" s="142"/>
      <c r="AA115" s="148" t="str">
        <f t="shared" si="34"/>
        <v/>
      </c>
      <c r="AB115" s="148" t="str">
        <f t="shared" si="34"/>
        <v/>
      </c>
      <c r="AC115" s="148" t="str">
        <f t="shared" si="34"/>
        <v/>
      </c>
      <c r="AD115" s="148" t="str">
        <f t="shared" si="34"/>
        <v/>
      </c>
      <c r="AE115" s="148" t="str">
        <f t="shared" si="34"/>
        <v/>
      </c>
      <c r="AF115" s="148" t="str">
        <f t="shared" si="34"/>
        <v/>
      </c>
      <c r="AG115" s="148" t="str">
        <f t="shared" si="34"/>
        <v/>
      </c>
      <c r="AH115" s="148" t="str">
        <f t="shared" si="34"/>
        <v/>
      </c>
      <c r="AI115" s="148" t="str">
        <f t="shared" si="34"/>
        <v/>
      </c>
      <c r="AJ115" s="148" t="str">
        <f t="shared" si="34"/>
        <v/>
      </c>
      <c r="AK115" s="148" t="str">
        <f t="shared" si="34"/>
        <v/>
      </c>
      <c r="AL115" s="148" t="str">
        <f t="shared" si="36"/>
        <v/>
      </c>
      <c r="AM115" s="238" t="str">
        <f t="shared" si="28"/>
        <v>Muži B</v>
      </c>
      <c r="AN115" s="233">
        <f t="shared" ca="1" si="32"/>
        <v>5</v>
      </c>
      <c r="AO115" s="233">
        <f t="shared" ca="1" si="29"/>
        <v>110</v>
      </c>
      <c r="AP115" s="233" t="str">
        <f t="shared" si="30"/>
        <v>1977 - 1986</v>
      </c>
      <c r="AR115" s="66"/>
      <c r="AS115" s="11"/>
      <c r="AT115" s="11"/>
      <c r="BA115" s="2"/>
    </row>
    <row r="116" spans="1:53" x14ac:dyDescent="0.35">
      <c r="A116" s="66">
        <f>IF(C115="","",MAX($A$7:A115)+1)</f>
        <v>110</v>
      </c>
      <c r="B116" s="37">
        <v>116</v>
      </c>
      <c r="C116" s="107" t="s">
        <v>893</v>
      </c>
      <c r="D116" s="38" t="s">
        <v>202</v>
      </c>
      <c r="E116" s="108">
        <v>1</v>
      </c>
      <c r="F116">
        <v>2015</v>
      </c>
      <c r="G116" s="107" t="s">
        <v>692</v>
      </c>
      <c r="H116" s="70" t="s">
        <v>95</v>
      </c>
      <c r="I116" s="287" t="str">
        <f t="shared" ca="1" si="31"/>
        <v>40 m</v>
      </c>
      <c r="J116" s="285">
        <f>IF(H116="","",VLOOKUP(H116,Kategorie!$A$4:$J$35,8,FALSE))</f>
        <v>2</v>
      </c>
      <c r="L116" s="142" t="str">
        <f t="shared" ca="1" si="35"/>
        <v/>
      </c>
      <c r="M116" s="142" t="str">
        <f t="shared" ca="1" si="35"/>
        <v/>
      </c>
      <c r="N116" s="142" t="str">
        <f t="shared" ca="1" si="35"/>
        <v/>
      </c>
      <c r="O116" s="142" t="str">
        <f t="shared" ca="1" si="35"/>
        <v>C04</v>
      </c>
      <c r="P116" s="142" t="str">
        <f t="shared" ca="1" si="35"/>
        <v/>
      </c>
      <c r="Q116" s="142" t="str">
        <f t="shared" ca="1" si="35"/>
        <v/>
      </c>
      <c r="R116" s="142" t="str">
        <f t="shared" ca="1" si="35"/>
        <v/>
      </c>
      <c r="S116" s="142" t="str">
        <f t="shared" ca="1" si="35"/>
        <v/>
      </c>
      <c r="T116" s="142" t="str">
        <f t="shared" ca="1" si="35"/>
        <v/>
      </c>
      <c r="U116" s="142" t="str">
        <f t="shared" ca="1" si="35"/>
        <v/>
      </c>
      <c r="V116" s="142" t="str">
        <f t="shared" ca="1" si="35"/>
        <v/>
      </c>
      <c r="W116" s="142" t="str">
        <f t="shared" ca="1" si="35"/>
        <v/>
      </c>
      <c r="X116" s="142" t="str">
        <f t="shared" ca="1" si="35"/>
        <v/>
      </c>
      <c r="Y116" s="142"/>
      <c r="Z116" s="142"/>
      <c r="AA116" s="148" t="str">
        <f t="shared" si="34"/>
        <v/>
      </c>
      <c r="AB116" s="148" t="str">
        <f t="shared" si="34"/>
        <v/>
      </c>
      <c r="AC116" s="148" t="str">
        <f t="shared" si="34"/>
        <v/>
      </c>
      <c r="AD116" s="148" t="str">
        <f t="shared" si="34"/>
        <v/>
      </c>
      <c r="AE116" s="148" t="str">
        <f t="shared" si="34"/>
        <v/>
      </c>
      <c r="AF116" s="148" t="str">
        <f t="shared" si="34"/>
        <v/>
      </c>
      <c r="AG116" s="148" t="str">
        <f t="shared" si="34"/>
        <v/>
      </c>
      <c r="AH116" s="148" t="str">
        <f t="shared" si="34"/>
        <v/>
      </c>
      <c r="AI116" s="148" t="str">
        <f t="shared" si="34"/>
        <v/>
      </c>
      <c r="AJ116" s="148" t="str">
        <f t="shared" si="34"/>
        <v/>
      </c>
      <c r="AK116" s="148" t="str">
        <f t="shared" si="34"/>
        <v/>
      </c>
      <c r="AL116" s="148" t="str">
        <f t="shared" si="36"/>
        <v/>
      </c>
      <c r="AM116" s="238" t="str">
        <f t="shared" si="28"/>
        <v>Přípravka H</v>
      </c>
      <c r="AN116" s="233">
        <f t="shared" ca="1" si="32"/>
        <v>1</v>
      </c>
      <c r="AO116" s="233">
        <f t="shared" ca="1" si="29"/>
        <v>40</v>
      </c>
      <c r="AP116" s="233" t="str">
        <f t="shared" si="30"/>
        <v>2015 - 2016</v>
      </c>
      <c r="AR116" s="66"/>
      <c r="AS116" s="11"/>
      <c r="AT116" s="11"/>
      <c r="BA116" s="2"/>
    </row>
    <row r="117" spans="1:53" x14ac:dyDescent="0.35">
      <c r="A117" s="66">
        <f>IF(C116="","",MAX($A$7:A116)+1)</f>
        <v>111</v>
      </c>
      <c r="B117" s="37">
        <v>117</v>
      </c>
      <c r="C117" s="107" t="s">
        <v>875</v>
      </c>
      <c r="D117" s="38" t="s">
        <v>57</v>
      </c>
      <c r="E117" s="108">
        <v>0</v>
      </c>
      <c r="F117">
        <v>2018</v>
      </c>
      <c r="G117" s="107" t="s">
        <v>692</v>
      </c>
      <c r="H117" s="70" t="s">
        <v>103</v>
      </c>
      <c r="I117" s="287" t="str">
        <f t="shared" ca="1" si="31"/>
        <v>40 m</v>
      </c>
      <c r="J117" s="285">
        <f>IF(H117="","",VLOOKUP(H117,Kategorie!$A$4:$J$35,8,FALSE))</f>
        <v>2</v>
      </c>
      <c r="L117" s="142" t="str">
        <f t="shared" si="35"/>
        <v/>
      </c>
      <c r="M117" s="142" t="str">
        <f t="shared" si="35"/>
        <v/>
      </c>
      <c r="N117" s="142" t="str">
        <f t="shared" si="35"/>
        <v/>
      </c>
      <c r="O117" s="142" t="str">
        <f t="shared" si="35"/>
        <v/>
      </c>
      <c r="P117" s="142" t="str">
        <f t="shared" si="35"/>
        <v/>
      </c>
      <c r="Q117" s="142" t="str">
        <f t="shared" si="35"/>
        <v/>
      </c>
      <c r="R117" s="142" t="str">
        <f t="shared" si="35"/>
        <v/>
      </c>
      <c r="S117" s="142" t="str">
        <f t="shared" si="35"/>
        <v/>
      </c>
      <c r="T117" s="142" t="str">
        <f t="shared" si="35"/>
        <v/>
      </c>
      <c r="U117" s="142" t="str">
        <f t="shared" si="35"/>
        <v/>
      </c>
      <c r="V117" s="142" t="str">
        <f t="shared" si="35"/>
        <v/>
      </c>
      <c r="W117" s="142" t="str">
        <f t="shared" si="35"/>
        <v/>
      </c>
      <c r="X117" s="142" t="str">
        <f t="shared" si="35"/>
        <v/>
      </c>
      <c r="Y117" s="142"/>
      <c r="Z117" s="142"/>
      <c r="AA117" s="148" t="str">
        <f t="shared" ca="1" si="34"/>
        <v/>
      </c>
      <c r="AB117" s="148" t="str">
        <f t="shared" ca="1" si="34"/>
        <v/>
      </c>
      <c r="AC117" s="148" t="str">
        <f t="shared" ca="1" si="34"/>
        <v>D03</v>
      </c>
      <c r="AD117" s="148" t="str">
        <f t="shared" ca="1" si="34"/>
        <v/>
      </c>
      <c r="AE117" s="148" t="str">
        <f t="shared" ca="1" si="34"/>
        <v/>
      </c>
      <c r="AF117" s="148" t="str">
        <f t="shared" ca="1" si="34"/>
        <v/>
      </c>
      <c r="AG117" s="148" t="str">
        <f t="shared" ca="1" si="34"/>
        <v/>
      </c>
      <c r="AH117" s="148" t="str">
        <f t="shared" ca="1" si="34"/>
        <v/>
      </c>
      <c r="AI117" s="148" t="str">
        <f t="shared" ref="AA117:AK133" ca="1" si="37">IF($E117=1,"",IF(AND($F117&gt;=AI$2,$F117&lt;=AI$4),AI$6,""))</f>
        <v/>
      </c>
      <c r="AJ117" s="148" t="str">
        <f t="shared" ca="1" si="37"/>
        <v/>
      </c>
      <c r="AK117" s="148" t="str">
        <f t="shared" ca="1" si="37"/>
        <v/>
      </c>
      <c r="AL117" s="148" t="str">
        <f t="shared" ca="1" si="36"/>
        <v/>
      </c>
      <c r="AM117" s="238" t="str">
        <f t="shared" si="28"/>
        <v>Minipřípravka D</v>
      </c>
      <c r="AN117" s="233">
        <f t="shared" ca="1" si="32"/>
        <v>6</v>
      </c>
      <c r="AO117" s="233">
        <f t="shared" ca="1" si="29"/>
        <v>40</v>
      </c>
      <c r="AP117" s="233" t="str">
        <f t="shared" si="30"/>
        <v>2017 - 2018</v>
      </c>
      <c r="AR117" s="66"/>
      <c r="AS117" s="11"/>
      <c r="AT117" s="11"/>
      <c r="BA117" s="2"/>
    </row>
    <row r="118" spans="1:53" x14ac:dyDescent="0.35">
      <c r="A118" s="66">
        <f>IF(C117="","",MAX($A$7:A117)+1)</f>
        <v>112</v>
      </c>
      <c r="B118" s="37">
        <v>118</v>
      </c>
      <c r="C118" s="107" t="s">
        <v>875</v>
      </c>
      <c r="D118" s="38" t="s">
        <v>9</v>
      </c>
      <c r="E118" s="108">
        <v>0</v>
      </c>
      <c r="F118">
        <v>2012</v>
      </c>
      <c r="G118" s="107" t="s">
        <v>692</v>
      </c>
      <c r="H118" s="70" t="s">
        <v>106</v>
      </c>
      <c r="I118" s="287" t="str">
        <f t="shared" ca="1" si="31"/>
        <v>60 m</v>
      </c>
      <c r="J118" s="285">
        <f>IF(H118="","",VLOOKUP(H118,Kategorie!$A$4:$J$35,8,FALSE))</f>
        <v>3</v>
      </c>
      <c r="L118" s="142" t="str">
        <f t="shared" si="35"/>
        <v/>
      </c>
      <c r="M118" s="142" t="str">
        <f t="shared" si="35"/>
        <v/>
      </c>
      <c r="N118" s="142" t="str">
        <f t="shared" si="35"/>
        <v/>
      </c>
      <c r="O118" s="142" t="str">
        <f t="shared" si="35"/>
        <v/>
      </c>
      <c r="P118" s="142" t="str">
        <f t="shared" si="35"/>
        <v/>
      </c>
      <c r="Q118" s="142" t="str">
        <f t="shared" si="35"/>
        <v/>
      </c>
      <c r="R118" s="142" t="str">
        <f t="shared" si="35"/>
        <v/>
      </c>
      <c r="S118" s="142" t="str">
        <f t="shared" si="35"/>
        <v/>
      </c>
      <c r="T118" s="142" t="str">
        <f t="shared" si="35"/>
        <v/>
      </c>
      <c r="U118" s="142" t="str">
        <f t="shared" si="35"/>
        <v/>
      </c>
      <c r="V118" s="142" t="str">
        <f t="shared" si="35"/>
        <v/>
      </c>
      <c r="W118" s="142" t="str">
        <f t="shared" si="35"/>
        <v/>
      </c>
      <c r="X118" s="142" t="str">
        <f t="shared" si="35"/>
        <v/>
      </c>
      <c r="Y118" s="142"/>
      <c r="Z118" s="142"/>
      <c r="AA118" s="148" t="str">
        <f t="shared" ca="1" si="37"/>
        <v/>
      </c>
      <c r="AB118" s="148" t="str">
        <f t="shared" ca="1" si="37"/>
        <v/>
      </c>
      <c r="AC118" s="148" t="str">
        <f t="shared" ca="1" si="37"/>
        <v/>
      </c>
      <c r="AD118" s="148" t="str">
        <f t="shared" ca="1" si="37"/>
        <v/>
      </c>
      <c r="AE118" s="148" t="str">
        <f t="shared" ca="1" si="37"/>
        <v/>
      </c>
      <c r="AF118" s="148" t="str">
        <f t="shared" ca="1" si="37"/>
        <v>D06</v>
      </c>
      <c r="AG118" s="148" t="str">
        <f t="shared" ca="1" si="37"/>
        <v/>
      </c>
      <c r="AH118" s="148" t="str">
        <f t="shared" ca="1" si="37"/>
        <v/>
      </c>
      <c r="AI118" s="148" t="str">
        <f t="shared" ca="1" si="37"/>
        <v/>
      </c>
      <c r="AJ118" s="148" t="str">
        <f t="shared" ca="1" si="37"/>
        <v/>
      </c>
      <c r="AK118" s="148" t="str">
        <f t="shared" ca="1" si="37"/>
        <v/>
      </c>
      <c r="AL118" s="148" t="str">
        <f t="shared" ca="1" si="36"/>
        <v/>
      </c>
      <c r="AM118" s="238" t="str">
        <f t="shared" si="28"/>
        <v>Starší žákyně</v>
      </c>
      <c r="AN118" s="233">
        <f t="shared" ca="1" si="32"/>
        <v>5</v>
      </c>
      <c r="AO118" s="233">
        <f t="shared" ca="1" si="29"/>
        <v>60</v>
      </c>
      <c r="AP118" s="233" t="str">
        <f t="shared" si="30"/>
        <v>2011 - 2012</v>
      </c>
      <c r="AR118" s="66"/>
      <c r="AS118" s="11"/>
      <c r="AT118" s="11"/>
      <c r="BA118" s="2"/>
    </row>
    <row r="119" spans="1:53" x14ac:dyDescent="0.35">
      <c r="A119" s="66">
        <f>IF(C118="","",MAX($A$7:A118)+1)</f>
        <v>113</v>
      </c>
      <c r="B119" s="37">
        <v>119</v>
      </c>
      <c r="C119" s="107" t="s">
        <v>893</v>
      </c>
      <c r="D119" s="38" t="s">
        <v>64</v>
      </c>
      <c r="E119" s="108">
        <v>1</v>
      </c>
      <c r="F119">
        <v>2013</v>
      </c>
      <c r="G119" s="107" t="s">
        <v>692</v>
      </c>
      <c r="H119" s="70" t="s">
        <v>96</v>
      </c>
      <c r="I119" s="287" t="str">
        <f t="shared" ca="1" si="31"/>
        <v>60 m</v>
      </c>
      <c r="J119" s="285">
        <f>IF(H119="","",VLOOKUP(H119,Kategorie!$A$4:$J$35,8,FALSE))</f>
        <v>3</v>
      </c>
      <c r="L119" s="142" t="str">
        <f t="shared" ca="1" si="35"/>
        <v/>
      </c>
      <c r="M119" s="142" t="str">
        <f t="shared" ca="1" si="35"/>
        <v/>
      </c>
      <c r="N119" s="142" t="str">
        <f t="shared" ca="1" si="35"/>
        <v/>
      </c>
      <c r="O119" s="142" t="str">
        <f t="shared" ca="1" si="35"/>
        <v/>
      </c>
      <c r="P119" s="142" t="str">
        <f t="shared" ca="1" si="35"/>
        <v>C05</v>
      </c>
      <c r="Q119" s="142" t="str">
        <f t="shared" ca="1" si="35"/>
        <v/>
      </c>
      <c r="R119" s="142" t="str">
        <f t="shared" ca="1" si="35"/>
        <v/>
      </c>
      <c r="S119" s="142" t="str">
        <f t="shared" ca="1" si="35"/>
        <v/>
      </c>
      <c r="T119" s="142" t="str">
        <f t="shared" ca="1" si="35"/>
        <v/>
      </c>
      <c r="U119" s="142" t="str">
        <f t="shared" ca="1" si="35"/>
        <v/>
      </c>
      <c r="V119" s="142" t="str">
        <f t="shared" ca="1" si="35"/>
        <v/>
      </c>
      <c r="W119" s="142" t="str">
        <f t="shared" ca="1" si="35"/>
        <v/>
      </c>
      <c r="X119" s="142" t="str">
        <f t="shared" ca="1" si="35"/>
        <v/>
      </c>
      <c r="Y119" s="142"/>
      <c r="Z119" s="142"/>
      <c r="AA119" s="148" t="str">
        <f t="shared" si="37"/>
        <v/>
      </c>
      <c r="AB119" s="148" t="str">
        <f t="shared" si="37"/>
        <v/>
      </c>
      <c r="AC119" s="148" t="str">
        <f t="shared" si="37"/>
        <v/>
      </c>
      <c r="AD119" s="148" t="str">
        <f t="shared" si="37"/>
        <v/>
      </c>
      <c r="AE119" s="148" t="str">
        <f t="shared" si="37"/>
        <v/>
      </c>
      <c r="AF119" s="148" t="str">
        <f t="shared" si="37"/>
        <v/>
      </c>
      <c r="AG119" s="148" t="str">
        <f t="shared" si="37"/>
        <v/>
      </c>
      <c r="AH119" s="148" t="str">
        <f t="shared" si="37"/>
        <v/>
      </c>
      <c r="AI119" s="148" t="str">
        <f t="shared" si="37"/>
        <v/>
      </c>
      <c r="AJ119" s="148" t="str">
        <f t="shared" si="37"/>
        <v/>
      </c>
      <c r="AK119" s="148" t="str">
        <f t="shared" si="37"/>
        <v/>
      </c>
      <c r="AL119" s="148" t="str">
        <f t="shared" si="36"/>
        <v/>
      </c>
      <c r="AM119" s="238" t="str">
        <f t="shared" si="28"/>
        <v>Mladší žáci</v>
      </c>
      <c r="AN119" s="233">
        <f t="shared" ca="1" si="32"/>
        <v>5</v>
      </c>
      <c r="AO119" s="233">
        <f t="shared" ca="1" si="29"/>
        <v>60</v>
      </c>
      <c r="AP119" s="233" t="str">
        <f t="shared" si="30"/>
        <v>2013 - 2014</v>
      </c>
      <c r="AR119" s="66"/>
      <c r="AS119" s="11"/>
      <c r="AT119" s="11"/>
      <c r="BA119" s="2"/>
    </row>
    <row r="120" spans="1:53" x14ac:dyDescent="0.35">
      <c r="A120" s="66">
        <f>IF(C119="","",MAX($A$7:A119)+1)</f>
        <v>114</v>
      </c>
      <c r="B120" s="37">
        <v>120</v>
      </c>
      <c r="C120" s="107" t="s">
        <v>1007</v>
      </c>
      <c r="D120" s="38" t="s">
        <v>1006</v>
      </c>
      <c r="E120" s="108">
        <v>1</v>
      </c>
      <c r="F120">
        <v>2024</v>
      </c>
      <c r="G120" s="107" t="s">
        <v>245</v>
      </c>
      <c r="H120" s="70" t="s">
        <v>92</v>
      </c>
      <c r="I120" s="287" t="str">
        <f t="shared" ca="1" si="31"/>
        <v>20 m</v>
      </c>
      <c r="J120" s="285">
        <f>IF(H120="","",VLOOKUP(H120,Kategorie!$A$4:$J$35,8,FALSE))</f>
        <v>1</v>
      </c>
      <c r="L120" s="142" t="str">
        <f t="shared" ca="1" si="35"/>
        <v>C01</v>
      </c>
      <c r="M120" s="142" t="str">
        <f t="shared" ca="1" si="35"/>
        <v/>
      </c>
      <c r="N120" s="142" t="str">
        <f t="shared" ca="1" si="35"/>
        <v/>
      </c>
      <c r="O120" s="142" t="str">
        <f t="shared" ca="1" si="35"/>
        <v/>
      </c>
      <c r="P120" s="142" t="str">
        <f t="shared" ca="1" si="35"/>
        <v/>
      </c>
      <c r="Q120" s="142" t="str">
        <f t="shared" ca="1" si="35"/>
        <v/>
      </c>
      <c r="R120" s="142" t="str">
        <f t="shared" ca="1" si="35"/>
        <v/>
      </c>
      <c r="S120" s="142" t="str">
        <f t="shared" ca="1" si="35"/>
        <v/>
      </c>
      <c r="T120" s="142" t="str">
        <f t="shared" ca="1" si="35"/>
        <v/>
      </c>
      <c r="U120" s="142" t="str">
        <f t="shared" ca="1" si="35"/>
        <v/>
      </c>
      <c r="V120" s="142" t="str">
        <f t="shared" ca="1" si="35"/>
        <v/>
      </c>
      <c r="W120" s="142" t="str">
        <f t="shared" ca="1" si="35"/>
        <v/>
      </c>
      <c r="X120" s="142" t="str">
        <f t="shared" ca="1" si="35"/>
        <v/>
      </c>
      <c r="Y120" s="142"/>
      <c r="Z120" s="142"/>
      <c r="AA120" s="148" t="str">
        <f t="shared" si="37"/>
        <v/>
      </c>
      <c r="AB120" s="148" t="str">
        <f t="shared" si="37"/>
        <v/>
      </c>
      <c r="AC120" s="148" t="str">
        <f t="shared" si="37"/>
        <v/>
      </c>
      <c r="AD120" s="148" t="str">
        <f t="shared" si="37"/>
        <v/>
      </c>
      <c r="AE120" s="148" t="str">
        <f t="shared" si="37"/>
        <v/>
      </c>
      <c r="AF120" s="148" t="str">
        <f t="shared" si="37"/>
        <v/>
      </c>
      <c r="AG120" s="148" t="str">
        <f t="shared" si="37"/>
        <v/>
      </c>
      <c r="AH120" s="148" t="str">
        <f t="shared" si="37"/>
        <v/>
      </c>
      <c r="AI120" s="148" t="str">
        <f t="shared" si="37"/>
        <v/>
      </c>
      <c r="AJ120" s="148" t="str">
        <f t="shared" si="37"/>
        <v/>
      </c>
      <c r="AK120" s="148" t="str">
        <f t="shared" si="37"/>
        <v/>
      </c>
      <c r="AL120" s="148" t="str">
        <f t="shared" si="36"/>
        <v/>
      </c>
      <c r="AM120" s="238" t="str">
        <f t="shared" si="28"/>
        <v>Benjamínci H</v>
      </c>
      <c r="AN120" s="233">
        <f t="shared" ca="1" si="32"/>
        <v>7</v>
      </c>
      <c r="AO120" s="233">
        <f t="shared" ca="1" si="29"/>
        <v>20</v>
      </c>
      <c r="AP120" s="233" t="str">
        <f t="shared" si="30"/>
        <v>2021 -  a mladší</v>
      </c>
      <c r="AR120" s="66"/>
      <c r="AS120" s="11"/>
      <c r="AT120" s="11"/>
      <c r="BA120" s="2"/>
    </row>
    <row r="121" spans="1:53" x14ac:dyDescent="0.35">
      <c r="A121" s="66">
        <f>IF(C120="","",MAX($A$7:A120)+1)</f>
        <v>115</v>
      </c>
      <c r="B121" s="37">
        <v>123</v>
      </c>
      <c r="C121" s="107" t="s">
        <v>1007</v>
      </c>
      <c r="D121" s="38" t="s">
        <v>266</v>
      </c>
      <c r="E121" s="108">
        <v>1</v>
      </c>
      <c r="F121">
        <v>1989</v>
      </c>
      <c r="G121" s="107" t="s">
        <v>245</v>
      </c>
      <c r="H121" s="70" t="s">
        <v>100</v>
      </c>
      <c r="I121" s="287" t="str">
        <f t="shared" ca="1" si="31"/>
        <v>110 m</v>
      </c>
      <c r="J121" s="285">
        <f>IF(H121="","",VLOOKUP(H121,Kategorie!$A$4:$J$35,8,FALSE))</f>
        <v>5</v>
      </c>
      <c r="L121" s="142" t="str">
        <f t="shared" ca="1" si="35"/>
        <v/>
      </c>
      <c r="M121" s="142" t="str">
        <f t="shared" ca="1" si="35"/>
        <v/>
      </c>
      <c r="N121" s="142" t="str">
        <f t="shared" ca="1" si="35"/>
        <v/>
      </c>
      <c r="O121" s="142" t="str">
        <f t="shared" ca="1" si="35"/>
        <v/>
      </c>
      <c r="P121" s="142" t="str">
        <f t="shared" ca="1" si="35"/>
        <v/>
      </c>
      <c r="Q121" s="142" t="str">
        <f t="shared" ca="1" si="35"/>
        <v/>
      </c>
      <c r="R121" s="142" t="str">
        <f t="shared" ca="1" si="35"/>
        <v/>
      </c>
      <c r="S121" s="142" t="str">
        <f t="shared" ca="1" si="35"/>
        <v/>
      </c>
      <c r="T121" s="142" t="str">
        <f t="shared" ca="1" si="35"/>
        <v>C09</v>
      </c>
      <c r="U121" s="142" t="str">
        <f t="shared" ca="1" si="35"/>
        <v/>
      </c>
      <c r="V121" s="142" t="str">
        <f t="shared" ca="1" si="35"/>
        <v/>
      </c>
      <c r="W121" s="142" t="str">
        <f t="shared" ca="1" si="35"/>
        <v/>
      </c>
      <c r="X121" s="142" t="str">
        <f t="shared" ca="1" si="35"/>
        <v/>
      </c>
      <c r="Y121" s="142"/>
      <c r="Z121" s="142"/>
      <c r="AA121" s="148" t="str">
        <f t="shared" si="37"/>
        <v/>
      </c>
      <c r="AB121" s="148" t="str">
        <f t="shared" si="37"/>
        <v/>
      </c>
      <c r="AC121" s="148" t="str">
        <f t="shared" si="37"/>
        <v/>
      </c>
      <c r="AD121" s="148" t="str">
        <f t="shared" si="37"/>
        <v/>
      </c>
      <c r="AE121" s="148" t="str">
        <f t="shared" si="37"/>
        <v/>
      </c>
      <c r="AF121" s="148" t="str">
        <f t="shared" si="37"/>
        <v/>
      </c>
      <c r="AG121" s="148" t="str">
        <f t="shared" si="37"/>
        <v/>
      </c>
      <c r="AH121" s="148" t="str">
        <f t="shared" si="37"/>
        <v/>
      </c>
      <c r="AI121" s="148" t="str">
        <f t="shared" si="37"/>
        <v/>
      </c>
      <c r="AJ121" s="148" t="str">
        <f t="shared" si="37"/>
        <v/>
      </c>
      <c r="AK121" s="148" t="str">
        <f t="shared" si="37"/>
        <v/>
      </c>
      <c r="AL121" s="148" t="str">
        <f t="shared" si="36"/>
        <v/>
      </c>
      <c r="AM121" s="238" t="str">
        <f t="shared" si="28"/>
        <v>Muži A</v>
      </c>
      <c r="AN121" s="233">
        <f t="shared" ca="1" si="32"/>
        <v>9</v>
      </c>
      <c r="AO121" s="233">
        <f t="shared" ca="1" si="29"/>
        <v>110</v>
      </c>
      <c r="AP121" s="233" t="str">
        <f t="shared" si="30"/>
        <v>1987 - 2006</v>
      </c>
      <c r="AR121" s="66"/>
      <c r="AS121" s="11"/>
      <c r="AT121" s="11"/>
      <c r="BA121" s="2"/>
    </row>
    <row r="122" spans="1:53" x14ac:dyDescent="0.35">
      <c r="A122" s="66">
        <f>IF(C121="","",MAX($A$7:A121)+1)</f>
        <v>116</v>
      </c>
      <c r="B122" s="37">
        <v>124</v>
      </c>
      <c r="C122" s="107" t="s">
        <v>1009</v>
      </c>
      <c r="D122" s="38" t="s">
        <v>1008</v>
      </c>
      <c r="E122" s="108">
        <v>0</v>
      </c>
      <c r="F122">
        <v>2019</v>
      </c>
      <c r="G122" s="107" t="s">
        <v>245</v>
      </c>
      <c r="H122" s="70" t="s">
        <v>102</v>
      </c>
      <c r="I122" s="287" t="str">
        <f t="shared" ca="1" si="31"/>
        <v>20 m</v>
      </c>
      <c r="J122" s="285">
        <f>IF(H122="","",VLOOKUP(H122,Kategorie!$A$4:$J$35,8,FALSE))</f>
        <v>1</v>
      </c>
      <c r="L122" s="142" t="str">
        <f t="shared" si="35"/>
        <v/>
      </c>
      <c r="M122" s="142" t="str">
        <f t="shared" si="35"/>
        <v/>
      </c>
      <c r="N122" s="142" t="str">
        <f t="shared" si="35"/>
        <v/>
      </c>
      <c r="O122" s="142" t="str">
        <f t="shared" si="35"/>
        <v/>
      </c>
      <c r="P122" s="142" t="str">
        <f t="shared" si="35"/>
        <v/>
      </c>
      <c r="Q122" s="142" t="str">
        <f t="shared" si="35"/>
        <v/>
      </c>
      <c r="R122" s="142" t="str">
        <f t="shared" si="35"/>
        <v/>
      </c>
      <c r="S122" s="142" t="str">
        <f t="shared" si="35"/>
        <v/>
      </c>
      <c r="T122" s="142" t="str">
        <f t="shared" si="35"/>
        <v/>
      </c>
      <c r="U122" s="142" t="str">
        <f t="shared" si="35"/>
        <v/>
      </c>
      <c r="V122" s="142" t="str">
        <f t="shared" si="35"/>
        <v/>
      </c>
      <c r="W122" s="142" t="str">
        <f t="shared" si="35"/>
        <v/>
      </c>
      <c r="X122" s="142" t="str">
        <f t="shared" si="35"/>
        <v/>
      </c>
      <c r="Y122" s="142"/>
      <c r="Z122" s="142"/>
      <c r="AA122" s="148" t="str">
        <f t="shared" ca="1" si="37"/>
        <v/>
      </c>
      <c r="AB122" s="148" t="str">
        <f t="shared" ca="1" si="37"/>
        <v>D02</v>
      </c>
      <c r="AC122" s="148" t="str">
        <f t="shared" ca="1" si="37"/>
        <v/>
      </c>
      <c r="AD122" s="148" t="str">
        <f t="shared" ca="1" si="37"/>
        <v/>
      </c>
      <c r="AE122" s="148" t="str">
        <f t="shared" ca="1" si="37"/>
        <v/>
      </c>
      <c r="AF122" s="148" t="str">
        <f t="shared" ca="1" si="37"/>
        <v/>
      </c>
      <c r="AG122" s="148" t="str">
        <f t="shared" ca="1" si="37"/>
        <v/>
      </c>
      <c r="AH122" s="148" t="str">
        <f t="shared" ca="1" si="37"/>
        <v/>
      </c>
      <c r="AI122" s="148" t="str">
        <f t="shared" ca="1" si="37"/>
        <v/>
      </c>
      <c r="AJ122" s="148" t="str">
        <f t="shared" ca="1" si="37"/>
        <v/>
      </c>
      <c r="AK122" s="148" t="str">
        <f t="shared" ca="1" si="37"/>
        <v/>
      </c>
      <c r="AL122" s="148" t="str">
        <f t="shared" ca="1" si="36"/>
        <v/>
      </c>
      <c r="AM122" s="238" t="str">
        <f t="shared" si="28"/>
        <v>Atletická školka D</v>
      </c>
      <c r="AN122" s="233">
        <f t="shared" ca="1" si="32"/>
        <v>4</v>
      </c>
      <c r="AO122" s="233">
        <f t="shared" ca="1" si="29"/>
        <v>20</v>
      </c>
      <c r="AP122" s="233" t="str">
        <f t="shared" si="30"/>
        <v>2019 - 2020</v>
      </c>
      <c r="AR122" s="66"/>
      <c r="AS122" s="11"/>
      <c r="AT122" s="11"/>
      <c r="BA122" s="2"/>
    </row>
    <row r="123" spans="1:53" x14ac:dyDescent="0.35">
      <c r="A123" s="66">
        <f>IF(C122="","",MAX($A$7:A122)+1)</f>
        <v>117</v>
      </c>
      <c r="B123" s="37">
        <v>125</v>
      </c>
      <c r="C123" s="107" t="s">
        <v>1009</v>
      </c>
      <c r="D123" s="38" t="s">
        <v>951</v>
      </c>
      <c r="E123" s="108">
        <v>0</v>
      </c>
      <c r="F123">
        <v>1989</v>
      </c>
      <c r="G123" s="107" t="s">
        <v>245</v>
      </c>
      <c r="H123" s="70" t="s">
        <v>489</v>
      </c>
      <c r="I123" s="287" t="str">
        <f t="shared" ca="1" si="31"/>
        <v>80 m</v>
      </c>
      <c r="J123" s="285">
        <f>IF(H123="","",VLOOKUP(H123,Kategorie!$A$4:$J$35,8,FALSE))</f>
        <v>4</v>
      </c>
      <c r="L123" s="142" t="str">
        <f t="shared" si="35"/>
        <v/>
      </c>
      <c r="M123" s="142" t="str">
        <f t="shared" si="35"/>
        <v/>
      </c>
      <c r="N123" s="142" t="str">
        <f t="shared" si="35"/>
        <v/>
      </c>
      <c r="O123" s="142" t="str">
        <f t="shared" si="35"/>
        <v/>
      </c>
      <c r="P123" s="142" t="str">
        <f t="shared" si="35"/>
        <v/>
      </c>
      <c r="Q123" s="142" t="str">
        <f t="shared" si="35"/>
        <v/>
      </c>
      <c r="R123" s="142" t="str">
        <f t="shared" si="35"/>
        <v/>
      </c>
      <c r="S123" s="142" t="str">
        <f t="shared" si="35"/>
        <v/>
      </c>
      <c r="T123" s="142" t="str">
        <f t="shared" si="35"/>
        <v/>
      </c>
      <c r="U123" s="142" t="str">
        <f t="shared" si="35"/>
        <v/>
      </c>
      <c r="V123" s="142" t="str">
        <f t="shared" si="35"/>
        <v/>
      </c>
      <c r="W123" s="142" t="str">
        <f t="shared" si="35"/>
        <v/>
      </c>
      <c r="X123" s="142" t="str">
        <f t="shared" si="35"/>
        <v/>
      </c>
      <c r="Y123" s="142"/>
      <c r="Z123" s="142"/>
      <c r="AA123" s="148" t="str">
        <f t="shared" ca="1" si="37"/>
        <v/>
      </c>
      <c r="AB123" s="148" t="str">
        <f t="shared" ca="1" si="37"/>
        <v/>
      </c>
      <c r="AC123" s="148" t="str">
        <f t="shared" ca="1" si="37"/>
        <v/>
      </c>
      <c r="AD123" s="148" t="str">
        <f t="shared" ca="1" si="37"/>
        <v/>
      </c>
      <c r="AE123" s="148" t="str">
        <f t="shared" ca="1" si="37"/>
        <v/>
      </c>
      <c r="AF123" s="148" t="str">
        <f t="shared" ca="1" si="37"/>
        <v/>
      </c>
      <c r="AG123" s="148" t="str">
        <f t="shared" ca="1" si="37"/>
        <v/>
      </c>
      <c r="AH123" s="148" t="str">
        <f t="shared" ca="1" si="37"/>
        <v/>
      </c>
      <c r="AI123" s="148" t="str">
        <f t="shared" ca="1" si="37"/>
        <v/>
      </c>
      <c r="AJ123" s="148" t="str">
        <f t="shared" ca="1" si="37"/>
        <v>D10</v>
      </c>
      <c r="AK123" s="148" t="str">
        <f t="shared" ca="1" si="37"/>
        <v/>
      </c>
      <c r="AL123" s="148" t="str">
        <f t="shared" ca="1" si="36"/>
        <v/>
      </c>
      <c r="AM123" s="238" t="str">
        <f t="shared" si="28"/>
        <v>Ženy B</v>
      </c>
      <c r="AN123" s="233">
        <f t="shared" ca="1" si="32"/>
        <v>9</v>
      </c>
      <c r="AO123" s="233">
        <f t="shared" ca="1" si="29"/>
        <v>80</v>
      </c>
      <c r="AP123" s="233" t="str">
        <f t="shared" si="30"/>
        <v>1991 - 1982</v>
      </c>
      <c r="AR123" s="66"/>
      <c r="AS123" s="11"/>
      <c r="AT123" s="11"/>
      <c r="BA123" s="2"/>
    </row>
    <row r="124" spans="1:53" x14ac:dyDescent="0.35">
      <c r="A124" s="66">
        <f>IF(C123="","",MAX($A$7:A123)+1)</f>
        <v>118</v>
      </c>
      <c r="B124" s="37">
        <v>126</v>
      </c>
      <c r="C124" s="107" t="s">
        <v>907</v>
      </c>
      <c r="D124" s="38" t="s">
        <v>1010</v>
      </c>
      <c r="E124" s="108">
        <v>1</v>
      </c>
      <c r="F124">
        <v>1976</v>
      </c>
      <c r="G124" s="107" t="s">
        <v>748</v>
      </c>
      <c r="H124" s="70" t="s">
        <v>87</v>
      </c>
      <c r="I124" s="287" t="str">
        <f t="shared" ca="1" si="31"/>
        <v>110 m</v>
      </c>
      <c r="J124" s="285">
        <f>IF(H124="","",VLOOKUP(H124,Kategorie!$A$4:$J$35,8,FALSE))</f>
        <v>5</v>
      </c>
      <c r="L124" s="142" t="str">
        <f t="shared" ca="1" si="35"/>
        <v/>
      </c>
      <c r="M124" s="142" t="str">
        <f t="shared" ca="1" si="35"/>
        <v/>
      </c>
      <c r="N124" s="142" t="str">
        <f t="shared" ca="1" si="35"/>
        <v/>
      </c>
      <c r="O124" s="142" t="str">
        <f t="shared" ca="1" si="35"/>
        <v/>
      </c>
      <c r="P124" s="142" t="str">
        <f t="shared" ca="1" si="35"/>
        <v/>
      </c>
      <c r="Q124" s="142" t="str">
        <f t="shared" ca="1" si="35"/>
        <v/>
      </c>
      <c r="R124" s="142" t="str">
        <f t="shared" ca="1" si="35"/>
        <v/>
      </c>
      <c r="S124" s="142" t="str">
        <f t="shared" ca="1" si="35"/>
        <v/>
      </c>
      <c r="T124" s="142" t="str">
        <f t="shared" ca="1" si="35"/>
        <v/>
      </c>
      <c r="U124" s="142" t="str">
        <f t="shared" ca="1" si="35"/>
        <v/>
      </c>
      <c r="V124" s="142" t="str">
        <f t="shared" ca="1" si="35"/>
        <v>C11</v>
      </c>
      <c r="W124" s="142" t="str">
        <f t="shared" ca="1" si="35"/>
        <v/>
      </c>
      <c r="X124" s="142" t="str">
        <f t="shared" ca="1" si="35"/>
        <v/>
      </c>
      <c r="Y124" s="142"/>
      <c r="Z124" s="142"/>
      <c r="AA124" s="148" t="str">
        <f t="shared" si="37"/>
        <v/>
      </c>
      <c r="AB124" s="148" t="str">
        <f t="shared" si="37"/>
        <v/>
      </c>
      <c r="AC124" s="148" t="str">
        <f t="shared" si="37"/>
        <v/>
      </c>
      <c r="AD124" s="148" t="str">
        <f t="shared" si="37"/>
        <v/>
      </c>
      <c r="AE124" s="148" t="str">
        <f t="shared" si="37"/>
        <v/>
      </c>
      <c r="AF124" s="148" t="str">
        <f t="shared" si="37"/>
        <v/>
      </c>
      <c r="AG124" s="148" t="str">
        <f t="shared" si="37"/>
        <v/>
      </c>
      <c r="AH124" s="148" t="str">
        <f t="shared" si="37"/>
        <v/>
      </c>
      <c r="AI124" s="148" t="str">
        <f t="shared" si="37"/>
        <v/>
      </c>
      <c r="AJ124" s="148" t="str">
        <f t="shared" si="37"/>
        <v/>
      </c>
      <c r="AK124" s="148" t="str">
        <f t="shared" si="37"/>
        <v/>
      </c>
      <c r="AL124" s="148" t="str">
        <f t="shared" si="36"/>
        <v/>
      </c>
      <c r="AM124" s="238" t="str">
        <f t="shared" si="28"/>
        <v>Muži C</v>
      </c>
      <c r="AN124" s="233">
        <f t="shared" ca="1" si="32"/>
        <v>9</v>
      </c>
      <c r="AO124" s="233">
        <f t="shared" ca="1" si="29"/>
        <v>110</v>
      </c>
      <c r="AP124" s="233" t="str">
        <f t="shared" si="30"/>
        <v>1967 - 1976</v>
      </c>
      <c r="AR124" s="66"/>
      <c r="AS124" s="11"/>
      <c r="AT124" s="11"/>
      <c r="BA124" s="2"/>
    </row>
    <row r="125" spans="1:53" x14ac:dyDescent="0.35">
      <c r="A125" s="66">
        <f>IF(C124="","",MAX($A$7:A124)+1)</f>
        <v>119</v>
      </c>
      <c r="B125" s="37">
        <v>127</v>
      </c>
      <c r="C125" s="107" t="s">
        <v>1011</v>
      </c>
      <c r="D125" s="38" t="s">
        <v>202</v>
      </c>
      <c r="E125" s="108">
        <v>1</v>
      </c>
      <c r="F125">
        <v>1970</v>
      </c>
      <c r="G125" s="107" t="s">
        <v>524</v>
      </c>
      <c r="H125" s="70" t="s">
        <v>87</v>
      </c>
      <c r="I125" s="287" t="str">
        <f t="shared" ca="1" si="31"/>
        <v>110 m</v>
      </c>
      <c r="J125" s="285">
        <f>IF(H125="","",VLOOKUP(H125,Kategorie!$A$4:$J$35,8,FALSE))</f>
        <v>5</v>
      </c>
      <c r="L125" s="142" t="str">
        <f t="shared" ca="1" si="35"/>
        <v/>
      </c>
      <c r="M125" s="142" t="str">
        <f t="shared" ca="1" si="35"/>
        <v/>
      </c>
      <c r="N125" s="142" t="str">
        <f t="shared" ca="1" si="35"/>
        <v/>
      </c>
      <c r="O125" s="142" t="str">
        <f t="shared" ca="1" si="35"/>
        <v/>
      </c>
      <c r="P125" s="142" t="str">
        <f t="shared" ca="1" si="35"/>
        <v/>
      </c>
      <c r="Q125" s="142" t="str">
        <f t="shared" ca="1" si="35"/>
        <v/>
      </c>
      <c r="R125" s="142" t="str">
        <f t="shared" ca="1" si="35"/>
        <v/>
      </c>
      <c r="S125" s="142" t="str">
        <f t="shared" ca="1" si="35"/>
        <v/>
      </c>
      <c r="T125" s="142" t="str">
        <f t="shared" ca="1" si="35"/>
        <v/>
      </c>
      <c r="U125" s="142" t="str">
        <f t="shared" ca="1" si="35"/>
        <v/>
      </c>
      <c r="V125" s="142" t="str">
        <f t="shared" ca="1" si="35"/>
        <v>C11</v>
      </c>
      <c r="W125" s="142" t="str">
        <f t="shared" ca="1" si="35"/>
        <v/>
      </c>
      <c r="X125" s="142" t="str">
        <f t="shared" ca="1" si="35"/>
        <v/>
      </c>
      <c r="Y125" s="142"/>
      <c r="Z125" s="142"/>
      <c r="AA125" s="148" t="str">
        <f t="shared" si="37"/>
        <v/>
      </c>
      <c r="AB125" s="148" t="str">
        <f t="shared" si="37"/>
        <v/>
      </c>
      <c r="AC125" s="148" t="str">
        <f t="shared" si="37"/>
        <v/>
      </c>
      <c r="AD125" s="148" t="str">
        <f t="shared" si="37"/>
        <v/>
      </c>
      <c r="AE125" s="148" t="str">
        <f t="shared" si="37"/>
        <v/>
      </c>
      <c r="AF125" s="148" t="str">
        <f t="shared" si="37"/>
        <v/>
      </c>
      <c r="AG125" s="148" t="str">
        <f t="shared" si="37"/>
        <v/>
      </c>
      <c r="AH125" s="148" t="str">
        <f t="shared" si="37"/>
        <v/>
      </c>
      <c r="AI125" s="148" t="str">
        <f t="shared" si="37"/>
        <v/>
      </c>
      <c r="AJ125" s="148" t="str">
        <f t="shared" si="37"/>
        <v/>
      </c>
      <c r="AK125" s="148" t="str">
        <f t="shared" si="37"/>
        <v/>
      </c>
      <c r="AL125" s="148" t="str">
        <f t="shared" si="36"/>
        <v/>
      </c>
      <c r="AM125" s="238" t="str">
        <f t="shared" si="28"/>
        <v>Muži C</v>
      </c>
      <c r="AN125" s="233">
        <f t="shared" ca="1" si="32"/>
        <v>9</v>
      </c>
      <c r="AO125" s="233">
        <f t="shared" ca="1" si="29"/>
        <v>110</v>
      </c>
      <c r="AP125" s="233" t="str">
        <f t="shared" si="30"/>
        <v>1967 - 1976</v>
      </c>
      <c r="AR125" s="66"/>
      <c r="AS125" s="11"/>
      <c r="AT125" s="11"/>
      <c r="BA125" s="2"/>
    </row>
    <row r="126" spans="1:53" x14ac:dyDescent="0.35">
      <c r="A126" s="66">
        <f>IF(C125="","",MAX($A$7:A125)+1)</f>
        <v>120</v>
      </c>
      <c r="B126" s="37">
        <v>128</v>
      </c>
      <c r="C126" s="107" t="s">
        <v>1013</v>
      </c>
      <c r="D126" s="38" t="s">
        <v>1012</v>
      </c>
      <c r="E126" s="108">
        <v>0</v>
      </c>
      <c r="F126">
        <v>1975</v>
      </c>
      <c r="G126" s="107" t="s">
        <v>744</v>
      </c>
      <c r="H126" s="70" t="s">
        <v>490</v>
      </c>
      <c r="I126" s="287" t="str">
        <f t="shared" ca="1" si="31"/>
        <v>80 m</v>
      </c>
      <c r="J126" s="285">
        <f>IF(H126="","",VLOOKUP(H126,Kategorie!$A$4:$J$35,8,FALSE))</f>
        <v>4</v>
      </c>
      <c r="L126" s="142" t="str">
        <f t="shared" si="35"/>
        <v/>
      </c>
      <c r="M126" s="142" t="str">
        <f t="shared" si="35"/>
        <v/>
      </c>
      <c r="N126" s="142" t="str">
        <f t="shared" si="35"/>
        <v/>
      </c>
      <c r="O126" s="142" t="str">
        <f t="shared" si="35"/>
        <v/>
      </c>
      <c r="P126" s="142" t="str">
        <f t="shared" si="35"/>
        <v/>
      </c>
      <c r="Q126" s="142" t="str">
        <f t="shared" si="35"/>
        <v/>
      </c>
      <c r="R126" s="142" t="str">
        <f t="shared" si="35"/>
        <v/>
      </c>
      <c r="S126" s="142" t="str">
        <f t="shared" si="35"/>
        <v/>
      </c>
      <c r="T126" s="142" t="str">
        <f t="shared" si="35"/>
        <v/>
      </c>
      <c r="U126" s="142" t="str">
        <f t="shared" si="35"/>
        <v/>
      </c>
      <c r="V126" s="142" t="str">
        <f t="shared" si="35"/>
        <v/>
      </c>
      <c r="W126" s="142" t="str">
        <f t="shared" si="35"/>
        <v/>
      </c>
      <c r="X126" s="142" t="str">
        <f t="shared" si="35"/>
        <v/>
      </c>
      <c r="Y126" s="142"/>
      <c r="Z126" s="142"/>
      <c r="AA126" s="148" t="str">
        <f t="shared" ca="1" si="37"/>
        <v/>
      </c>
      <c r="AB126" s="148" t="str">
        <f t="shared" ca="1" si="37"/>
        <v/>
      </c>
      <c r="AC126" s="148" t="str">
        <f t="shared" ca="1" si="37"/>
        <v/>
      </c>
      <c r="AD126" s="148" t="str">
        <f t="shared" ca="1" si="37"/>
        <v/>
      </c>
      <c r="AE126" s="148" t="str">
        <f t="shared" ca="1" si="37"/>
        <v/>
      </c>
      <c r="AF126" s="148" t="str">
        <f t="shared" ca="1" si="37"/>
        <v/>
      </c>
      <c r="AG126" s="148" t="str">
        <f t="shared" ca="1" si="37"/>
        <v/>
      </c>
      <c r="AH126" s="148" t="str">
        <f t="shared" ca="1" si="37"/>
        <v/>
      </c>
      <c r="AI126" s="148" t="str">
        <f t="shared" ca="1" si="37"/>
        <v/>
      </c>
      <c r="AJ126" s="148" t="str">
        <f t="shared" ca="1" si="37"/>
        <v/>
      </c>
      <c r="AK126" s="148" t="str">
        <f t="shared" ca="1" si="37"/>
        <v>D11</v>
      </c>
      <c r="AL126" s="148" t="str">
        <f t="shared" ca="1" si="36"/>
        <v/>
      </c>
      <c r="AM126" s="238" t="str">
        <f t="shared" si="28"/>
        <v>Ženy C</v>
      </c>
      <c r="AN126" s="233">
        <f t="shared" ca="1" si="32"/>
        <v>9</v>
      </c>
      <c r="AO126" s="233">
        <f t="shared" ca="1" si="29"/>
        <v>80</v>
      </c>
      <c r="AP126" s="233" t="str">
        <f t="shared" si="30"/>
        <v>1981 - 1972</v>
      </c>
      <c r="AR126" s="66"/>
      <c r="AS126" s="11"/>
      <c r="AT126" s="11"/>
      <c r="BA126" s="2"/>
    </row>
    <row r="127" spans="1:53" x14ac:dyDescent="0.35">
      <c r="A127" s="66">
        <f>IF(C126="","",MAX($A$7:A126)+1)</f>
        <v>121</v>
      </c>
      <c r="B127" s="37">
        <v>129</v>
      </c>
      <c r="C127" s="107" t="s">
        <v>1014</v>
      </c>
      <c r="D127" s="38" t="s">
        <v>44</v>
      </c>
      <c r="E127" s="108">
        <v>0</v>
      </c>
      <c r="F127">
        <v>2001</v>
      </c>
      <c r="G127" s="107" t="s">
        <v>679</v>
      </c>
      <c r="H127" s="70" t="s">
        <v>109</v>
      </c>
      <c r="I127" s="287" t="str">
        <f t="shared" ca="1" si="31"/>
        <v>110 m</v>
      </c>
      <c r="J127" s="285">
        <f>IF(H127="","",VLOOKUP(H127,Kategorie!$A$4:$J$35,8,FALSE))</f>
        <v>5</v>
      </c>
      <c r="L127" s="142" t="str">
        <f t="shared" si="35"/>
        <v/>
      </c>
      <c r="M127" s="142" t="str">
        <f t="shared" si="35"/>
        <v/>
      </c>
      <c r="N127" s="142" t="str">
        <f t="shared" si="35"/>
        <v/>
      </c>
      <c r="O127" s="142" t="str">
        <f t="shared" si="35"/>
        <v/>
      </c>
      <c r="P127" s="142" t="str">
        <f t="shared" si="35"/>
        <v/>
      </c>
      <c r="Q127" s="142" t="str">
        <f t="shared" si="35"/>
        <v/>
      </c>
      <c r="R127" s="142" t="str">
        <f t="shared" si="35"/>
        <v/>
      </c>
      <c r="S127" s="142" t="str">
        <f t="shared" si="35"/>
        <v/>
      </c>
      <c r="T127" s="142" t="str">
        <f t="shared" si="35"/>
        <v/>
      </c>
      <c r="U127" s="142" t="str">
        <f t="shared" si="35"/>
        <v/>
      </c>
      <c r="V127" s="142" t="str">
        <f t="shared" si="35"/>
        <v/>
      </c>
      <c r="W127" s="142" t="str">
        <f t="shared" si="35"/>
        <v/>
      </c>
      <c r="X127" s="142" t="str">
        <f t="shared" si="35"/>
        <v/>
      </c>
      <c r="Y127" s="142"/>
      <c r="Z127" s="142"/>
      <c r="AA127" s="148" t="str">
        <f t="shared" ca="1" si="37"/>
        <v/>
      </c>
      <c r="AB127" s="148" t="str">
        <f t="shared" ca="1" si="37"/>
        <v/>
      </c>
      <c r="AC127" s="148" t="str">
        <f t="shared" ca="1" si="37"/>
        <v/>
      </c>
      <c r="AD127" s="148" t="str">
        <f t="shared" ca="1" si="37"/>
        <v/>
      </c>
      <c r="AE127" s="148" t="str">
        <f t="shared" ca="1" si="37"/>
        <v/>
      </c>
      <c r="AF127" s="148" t="str">
        <f t="shared" ca="1" si="37"/>
        <v/>
      </c>
      <c r="AG127" s="148" t="str">
        <f t="shared" ca="1" si="37"/>
        <v/>
      </c>
      <c r="AH127" s="148" t="str">
        <f t="shared" ca="1" si="37"/>
        <v/>
      </c>
      <c r="AI127" s="148" t="str">
        <f t="shared" ca="1" si="37"/>
        <v>D09</v>
      </c>
      <c r="AJ127" s="148" t="str">
        <f t="shared" ca="1" si="37"/>
        <v/>
      </c>
      <c r="AK127" s="148" t="str">
        <f t="shared" ca="1" si="37"/>
        <v/>
      </c>
      <c r="AL127" s="148" t="str">
        <f t="shared" ca="1" si="36"/>
        <v/>
      </c>
      <c r="AM127" s="238" t="str">
        <f t="shared" si="28"/>
        <v>Ženy A</v>
      </c>
      <c r="AN127" s="233">
        <f t="shared" ca="1" si="32"/>
        <v>4</v>
      </c>
      <c r="AO127" s="233">
        <f t="shared" ca="1" si="29"/>
        <v>110</v>
      </c>
      <c r="AP127" s="233" t="str">
        <f t="shared" si="30"/>
        <v>1992 - 2006</v>
      </c>
      <c r="AR127" s="66"/>
      <c r="AS127" s="11"/>
      <c r="AT127" s="11"/>
      <c r="BA127" s="2"/>
    </row>
    <row r="128" spans="1:53" x14ac:dyDescent="0.35">
      <c r="A128" s="66">
        <f>IF(C127="","",MAX($A$7:A127)+1)</f>
        <v>122</v>
      </c>
      <c r="B128" s="37">
        <v>130</v>
      </c>
      <c r="C128" s="107" t="s">
        <v>1014</v>
      </c>
      <c r="D128" s="38" t="s">
        <v>977</v>
      </c>
      <c r="E128" s="108">
        <v>0</v>
      </c>
      <c r="F128">
        <v>1999</v>
      </c>
      <c r="G128" s="107" t="s">
        <v>679</v>
      </c>
      <c r="H128" s="70" t="s">
        <v>109</v>
      </c>
      <c r="I128" s="287" t="str">
        <f t="shared" ca="1" si="31"/>
        <v>110 m</v>
      </c>
      <c r="J128" s="285">
        <f>IF(H128="","",VLOOKUP(H128,Kategorie!$A$4:$J$35,8,FALSE))</f>
        <v>5</v>
      </c>
      <c r="L128" s="142" t="str">
        <f t="shared" si="35"/>
        <v/>
      </c>
      <c r="M128" s="142" t="str">
        <f t="shared" si="35"/>
        <v/>
      </c>
      <c r="N128" s="142" t="str">
        <f t="shared" si="35"/>
        <v/>
      </c>
      <c r="O128" s="142" t="str">
        <f t="shared" si="35"/>
        <v/>
      </c>
      <c r="P128" s="142" t="str">
        <f t="shared" ref="L128:X147" si="38">IF($E128=0,"",IF(AND($F128&gt;=P$2,$F128&lt;=P$4),P$6,""))</f>
        <v/>
      </c>
      <c r="Q128" s="142" t="str">
        <f t="shared" si="38"/>
        <v/>
      </c>
      <c r="R128" s="142" t="str">
        <f t="shared" si="38"/>
        <v/>
      </c>
      <c r="S128" s="142" t="str">
        <f t="shared" si="38"/>
        <v/>
      </c>
      <c r="T128" s="142" t="str">
        <f t="shared" si="38"/>
        <v/>
      </c>
      <c r="U128" s="142" t="str">
        <f t="shared" si="38"/>
        <v/>
      </c>
      <c r="V128" s="142" t="str">
        <f t="shared" si="38"/>
        <v/>
      </c>
      <c r="W128" s="142" t="str">
        <f t="shared" si="38"/>
        <v/>
      </c>
      <c r="X128" s="142" t="str">
        <f t="shared" si="38"/>
        <v/>
      </c>
      <c r="Y128" s="142"/>
      <c r="Z128" s="142"/>
      <c r="AA128" s="148" t="str">
        <f t="shared" ca="1" si="37"/>
        <v/>
      </c>
      <c r="AB128" s="148" t="str">
        <f t="shared" ca="1" si="37"/>
        <v/>
      </c>
      <c r="AC128" s="148" t="str">
        <f t="shared" ca="1" si="37"/>
        <v/>
      </c>
      <c r="AD128" s="148" t="str">
        <f t="shared" ca="1" si="37"/>
        <v/>
      </c>
      <c r="AE128" s="148" t="str">
        <f t="shared" ca="1" si="37"/>
        <v/>
      </c>
      <c r="AF128" s="148" t="str">
        <f t="shared" ca="1" si="37"/>
        <v/>
      </c>
      <c r="AG128" s="148" t="str">
        <f t="shared" ca="1" si="37"/>
        <v/>
      </c>
      <c r="AH128" s="148" t="str">
        <f t="shared" ca="1" si="37"/>
        <v/>
      </c>
      <c r="AI128" s="148" t="str">
        <f t="shared" ca="1" si="37"/>
        <v>D09</v>
      </c>
      <c r="AJ128" s="148" t="str">
        <f t="shared" ca="1" si="37"/>
        <v/>
      </c>
      <c r="AK128" s="148" t="str">
        <f t="shared" ca="1" si="37"/>
        <v/>
      </c>
      <c r="AL128" s="148" t="str">
        <f t="shared" ca="1" si="36"/>
        <v/>
      </c>
      <c r="AM128" s="238" t="str">
        <f t="shared" si="28"/>
        <v>Ženy A</v>
      </c>
      <c r="AN128" s="233">
        <f t="shared" ca="1" si="32"/>
        <v>4</v>
      </c>
      <c r="AO128" s="233">
        <f t="shared" ca="1" si="29"/>
        <v>110</v>
      </c>
      <c r="AP128" s="233" t="str">
        <f t="shared" si="30"/>
        <v>1992 - 2006</v>
      </c>
      <c r="AR128" s="66"/>
      <c r="AS128" s="11"/>
      <c r="AT128" s="11"/>
      <c r="BA128" s="2"/>
    </row>
    <row r="129" spans="1:53" x14ac:dyDescent="0.35">
      <c r="A129" s="66">
        <f>IF(C128="","",MAX($A$7:A128)+1)</f>
        <v>123</v>
      </c>
      <c r="B129" s="37">
        <v>131</v>
      </c>
      <c r="C129" s="107" t="s">
        <v>1015</v>
      </c>
      <c r="D129" s="38" t="s">
        <v>202</v>
      </c>
      <c r="E129" s="108">
        <v>1</v>
      </c>
      <c r="F129">
        <v>2001</v>
      </c>
      <c r="G129" s="107" t="s">
        <v>688</v>
      </c>
      <c r="H129" s="70" t="s">
        <v>100</v>
      </c>
      <c r="I129" s="287" t="str">
        <f t="shared" ca="1" si="31"/>
        <v>110 m</v>
      </c>
      <c r="J129" s="285">
        <f>IF(H129="","",VLOOKUP(H129,Kategorie!$A$4:$J$35,8,FALSE))</f>
        <v>5</v>
      </c>
      <c r="L129" s="142" t="str">
        <f t="shared" ca="1" si="38"/>
        <v/>
      </c>
      <c r="M129" s="142" t="str">
        <f t="shared" ca="1" si="38"/>
        <v/>
      </c>
      <c r="N129" s="142" t="str">
        <f t="shared" ca="1" si="38"/>
        <v/>
      </c>
      <c r="O129" s="142" t="str">
        <f t="shared" ca="1" si="38"/>
        <v/>
      </c>
      <c r="P129" s="142" t="str">
        <f t="shared" ca="1" si="38"/>
        <v/>
      </c>
      <c r="Q129" s="142" t="str">
        <f t="shared" ca="1" si="38"/>
        <v/>
      </c>
      <c r="R129" s="142" t="str">
        <f t="shared" ca="1" si="38"/>
        <v/>
      </c>
      <c r="S129" s="142" t="str">
        <f t="shared" ca="1" si="38"/>
        <v/>
      </c>
      <c r="T129" s="142" t="str">
        <f t="shared" ca="1" si="38"/>
        <v>C09</v>
      </c>
      <c r="U129" s="142" t="str">
        <f t="shared" ca="1" si="38"/>
        <v/>
      </c>
      <c r="V129" s="142" t="str">
        <f t="shared" ca="1" si="38"/>
        <v/>
      </c>
      <c r="W129" s="142" t="str">
        <f t="shared" ca="1" si="38"/>
        <v/>
      </c>
      <c r="X129" s="142" t="str">
        <f t="shared" ca="1" si="38"/>
        <v/>
      </c>
      <c r="Y129" s="142"/>
      <c r="Z129" s="142"/>
      <c r="AA129" s="148" t="str">
        <f t="shared" si="37"/>
        <v/>
      </c>
      <c r="AB129" s="148" t="str">
        <f t="shared" si="37"/>
        <v/>
      </c>
      <c r="AC129" s="148" t="str">
        <f t="shared" si="37"/>
        <v/>
      </c>
      <c r="AD129" s="148" t="str">
        <f t="shared" si="37"/>
        <v/>
      </c>
      <c r="AE129" s="148" t="str">
        <f t="shared" si="37"/>
        <v/>
      </c>
      <c r="AF129" s="148" t="str">
        <f t="shared" si="37"/>
        <v/>
      </c>
      <c r="AG129" s="148" t="str">
        <f t="shared" si="37"/>
        <v/>
      </c>
      <c r="AH129" s="148" t="str">
        <f t="shared" si="37"/>
        <v/>
      </c>
      <c r="AI129" s="148" t="str">
        <f t="shared" si="37"/>
        <v/>
      </c>
      <c r="AJ129" s="148" t="str">
        <f t="shared" si="37"/>
        <v/>
      </c>
      <c r="AK129" s="148" t="str">
        <f t="shared" si="37"/>
        <v/>
      </c>
      <c r="AL129" s="148" t="str">
        <f t="shared" si="36"/>
        <v/>
      </c>
      <c r="AM129" s="238" t="str">
        <f t="shared" si="28"/>
        <v>Muži A</v>
      </c>
      <c r="AN129" s="233">
        <f t="shared" ca="1" si="32"/>
        <v>9</v>
      </c>
      <c r="AO129" s="233">
        <f t="shared" ca="1" si="29"/>
        <v>110</v>
      </c>
      <c r="AP129" s="233" t="str">
        <f t="shared" si="30"/>
        <v>1987 - 2006</v>
      </c>
      <c r="AR129" s="66"/>
      <c r="AS129" s="11"/>
      <c r="AT129" s="11"/>
      <c r="BA129" s="2"/>
    </row>
    <row r="130" spans="1:53" x14ac:dyDescent="0.35">
      <c r="A130" s="66">
        <f>IF(C129="","",MAX($A$7:A129)+1)</f>
        <v>124</v>
      </c>
      <c r="B130" s="37">
        <v>132</v>
      </c>
      <c r="C130" s="107" t="s">
        <v>1016</v>
      </c>
      <c r="D130" s="38" t="s">
        <v>208</v>
      </c>
      <c r="E130" s="108">
        <v>0</v>
      </c>
      <c r="F130">
        <v>1947</v>
      </c>
      <c r="G130" s="107" t="s">
        <v>1017</v>
      </c>
      <c r="H130" s="70" t="s">
        <v>881</v>
      </c>
      <c r="I130" s="287" t="str">
        <f t="shared" ca="1" si="31"/>
        <v>80 m</v>
      </c>
      <c r="J130" s="285">
        <f>IF(H130="","",VLOOKUP(H130,Kategorie!$A$4:$J$35,8,FALSE))</f>
        <v>4</v>
      </c>
      <c r="L130" s="142" t="str">
        <f t="shared" si="38"/>
        <v/>
      </c>
      <c r="M130" s="142" t="str">
        <f t="shared" si="38"/>
        <v/>
      </c>
      <c r="N130" s="142" t="str">
        <f t="shared" si="38"/>
        <v/>
      </c>
      <c r="O130" s="142" t="str">
        <f t="shared" si="38"/>
        <v/>
      </c>
      <c r="P130" s="142" t="str">
        <f t="shared" si="38"/>
        <v/>
      </c>
      <c r="Q130" s="142" t="str">
        <f t="shared" si="38"/>
        <v/>
      </c>
      <c r="R130" s="142" t="str">
        <f t="shared" si="38"/>
        <v/>
      </c>
      <c r="S130" s="142" t="str">
        <f t="shared" si="38"/>
        <v/>
      </c>
      <c r="T130" s="142" t="str">
        <f t="shared" si="38"/>
        <v/>
      </c>
      <c r="U130" s="142" t="str">
        <f t="shared" si="38"/>
        <v/>
      </c>
      <c r="V130" s="142" t="str">
        <f t="shared" si="38"/>
        <v/>
      </c>
      <c r="W130" s="142" t="str">
        <f t="shared" si="38"/>
        <v/>
      </c>
      <c r="X130" s="142" t="str">
        <f t="shared" si="38"/>
        <v/>
      </c>
      <c r="Y130" s="142"/>
      <c r="Z130" s="142"/>
      <c r="AA130" s="148" t="str">
        <f t="shared" ca="1" si="37"/>
        <v/>
      </c>
      <c r="AB130" s="148" t="str">
        <f t="shared" ca="1" si="37"/>
        <v/>
      </c>
      <c r="AC130" s="148" t="str">
        <f t="shared" ca="1" si="37"/>
        <v/>
      </c>
      <c r="AD130" s="148" t="str">
        <f t="shared" ca="1" si="37"/>
        <v/>
      </c>
      <c r="AE130" s="148" t="str">
        <f t="shared" ca="1" si="37"/>
        <v/>
      </c>
      <c r="AF130" s="148" t="str">
        <f t="shared" ca="1" si="37"/>
        <v/>
      </c>
      <c r="AG130" s="148" t="str">
        <f t="shared" ca="1" si="37"/>
        <v/>
      </c>
      <c r="AH130" s="148" t="str">
        <f t="shared" ca="1" si="37"/>
        <v/>
      </c>
      <c r="AI130" s="148" t="str">
        <f t="shared" ca="1" si="37"/>
        <v/>
      </c>
      <c r="AJ130" s="148" t="str">
        <f t="shared" ca="1" si="37"/>
        <v/>
      </c>
      <c r="AK130" s="148" t="str">
        <f t="shared" ca="1" si="37"/>
        <v/>
      </c>
      <c r="AL130" s="148" t="str">
        <f t="shared" ca="1" si="36"/>
        <v>D12</v>
      </c>
      <c r="AM130" s="238" t="str">
        <f t="shared" si="28"/>
        <v>Ženy D</v>
      </c>
      <c r="AN130" s="233">
        <f t="shared" ca="1" si="32"/>
        <v>3</v>
      </c>
      <c r="AO130" s="233">
        <f t="shared" ca="1" si="29"/>
        <v>80</v>
      </c>
      <c r="AP130" s="233" t="str">
        <f t="shared" si="30"/>
        <v>1971 -  a starší</v>
      </c>
      <c r="AR130" s="66"/>
      <c r="AS130" s="11"/>
      <c r="AT130" s="11"/>
      <c r="BA130" s="2"/>
    </row>
    <row r="131" spans="1:53" x14ac:dyDescent="0.35">
      <c r="A131" s="66">
        <f>IF(C130="","",MAX($A$7:A130)+1)</f>
        <v>125</v>
      </c>
      <c r="B131" s="37">
        <v>133</v>
      </c>
      <c r="C131" s="107" t="s">
        <v>1018</v>
      </c>
      <c r="D131" s="38" t="s">
        <v>251</v>
      </c>
      <c r="E131" s="108">
        <v>1</v>
      </c>
      <c r="F131">
        <v>1960</v>
      </c>
      <c r="G131" s="107" t="s">
        <v>679</v>
      </c>
      <c r="H131" s="70" t="s">
        <v>90</v>
      </c>
      <c r="I131" s="287" t="str">
        <f t="shared" ca="1" si="31"/>
        <v>80 m</v>
      </c>
      <c r="J131" s="285">
        <f>IF(H131="","",VLOOKUP(H131,Kategorie!$A$4:$J$35,8,FALSE))</f>
        <v>4</v>
      </c>
      <c r="L131" s="142" t="str">
        <f t="shared" ca="1" si="38"/>
        <v/>
      </c>
      <c r="M131" s="142" t="str">
        <f t="shared" ca="1" si="38"/>
        <v/>
      </c>
      <c r="N131" s="142" t="str">
        <f t="shared" ca="1" si="38"/>
        <v/>
      </c>
      <c r="O131" s="142" t="str">
        <f t="shared" ca="1" si="38"/>
        <v/>
      </c>
      <c r="P131" s="142" t="str">
        <f t="shared" ca="1" si="38"/>
        <v/>
      </c>
      <c r="Q131" s="142" t="str">
        <f t="shared" ca="1" si="38"/>
        <v/>
      </c>
      <c r="R131" s="142" t="str">
        <f t="shared" ca="1" si="38"/>
        <v/>
      </c>
      <c r="S131" s="142" t="str">
        <f t="shared" ca="1" si="38"/>
        <v/>
      </c>
      <c r="T131" s="142" t="str">
        <f t="shared" ca="1" si="38"/>
        <v/>
      </c>
      <c r="U131" s="142" t="str">
        <f t="shared" ca="1" si="38"/>
        <v/>
      </c>
      <c r="V131" s="142" t="str">
        <f t="shared" ca="1" si="38"/>
        <v/>
      </c>
      <c r="W131" s="142" t="str">
        <f t="shared" ca="1" si="38"/>
        <v>C12</v>
      </c>
      <c r="X131" s="142" t="str">
        <f t="shared" ca="1" si="38"/>
        <v/>
      </c>
      <c r="Y131" s="142"/>
      <c r="Z131" s="142"/>
      <c r="AA131" s="148" t="str">
        <f t="shared" si="37"/>
        <v/>
      </c>
      <c r="AB131" s="148" t="str">
        <f t="shared" si="37"/>
        <v/>
      </c>
      <c r="AC131" s="148" t="str">
        <f t="shared" si="37"/>
        <v/>
      </c>
      <c r="AD131" s="148" t="str">
        <f t="shared" si="37"/>
        <v/>
      </c>
      <c r="AE131" s="148" t="str">
        <f t="shared" si="37"/>
        <v/>
      </c>
      <c r="AF131" s="148" t="str">
        <f t="shared" si="37"/>
        <v/>
      </c>
      <c r="AG131" s="148" t="str">
        <f t="shared" si="37"/>
        <v/>
      </c>
      <c r="AH131" s="148" t="str">
        <f t="shared" si="37"/>
        <v/>
      </c>
      <c r="AI131" s="148" t="str">
        <f t="shared" si="37"/>
        <v/>
      </c>
      <c r="AJ131" s="148" t="str">
        <f t="shared" si="37"/>
        <v/>
      </c>
      <c r="AK131" s="148" t="str">
        <f t="shared" si="37"/>
        <v/>
      </c>
      <c r="AL131" s="148" t="str">
        <f t="shared" si="36"/>
        <v/>
      </c>
      <c r="AM131" s="238" t="str">
        <f t="shared" si="28"/>
        <v>Muži D</v>
      </c>
      <c r="AN131" s="233">
        <f t="shared" ca="1" si="32"/>
        <v>6</v>
      </c>
      <c r="AO131" s="233">
        <f t="shared" ca="1" si="29"/>
        <v>80</v>
      </c>
      <c r="AP131" s="233" t="str">
        <f t="shared" si="30"/>
        <v>1957 - 1966</v>
      </c>
      <c r="AR131" s="66"/>
      <c r="AS131" s="11"/>
      <c r="AT131" s="11"/>
      <c r="BA131" s="2"/>
    </row>
    <row r="132" spans="1:53" x14ac:dyDescent="0.35">
      <c r="A132" s="66">
        <f>IF(C131="","",MAX($A$7:A131)+1)</f>
        <v>126</v>
      </c>
      <c r="B132" s="37">
        <v>134</v>
      </c>
      <c r="C132" s="107" t="s">
        <v>1019</v>
      </c>
      <c r="D132" s="38" t="s">
        <v>927</v>
      </c>
      <c r="E132" s="108">
        <v>1</v>
      </c>
      <c r="F132">
        <v>1960</v>
      </c>
      <c r="G132" s="107" t="s">
        <v>1020</v>
      </c>
      <c r="H132" s="70" t="s">
        <v>90</v>
      </c>
      <c r="I132" s="287" t="str">
        <f t="shared" ca="1" si="31"/>
        <v>80 m</v>
      </c>
      <c r="J132" s="285">
        <f>IF(H132="","",VLOOKUP(H132,Kategorie!$A$4:$J$35,8,FALSE))</f>
        <v>4</v>
      </c>
      <c r="L132" s="142" t="str">
        <f t="shared" ca="1" si="38"/>
        <v/>
      </c>
      <c r="M132" s="142" t="str">
        <f t="shared" ca="1" si="38"/>
        <v/>
      </c>
      <c r="N132" s="142" t="str">
        <f t="shared" ca="1" si="38"/>
        <v/>
      </c>
      <c r="O132" s="142" t="str">
        <f t="shared" ca="1" si="38"/>
        <v/>
      </c>
      <c r="P132" s="142" t="str">
        <f t="shared" ca="1" si="38"/>
        <v/>
      </c>
      <c r="Q132" s="142" t="str">
        <f t="shared" ca="1" si="38"/>
        <v/>
      </c>
      <c r="R132" s="142" t="str">
        <f t="shared" ca="1" si="38"/>
        <v/>
      </c>
      <c r="S132" s="142" t="str">
        <f t="shared" ca="1" si="38"/>
        <v/>
      </c>
      <c r="T132" s="142" t="str">
        <f t="shared" ca="1" si="38"/>
        <v/>
      </c>
      <c r="U132" s="142" t="str">
        <f t="shared" ca="1" si="38"/>
        <v/>
      </c>
      <c r="V132" s="142" t="str">
        <f t="shared" ca="1" si="38"/>
        <v/>
      </c>
      <c r="W132" s="142" t="str">
        <f t="shared" ca="1" si="38"/>
        <v>C12</v>
      </c>
      <c r="X132" s="142" t="str">
        <f t="shared" ca="1" si="38"/>
        <v/>
      </c>
      <c r="Y132" s="142"/>
      <c r="Z132" s="142"/>
      <c r="AA132" s="148" t="str">
        <f t="shared" si="37"/>
        <v/>
      </c>
      <c r="AB132" s="148" t="str">
        <f t="shared" si="37"/>
        <v/>
      </c>
      <c r="AC132" s="148" t="str">
        <f t="shared" si="37"/>
        <v/>
      </c>
      <c r="AD132" s="148" t="str">
        <f t="shared" si="37"/>
        <v/>
      </c>
      <c r="AE132" s="148" t="str">
        <f t="shared" si="37"/>
        <v/>
      </c>
      <c r="AF132" s="148" t="str">
        <f t="shared" si="37"/>
        <v/>
      </c>
      <c r="AG132" s="148" t="str">
        <f t="shared" si="37"/>
        <v/>
      </c>
      <c r="AH132" s="148" t="str">
        <f t="shared" si="37"/>
        <v/>
      </c>
      <c r="AI132" s="148" t="str">
        <f t="shared" si="37"/>
        <v/>
      </c>
      <c r="AJ132" s="148" t="str">
        <f t="shared" si="37"/>
        <v/>
      </c>
      <c r="AK132" s="148" t="str">
        <f t="shared" si="37"/>
        <v/>
      </c>
      <c r="AL132" s="148" t="str">
        <f t="shared" si="36"/>
        <v/>
      </c>
      <c r="AM132" s="238" t="str">
        <f t="shared" si="28"/>
        <v>Muži D</v>
      </c>
      <c r="AN132" s="233">
        <f t="shared" ca="1" si="32"/>
        <v>6</v>
      </c>
      <c r="AO132" s="233">
        <f t="shared" ca="1" si="29"/>
        <v>80</v>
      </c>
      <c r="AP132" s="233" t="str">
        <f t="shared" si="30"/>
        <v>1957 - 1966</v>
      </c>
      <c r="AR132" s="66"/>
      <c r="AS132" s="11"/>
      <c r="AT132" s="11"/>
      <c r="BA132" s="2"/>
    </row>
    <row r="133" spans="1:53" x14ac:dyDescent="0.35">
      <c r="A133" s="66">
        <f>IF(C132="","",MAX($A$7:A132)+1)</f>
        <v>127</v>
      </c>
      <c r="B133" s="37">
        <v>135</v>
      </c>
      <c r="C133" s="107" t="s">
        <v>1022</v>
      </c>
      <c r="D133" s="38" t="s">
        <v>1021</v>
      </c>
      <c r="E133" s="108">
        <v>0</v>
      </c>
      <c r="F133">
        <v>1969</v>
      </c>
      <c r="G133" s="107" t="s">
        <v>1020</v>
      </c>
      <c r="H133" s="70" t="s">
        <v>881</v>
      </c>
      <c r="I133" s="287" t="str">
        <f t="shared" ca="1" si="31"/>
        <v>80 m</v>
      </c>
      <c r="J133" s="285">
        <f>IF(H133="","",VLOOKUP(H133,Kategorie!$A$4:$J$35,8,FALSE))</f>
        <v>4</v>
      </c>
      <c r="L133" s="142" t="str">
        <f t="shared" si="38"/>
        <v/>
      </c>
      <c r="M133" s="142" t="str">
        <f t="shared" si="38"/>
        <v/>
      </c>
      <c r="N133" s="142" t="str">
        <f t="shared" si="38"/>
        <v/>
      </c>
      <c r="O133" s="142" t="str">
        <f t="shared" si="38"/>
        <v/>
      </c>
      <c r="P133" s="142" t="str">
        <f t="shared" si="38"/>
        <v/>
      </c>
      <c r="Q133" s="142" t="str">
        <f t="shared" si="38"/>
        <v/>
      </c>
      <c r="R133" s="142" t="str">
        <f t="shared" si="38"/>
        <v/>
      </c>
      <c r="S133" s="142" t="str">
        <f t="shared" si="38"/>
        <v/>
      </c>
      <c r="T133" s="142" t="str">
        <f t="shared" si="38"/>
        <v/>
      </c>
      <c r="U133" s="142" t="str">
        <f t="shared" si="38"/>
        <v/>
      </c>
      <c r="V133" s="142" t="str">
        <f t="shared" si="38"/>
        <v/>
      </c>
      <c r="W133" s="142" t="str">
        <f t="shared" si="38"/>
        <v/>
      </c>
      <c r="X133" s="142" t="str">
        <f t="shared" si="38"/>
        <v/>
      </c>
      <c r="Y133" s="142"/>
      <c r="Z133" s="142"/>
      <c r="AA133" s="148" t="str">
        <f t="shared" ca="1" si="37"/>
        <v/>
      </c>
      <c r="AB133" s="148" t="str">
        <f t="shared" ca="1" si="37"/>
        <v/>
      </c>
      <c r="AC133" s="148" t="str">
        <f t="shared" ca="1" si="37"/>
        <v/>
      </c>
      <c r="AD133" s="148" t="str">
        <f t="shared" ca="1" si="37"/>
        <v/>
      </c>
      <c r="AE133" s="148" t="str">
        <f t="shared" ca="1" si="37"/>
        <v/>
      </c>
      <c r="AF133" s="148" t="str">
        <f t="shared" ca="1" si="37"/>
        <v/>
      </c>
      <c r="AG133" s="148" t="str">
        <f t="shared" ca="1" si="37"/>
        <v/>
      </c>
      <c r="AH133" s="148" t="str">
        <f t="shared" ca="1" si="37"/>
        <v/>
      </c>
      <c r="AI133" s="148" t="str">
        <f t="shared" ca="1" si="37"/>
        <v/>
      </c>
      <c r="AJ133" s="148" t="str">
        <f t="shared" ca="1" si="37"/>
        <v/>
      </c>
      <c r="AK133" s="148" t="str">
        <f t="shared" ca="1" si="37"/>
        <v/>
      </c>
      <c r="AL133" s="148" t="str">
        <f t="shared" ca="1" si="36"/>
        <v>D12</v>
      </c>
      <c r="AM133" s="238" t="str">
        <f t="shared" si="28"/>
        <v>Ženy D</v>
      </c>
      <c r="AN133" s="233">
        <f t="shared" ca="1" si="32"/>
        <v>3</v>
      </c>
      <c r="AO133" s="233">
        <f t="shared" ca="1" si="29"/>
        <v>80</v>
      </c>
      <c r="AP133" s="233" t="str">
        <f t="shared" si="30"/>
        <v>1971 -  a starší</v>
      </c>
      <c r="AR133" s="66"/>
      <c r="AS133" s="11"/>
      <c r="AT133" s="11"/>
    </row>
    <row r="134" spans="1:53" x14ac:dyDescent="0.35">
      <c r="A134" s="66">
        <f>IF(C133="","",MAX($A$7:A133)+1)</f>
        <v>128</v>
      </c>
      <c r="B134" s="37">
        <v>136</v>
      </c>
      <c r="C134" s="107" t="s">
        <v>1024</v>
      </c>
      <c r="D134" s="38" t="s">
        <v>1023</v>
      </c>
      <c r="E134" s="108">
        <v>0</v>
      </c>
      <c r="F134">
        <v>1981</v>
      </c>
      <c r="G134" s="107" t="s">
        <v>972</v>
      </c>
      <c r="H134" s="70" t="s">
        <v>490</v>
      </c>
      <c r="I134" s="287" t="str">
        <f t="shared" ca="1" si="31"/>
        <v>80 m</v>
      </c>
      <c r="J134" s="285">
        <f>IF(H134="","",VLOOKUP(H134,Kategorie!$A$4:$J$35,8,FALSE))</f>
        <v>4</v>
      </c>
      <c r="L134" s="142" t="str">
        <f t="shared" si="38"/>
        <v/>
      </c>
      <c r="M134" s="142" t="str">
        <f t="shared" si="38"/>
        <v/>
      </c>
      <c r="N134" s="142" t="str">
        <f t="shared" si="38"/>
        <v/>
      </c>
      <c r="O134" s="142" t="str">
        <f t="shared" si="38"/>
        <v/>
      </c>
      <c r="P134" s="142" t="str">
        <f t="shared" si="38"/>
        <v/>
      </c>
      <c r="Q134" s="142" t="str">
        <f t="shared" si="38"/>
        <v/>
      </c>
      <c r="R134" s="142" t="str">
        <f t="shared" si="38"/>
        <v/>
      </c>
      <c r="S134" s="142" t="str">
        <f t="shared" si="38"/>
        <v/>
      </c>
      <c r="T134" s="142" t="str">
        <f t="shared" si="38"/>
        <v/>
      </c>
      <c r="U134" s="142" t="str">
        <f t="shared" si="38"/>
        <v/>
      </c>
      <c r="V134" s="142" t="str">
        <f t="shared" si="38"/>
        <v/>
      </c>
      <c r="W134" s="142" t="str">
        <f t="shared" si="38"/>
        <v/>
      </c>
      <c r="X134" s="142" t="str">
        <f t="shared" si="38"/>
        <v/>
      </c>
      <c r="Y134" s="142"/>
      <c r="Z134" s="142"/>
      <c r="AA134" s="148" t="str">
        <f t="shared" ref="AA134:AK157" ca="1" si="39">IF($E134=1,"",IF(AND($F134&gt;=AA$2,$F134&lt;=AA$4),AA$6,""))</f>
        <v/>
      </c>
      <c r="AB134" s="148" t="str">
        <f t="shared" ca="1" si="39"/>
        <v/>
      </c>
      <c r="AC134" s="148" t="str">
        <f t="shared" ca="1" si="39"/>
        <v/>
      </c>
      <c r="AD134" s="148" t="str">
        <f t="shared" ca="1" si="39"/>
        <v/>
      </c>
      <c r="AE134" s="148" t="str">
        <f t="shared" ca="1" si="39"/>
        <v/>
      </c>
      <c r="AF134" s="148" t="str">
        <f t="shared" ca="1" si="39"/>
        <v/>
      </c>
      <c r="AG134" s="148" t="str">
        <f t="shared" ca="1" si="39"/>
        <v/>
      </c>
      <c r="AH134" s="148" t="str">
        <f t="shared" ca="1" si="39"/>
        <v/>
      </c>
      <c r="AI134" s="148" t="str">
        <f t="shared" ca="1" si="39"/>
        <v/>
      </c>
      <c r="AJ134" s="148" t="str">
        <f t="shared" ca="1" si="39"/>
        <v/>
      </c>
      <c r="AK134" s="148" t="str">
        <f t="shared" ca="1" si="39"/>
        <v>D11</v>
      </c>
      <c r="AL134" s="148" t="str">
        <f t="shared" ca="1" si="36"/>
        <v/>
      </c>
      <c r="AM134" s="238" t="str">
        <f t="shared" si="28"/>
        <v>Ženy C</v>
      </c>
      <c r="AN134" s="233">
        <f t="shared" ca="1" si="32"/>
        <v>9</v>
      </c>
      <c r="AO134" s="233">
        <f t="shared" ca="1" si="29"/>
        <v>80</v>
      </c>
      <c r="AP134" s="233" t="str">
        <f t="shared" si="30"/>
        <v>1981 - 1972</v>
      </c>
      <c r="AR134" s="66"/>
      <c r="AS134" s="11"/>
      <c r="AT134" s="11"/>
    </row>
    <row r="135" spans="1:53" x14ac:dyDescent="0.35">
      <c r="A135" s="66">
        <f>IF(C134="","",MAX($A$7:A134)+1)</f>
        <v>129</v>
      </c>
      <c r="B135" s="37">
        <v>137</v>
      </c>
      <c r="C135" s="107" t="s">
        <v>942</v>
      </c>
      <c r="D135" s="38" t="s">
        <v>232</v>
      </c>
      <c r="E135" s="108">
        <v>0</v>
      </c>
      <c r="F135">
        <v>1988</v>
      </c>
      <c r="G135" s="107" t="s">
        <v>1025</v>
      </c>
      <c r="H135" s="70" t="s">
        <v>489</v>
      </c>
      <c r="I135" s="287" t="str">
        <f t="shared" ca="1" si="31"/>
        <v>80 m</v>
      </c>
      <c r="J135" s="285">
        <f>IF(H135="","",VLOOKUP(H135,Kategorie!$A$4:$J$35,8,FALSE))</f>
        <v>4</v>
      </c>
      <c r="L135" s="142" t="str">
        <f t="shared" si="38"/>
        <v/>
      </c>
      <c r="M135" s="142" t="str">
        <f t="shared" si="38"/>
        <v/>
      </c>
      <c r="N135" s="142" t="str">
        <f t="shared" si="38"/>
        <v/>
      </c>
      <c r="O135" s="142" t="str">
        <f t="shared" si="38"/>
        <v/>
      </c>
      <c r="P135" s="142" t="str">
        <f t="shared" si="38"/>
        <v/>
      </c>
      <c r="Q135" s="142" t="str">
        <f t="shared" si="38"/>
        <v/>
      </c>
      <c r="R135" s="142" t="str">
        <f t="shared" si="38"/>
        <v/>
      </c>
      <c r="S135" s="142" t="str">
        <f t="shared" si="38"/>
        <v/>
      </c>
      <c r="T135" s="142" t="str">
        <f t="shared" si="38"/>
        <v/>
      </c>
      <c r="U135" s="142" t="str">
        <f t="shared" si="38"/>
        <v/>
      </c>
      <c r="V135" s="142" t="str">
        <f t="shared" si="38"/>
        <v/>
      </c>
      <c r="W135" s="142" t="str">
        <f t="shared" si="38"/>
        <v/>
      </c>
      <c r="X135" s="142" t="str">
        <f t="shared" si="38"/>
        <v/>
      </c>
      <c r="Y135" s="142"/>
      <c r="Z135" s="142"/>
      <c r="AA135" s="148" t="str">
        <f t="shared" ca="1" si="39"/>
        <v/>
      </c>
      <c r="AB135" s="148" t="str">
        <f t="shared" ca="1" si="39"/>
        <v/>
      </c>
      <c r="AC135" s="148" t="str">
        <f t="shared" ca="1" si="39"/>
        <v/>
      </c>
      <c r="AD135" s="148" t="str">
        <f t="shared" ca="1" si="39"/>
        <v/>
      </c>
      <c r="AE135" s="148" t="str">
        <f t="shared" ca="1" si="39"/>
        <v/>
      </c>
      <c r="AF135" s="148" t="str">
        <f t="shared" ca="1" si="39"/>
        <v/>
      </c>
      <c r="AG135" s="148" t="str">
        <f t="shared" ca="1" si="39"/>
        <v/>
      </c>
      <c r="AH135" s="148" t="str">
        <f t="shared" ca="1" si="39"/>
        <v/>
      </c>
      <c r="AI135" s="148" t="str">
        <f t="shared" ca="1" si="39"/>
        <v/>
      </c>
      <c r="AJ135" s="148" t="str">
        <f t="shared" ca="1" si="39"/>
        <v>D10</v>
      </c>
      <c r="AK135" s="148" t="str">
        <f t="shared" ca="1" si="39"/>
        <v/>
      </c>
      <c r="AL135" s="148" t="str">
        <f t="shared" ca="1" si="36"/>
        <v/>
      </c>
      <c r="AM135" s="238" t="str">
        <f t="shared" ref="AM135:AM198" si="40">IF(H135="","",VLOOKUP(H135,popisky,4,0))</f>
        <v>Ženy B</v>
      </c>
      <c r="AN135" s="233">
        <f t="shared" ca="1" si="32"/>
        <v>9</v>
      </c>
      <c r="AO135" s="233">
        <f t="shared" ref="AO135:AO198" ca="1" si="41">IF(H135="","",VLOOKUP(H135,popisky,10,0))</f>
        <v>80</v>
      </c>
      <c r="AP135" s="233" t="str">
        <f t="shared" ref="AP135:AP198" si="42">IF(H135="","",VLOOKUP(H135,popisky,5,0) &amp; " - " &amp; VLOOKUP(H135,popisky,6,0))</f>
        <v>1991 - 1982</v>
      </c>
      <c r="AR135" s="66"/>
      <c r="AS135" s="11"/>
      <c r="AT135" s="11"/>
    </row>
    <row r="136" spans="1:53" x14ac:dyDescent="0.35">
      <c r="A136" s="66">
        <f>IF(C135="","",MAX($A$7:A135)+1)</f>
        <v>130</v>
      </c>
      <c r="B136" s="37">
        <v>138</v>
      </c>
      <c r="C136" s="107" t="s">
        <v>940</v>
      </c>
      <c r="D136" s="38" t="s">
        <v>251</v>
      </c>
      <c r="E136" s="108">
        <v>1</v>
      </c>
      <c r="F136">
        <v>1986</v>
      </c>
      <c r="G136" s="107" t="s">
        <v>1026</v>
      </c>
      <c r="H136" s="70" t="s">
        <v>14</v>
      </c>
      <c r="I136" s="287" t="str">
        <f t="shared" ref="I136:I199" ca="1" si="43">IF(AO136="","",AO136 &amp; " m")</f>
        <v>110 m</v>
      </c>
      <c r="J136" s="285">
        <f>IF(H136="","",VLOOKUP(H136,Kategorie!$A$4:$J$35,8,FALSE))</f>
        <v>5</v>
      </c>
      <c r="L136" s="142" t="str">
        <f t="shared" ca="1" si="38"/>
        <v/>
      </c>
      <c r="M136" s="142" t="str">
        <f t="shared" ca="1" si="38"/>
        <v/>
      </c>
      <c r="N136" s="142" t="str">
        <f t="shared" ca="1" si="38"/>
        <v/>
      </c>
      <c r="O136" s="142" t="str">
        <f t="shared" ca="1" si="38"/>
        <v/>
      </c>
      <c r="P136" s="142" t="str">
        <f t="shared" ca="1" si="38"/>
        <v/>
      </c>
      <c r="Q136" s="142" t="str">
        <f t="shared" ca="1" si="38"/>
        <v/>
      </c>
      <c r="R136" s="142" t="str">
        <f t="shared" ca="1" si="38"/>
        <v/>
      </c>
      <c r="S136" s="142" t="str">
        <f t="shared" ca="1" si="38"/>
        <v/>
      </c>
      <c r="T136" s="142" t="str">
        <f t="shared" ca="1" si="38"/>
        <v/>
      </c>
      <c r="U136" s="142" t="str">
        <f t="shared" ca="1" si="38"/>
        <v>C10</v>
      </c>
      <c r="V136" s="142" t="str">
        <f t="shared" ca="1" si="38"/>
        <v/>
      </c>
      <c r="W136" s="142" t="str">
        <f t="shared" ca="1" si="38"/>
        <v/>
      </c>
      <c r="X136" s="142" t="str">
        <f t="shared" ca="1" si="38"/>
        <v/>
      </c>
      <c r="Y136" s="142"/>
      <c r="Z136" s="142"/>
      <c r="AA136" s="148" t="str">
        <f t="shared" si="39"/>
        <v/>
      </c>
      <c r="AB136" s="148" t="str">
        <f t="shared" si="39"/>
        <v/>
      </c>
      <c r="AC136" s="148" t="str">
        <f t="shared" si="39"/>
        <v/>
      </c>
      <c r="AD136" s="148" t="str">
        <f t="shared" si="39"/>
        <v/>
      </c>
      <c r="AE136" s="148" t="str">
        <f t="shared" si="39"/>
        <v/>
      </c>
      <c r="AF136" s="148" t="str">
        <f t="shared" si="39"/>
        <v/>
      </c>
      <c r="AG136" s="148" t="str">
        <f t="shared" si="39"/>
        <v/>
      </c>
      <c r="AH136" s="148" t="str">
        <f t="shared" si="39"/>
        <v/>
      </c>
      <c r="AI136" s="148" t="str">
        <f t="shared" si="39"/>
        <v/>
      </c>
      <c r="AJ136" s="148" t="str">
        <f t="shared" si="39"/>
        <v/>
      </c>
      <c r="AK136" s="148" t="str">
        <f t="shared" si="39"/>
        <v/>
      </c>
      <c r="AL136" s="148" t="str">
        <f t="shared" si="36"/>
        <v/>
      </c>
      <c r="AM136" s="238" t="str">
        <f t="shared" si="40"/>
        <v>Muži B</v>
      </c>
      <c r="AN136" s="233">
        <f t="shared" ref="AN136:AN199" ca="1" si="44">IF(ISERROR(HLOOKUP(H136,$L$1:$AL$5,5,0)),"",HLOOKUP(H136,$L$1:$AL$5,5,0))</f>
        <v>5</v>
      </c>
      <c r="AO136" s="233">
        <f t="shared" ca="1" si="41"/>
        <v>110</v>
      </c>
      <c r="AP136" s="233" t="str">
        <f t="shared" si="42"/>
        <v>1977 - 1986</v>
      </c>
      <c r="AR136" s="66"/>
      <c r="AS136" s="11"/>
      <c r="AT136" s="11"/>
    </row>
    <row r="137" spans="1:53" x14ac:dyDescent="0.35">
      <c r="A137" s="66">
        <f>IF(C136="","",MAX($A$7:A136)+1)</f>
        <v>131</v>
      </c>
      <c r="B137" s="37">
        <v>139</v>
      </c>
      <c r="C137" s="107" t="s">
        <v>915</v>
      </c>
      <c r="D137" s="38" t="s">
        <v>239</v>
      </c>
      <c r="E137" s="108">
        <v>0</v>
      </c>
      <c r="F137">
        <v>1974</v>
      </c>
      <c r="G137" s="107" t="s">
        <v>693</v>
      </c>
      <c r="H137" s="70" t="s">
        <v>490</v>
      </c>
      <c r="I137" s="287" t="str">
        <f t="shared" ca="1" si="43"/>
        <v>80 m</v>
      </c>
      <c r="J137" s="285">
        <f>IF(H137="","",VLOOKUP(H137,Kategorie!$A$4:$J$35,8,FALSE))</f>
        <v>4</v>
      </c>
      <c r="L137" s="142" t="str">
        <f t="shared" si="38"/>
        <v/>
      </c>
      <c r="M137" s="142" t="str">
        <f t="shared" si="38"/>
        <v/>
      </c>
      <c r="N137" s="142" t="str">
        <f t="shared" si="38"/>
        <v/>
      </c>
      <c r="O137" s="142" t="str">
        <f t="shared" si="38"/>
        <v/>
      </c>
      <c r="P137" s="142" t="str">
        <f t="shared" si="38"/>
        <v/>
      </c>
      <c r="Q137" s="142" t="str">
        <f t="shared" si="38"/>
        <v/>
      </c>
      <c r="R137" s="142" t="str">
        <f t="shared" si="38"/>
        <v/>
      </c>
      <c r="S137" s="142" t="str">
        <f t="shared" si="38"/>
        <v/>
      </c>
      <c r="T137" s="142" t="str">
        <f t="shared" si="38"/>
        <v/>
      </c>
      <c r="U137" s="142" t="str">
        <f t="shared" si="38"/>
        <v/>
      </c>
      <c r="V137" s="142" t="str">
        <f t="shared" si="38"/>
        <v/>
      </c>
      <c r="W137" s="142" t="str">
        <f t="shared" si="38"/>
        <v/>
      </c>
      <c r="X137" s="142" t="str">
        <f t="shared" si="38"/>
        <v/>
      </c>
      <c r="Y137" s="142"/>
      <c r="Z137" s="142"/>
      <c r="AA137" s="148" t="str">
        <f t="shared" ca="1" si="39"/>
        <v/>
      </c>
      <c r="AB137" s="148" t="str">
        <f t="shared" ca="1" si="39"/>
        <v/>
      </c>
      <c r="AC137" s="148" t="str">
        <f t="shared" ca="1" si="39"/>
        <v/>
      </c>
      <c r="AD137" s="148" t="str">
        <f t="shared" ca="1" si="39"/>
        <v/>
      </c>
      <c r="AE137" s="148" t="str">
        <f t="shared" ca="1" si="39"/>
        <v/>
      </c>
      <c r="AF137" s="148" t="str">
        <f t="shared" ca="1" si="39"/>
        <v/>
      </c>
      <c r="AG137" s="148" t="str">
        <f t="shared" ca="1" si="39"/>
        <v/>
      </c>
      <c r="AH137" s="148" t="str">
        <f t="shared" ca="1" si="39"/>
        <v/>
      </c>
      <c r="AI137" s="148" t="str">
        <f t="shared" ca="1" si="39"/>
        <v/>
      </c>
      <c r="AJ137" s="148" t="str">
        <f t="shared" ca="1" si="39"/>
        <v/>
      </c>
      <c r="AK137" s="148" t="str">
        <f t="shared" ca="1" si="39"/>
        <v>D11</v>
      </c>
      <c r="AL137" s="148" t="str">
        <f t="shared" ca="1" si="36"/>
        <v/>
      </c>
      <c r="AM137" s="238" t="str">
        <f t="shared" si="40"/>
        <v>Ženy C</v>
      </c>
      <c r="AN137" s="233">
        <f t="shared" ca="1" si="44"/>
        <v>9</v>
      </c>
      <c r="AO137" s="233">
        <f t="shared" ca="1" si="41"/>
        <v>80</v>
      </c>
      <c r="AP137" s="233" t="str">
        <f t="shared" si="42"/>
        <v>1981 - 1972</v>
      </c>
      <c r="AR137" s="66"/>
      <c r="AS137" s="11"/>
      <c r="AT137" s="11"/>
    </row>
    <row r="138" spans="1:53" x14ac:dyDescent="0.35">
      <c r="A138" s="66">
        <f>IF(C137="","",MAX($A$7:A137)+1)</f>
        <v>132</v>
      </c>
      <c r="B138" s="37">
        <v>140</v>
      </c>
      <c r="C138" s="107" t="s">
        <v>940</v>
      </c>
      <c r="D138" s="38" t="s">
        <v>33</v>
      </c>
      <c r="E138" s="108">
        <v>1</v>
      </c>
      <c r="F138">
        <v>1989</v>
      </c>
      <c r="G138" s="107" t="s">
        <v>692</v>
      </c>
      <c r="H138" s="70" t="s">
        <v>100</v>
      </c>
      <c r="I138" s="287" t="str">
        <f t="shared" ca="1" si="43"/>
        <v>110 m</v>
      </c>
      <c r="J138" s="285">
        <f>IF(H138="","",VLOOKUP(H138,Kategorie!$A$4:$J$35,8,FALSE))</f>
        <v>5</v>
      </c>
      <c r="L138" s="142" t="str">
        <f t="shared" ca="1" si="38"/>
        <v/>
      </c>
      <c r="M138" s="142" t="str">
        <f t="shared" ca="1" si="38"/>
        <v/>
      </c>
      <c r="N138" s="142" t="str">
        <f t="shared" ca="1" si="38"/>
        <v/>
      </c>
      <c r="O138" s="142" t="str">
        <f t="shared" ca="1" si="38"/>
        <v/>
      </c>
      <c r="P138" s="142" t="str">
        <f t="shared" ca="1" si="38"/>
        <v/>
      </c>
      <c r="Q138" s="142" t="str">
        <f t="shared" ca="1" si="38"/>
        <v/>
      </c>
      <c r="R138" s="142" t="str">
        <f t="shared" ca="1" si="38"/>
        <v/>
      </c>
      <c r="S138" s="142" t="str">
        <f t="shared" ca="1" si="38"/>
        <v/>
      </c>
      <c r="T138" s="142" t="str">
        <f t="shared" ca="1" si="38"/>
        <v>C09</v>
      </c>
      <c r="U138" s="142" t="str">
        <f t="shared" ca="1" si="38"/>
        <v/>
      </c>
      <c r="V138" s="142" t="str">
        <f t="shared" ca="1" si="38"/>
        <v/>
      </c>
      <c r="W138" s="142" t="str">
        <f t="shared" ca="1" si="38"/>
        <v/>
      </c>
      <c r="X138" s="142" t="str">
        <f t="shared" ca="1" si="38"/>
        <v/>
      </c>
      <c r="Y138" s="142"/>
      <c r="Z138" s="142"/>
      <c r="AA138" s="148" t="str">
        <f t="shared" si="39"/>
        <v/>
      </c>
      <c r="AB138" s="148" t="str">
        <f t="shared" si="39"/>
        <v/>
      </c>
      <c r="AC138" s="148" t="str">
        <f t="shared" si="39"/>
        <v/>
      </c>
      <c r="AD138" s="148" t="str">
        <f t="shared" si="39"/>
        <v/>
      </c>
      <c r="AE138" s="148" t="str">
        <f t="shared" si="39"/>
        <v/>
      </c>
      <c r="AF138" s="148" t="str">
        <f t="shared" si="39"/>
        <v/>
      </c>
      <c r="AG138" s="148" t="str">
        <f t="shared" si="39"/>
        <v/>
      </c>
      <c r="AH138" s="148" t="str">
        <f t="shared" si="39"/>
        <v/>
      </c>
      <c r="AI138" s="148" t="str">
        <f t="shared" si="39"/>
        <v/>
      </c>
      <c r="AJ138" s="148" t="str">
        <f t="shared" si="39"/>
        <v/>
      </c>
      <c r="AK138" s="148" t="str">
        <f t="shared" si="39"/>
        <v/>
      </c>
      <c r="AL138" s="148" t="str">
        <f t="shared" si="36"/>
        <v/>
      </c>
      <c r="AM138" s="238" t="str">
        <f t="shared" si="40"/>
        <v>Muži A</v>
      </c>
      <c r="AN138" s="233">
        <f t="shared" ca="1" si="44"/>
        <v>9</v>
      </c>
      <c r="AO138" s="233">
        <f t="shared" ca="1" si="41"/>
        <v>110</v>
      </c>
      <c r="AP138" s="233" t="str">
        <f t="shared" si="42"/>
        <v>1987 - 2006</v>
      </c>
      <c r="AR138" s="66"/>
      <c r="AS138" s="11"/>
      <c r="AT138" s="11"/>
    </row>
    <row r="139" spans="1:53" x14ac:dyDescent="0.35">
      <c r="A139" s="66">
        <f>IF(C138="","",MAX($A$7:A138)+1)</f>
        <v>133</v>
      </c>
      <c r="B139" s="37">
        <v>141</v>
      </c>
      <c r="C139" s="107" t="s">
        <v>1050</v>
      </c>
      <c r="D139" s="38" t="s">
        <v>1049</v>
      </c>
      <c r="E139" s="108">
        <v>0</v>
      </c>
      <c r="F139">
        <v>1973</v>
      </c>
      <c r="G139" s="107" t="s">
        <v>524</v>
      </c>
      <c r="H139" s="70" t="s">
        <v>490</v>
      </c>
      <c r="I139" s="287" t="str">
        <f t="shared" ca="1" si="43"/>
        <v>80 m</v>
      </c>
      <c r="J139" s="285">
        <f>IF(H139="","",VLOOKUP(H139,Kategorie!$A$4:$J$35,8,FALSE))</f>
        <v>4</v>
      </c>
      <c r="L139" s="142" t="str">
        <f t="shared" si="38"/>
        <v/>
      </c>
      <c r="M139" s="142" t="str">
        <f t="shared" si="38"/>
        <v/>
      </c>
      <c r="N139" s="142" t="str">
        <f t="shared" si="38"/>
        <v/>
      </c>
      <c r="O139" s="142" t="str">
        <f t="shared" si="38"/>
        <v/>
      </c>
      <c r="P139" s="142" t="str">
        <f t="shared" si="38"/>
        <v/>
      </c>
      <c r="Q139" s="142" t="str">
        <f t="shared" si="38"/>
        <v/>
      </c>
      <c r="R139" s="142" t="str">
        <f t="shared" si="38"/>
        <v/>
      </c>
      <c r="S139" s="142" t="str">
        <f t="shared" si="38"/>
        <v/>
      </c>
      <c r="T139" s="142" t="str">
        <f t="shared" si="38"/>
        <v/>
      </c>
      <c r="U139" s="142" t="str">
        <f t="shared" si="38"/>
        <v/>
      </c>
      <c r="V139" s="142" t="str">
        <f t="shared" si="38"/>
        <v/>
      </c>
      <c r="W139" s="142" t="str">
        <f t="shared" si="38"/>
        <v/>
      </c>
      <c r="X139" s="142" t="str">
        <f t="shared" si="38"/>
        <v/>
      </c>
      <c r="Y139" s="142"/>
      <c r="Z139" s="142"/>
      <c r="AA139" s="148" t="str">
        <f t="shared" ca="1" si="39"/>
        <v/>
      </c>
      <c r="AB139" s="148" t="str">
        <f t="shared" ca="1" si="39"/>
        <v/>
      </c>
      <c r="AC139" s="148" t="str">
        <f t="shared" ca="1" si="39"/>
        <v/>
      </c>
      <c r="AD139" s="148" t="str">
        <f t="shared" ca="1" si="39"/>
        <v/>
      </c>
      <c r="AE139" s="148" t="str">
        <f t="shared" ca="1" si="39"/>
        <v/>
      </c>
      <c r="AF139" s="148" t="str">
        <f t="shared" ca="1" si="39"/>
        <v/>
      </c>
      <c r="AG139" s="148" t="str">
        <f t="shared" ca="1" si="39"/>
        <v/>
      </c>
      <c r="AH139" s="148" t="str">
        <f t="shared" ca="1" si="39"/>
        <v/>
      </c>
      <c r="AI139" s="148" t="str">
        <f t="shared" ca="1" si="39"/>
        <v/>
      </c>
      <c r="AJ139" s="148" t="str">
        <f t="shared" ca="1" si="39"/>
        <v/>
      </c>
      <c r="AK139" s="148" t="str">
        <f t="shared" ca="1" si="39"/>
        <v>D11</v>
      </c>
      <c r="AL139" s="148" t="str">
        <f t="shared" ca="1" si="36"/>
        <v/>
      </c>
      <c r="AM139" s="238" t="str">
        <f t="shared" si="40"/>
        <v>Ženy C</v>
      </c>
      <c r="AN139" s="233">
        <f t="shared" ca="1" si="44"/>
        <v>9</v>
      </c>
      <c r="AO139" s="233">
        <f t="shared" ca="1" si="41"/>
        <v>80</v>
      </c>
      <c r="AP139" s="233" t="str">
        <f t="shared" si="42"/>
        <v>1981 - 1972</v>
      </c>
      <c r="AR139" s="66"/>
      <c r="AS139" s="11"/>
      <c r="AT139" s="11"/>
    </row>
    <row r="140" spans="1:53" x14ac:dyDescent="0.35">
      <c r="A140" s="66">
        <f>IF(C139="","",MAX($A$7:A139)+1)</f>
        <v>134</v>
      </c>
      <c r="B140" s="37">
        <v>142</v>
      </c>
      <c r="C140" s="107" t="s">
        <v>1051</v>
      </c>
      <c r="D140" s="38" t="s">
        <v>30</v>
      </c>
      <c r="E140" s="108">
        <v>1</v>
      </c>
      <c r="F140">
        <v>1974</v>
      </c>
      <c r="G140" s="107" t="s">
        <v>524</v>
      </c>
      <c r="H140" s="70" t="s">
        <v>87</v>
      </c>
      <c r="I140" s="287" t="str">
        <f t="shared" ca="1" si="43"/>
        <v>110 m</v>
      </c>
      <c r="J140" s="285">
        <f>IF(H140="","",VLOOKUP(H140,Kategorie!$A$4:$J$35,8,FALSE))</f>
        <v>5</v>
      </c>
      <c r="L140" s="142" t="str">
        <f t="shared" ca="1" si="38"/>
        <v/>
      </c>
      <c r="M140" s="142" t="str">
        <f t="shared" ca="1" si="38"/>
        <v/>
      </c>
      <c r="N140" s="142" t="str">
        <f t="shared" ca="1" si="38"/>
        <v/>
      </c>
      <c r="O140" s="142" t="str">
        <f t="shared" ca="1" si="38"/>
        <v/>
      </c>
      <c r="P140" s="142" t="str">
        <f t="shared" ca="1" si="38"/>
        <v/>
      </c>
      <c r="Q140" s="142" t="str">
        <f t="shared" ca="1" si="38"/>
        <v/>
      </c>
      <c r="R140" s="142" t="str">
        <f t="shared" ca="1" si="38"/>
        <v/>
      </c>
      <c r="S140" s="142" t="str">
        <f t="shared" ca="1" si="38"/>
        <v/>
      </c>
      <c r="T140" s="142" t="str">
        <f t="shared" ca="1" si="38"/>
        <v/>
      </c>
      <c r="U140" s="142" t="str">
        <f t="shared" ca="1" si="38"/>
        <v/>
      </c>
      <c r="V140" s="142" t="str">
        <f t="shared" ca="1" si="38"/>
        <v>C11</v>
      </c>
      <c r="W140" s="142" t="str">
        <f t="shared" ca="1" si="38"/>
        <v/>
      </c>
      <c r="X140" s="142" t="str">
        <f t="shared" ca="1" si="38"/>
        <v/>
      </c>
      <c r="Y140" s="142"/>
      <c r="Z140" s="142"/>
      <c r="AA140" s="148" t="str">
        <f t="shared" si="39"/>
        <v/>
      </c>
      <c r="AB140" s="148" t="str">
        <f t="shared" si="39"/>
        <v/>
      </c>
      <c r="AC140" s="148" t="str">
        <f t="shared" si="39"/>
        <v/>
      </c>
      <c r="AD140" s="148" t="str">
        <f t="shared" si="39"/>
        <v/>
      </c>
      <c r="AE140" s="148" t="str">
        <f t="shared" si="39"/>
        <v/>
      </c>
      <c r="AF140" s="148" t="str">
        <f t="shared" si="39"/>
        <v/>
      </c>
      <c r="AG140" s="148" t="str">
        <f t="shared" si="39"/>
        <v/>
      </c>
      <c r="AH140" s="148" t="str">
        <f t="shared" si="39"/>
        <v/>
      </c>
      <c r="AI140" s="148" t="str">
        <f t="shared" si="39"/>
        <v/>
      </c>
      <c r="AJ140" s="148" t="str">
        <f t="shared" si="39"/>
        <v/>
      </c>
      <c r="AK140" s="148" t="str">
        <f t="shared" si="39"/>
        <v/>
      </c>
      <c r="AL140" s="148" t="str">
        <f t="shared" si="36"/>
        <v/>
      </c>
      <c r="AM140" s="238" t="str">
        <f t="shared" si="40"/>
        <v>Muži C</v>
      </c>
      <c r="AN140" s="233">
        <f t="shared" ca="1" si="44"/>
        <v>9</v>
      </c>
      <c r="AO140" s="233">
        <f t="shared" ca="1" si="41"/>
        <v>110</v>
      </c>
      <c r="AP140" s="233" t="str">
        <f t="shared" si="42"/>
        <v>1967 - 1976</v>
      </c>
      <c r="AR140" s="66"/>
      <c r="AS140" s="11"/>
      <c r="AT140" s="11"/>
    </row>
    <row r="141" spans="1:53" x14ac:dyDescent="0.35">
      <c r="A141" s="66">
        <f>IF(C140="","",MAX($A$7:A140)+1)</f>
        <v>135</v>
      </c>
      <c r="B141" s="37">
        <v>143</v>
      </c>
      <c r="C141" s="107" t="s">
        <v>1052</v>
      </c>
      <c r="D141" s="38" t="s">
        <v>30</v>
      </c>
      <c r="E141" s="108">
        <v>1</v>
      </c>
      <c r="F141">
        <v>1952</v>
      </c>
      <c r="G141" s="107" t="s">
        <v>1053</v>
      </c>
      <c r="H141" s="70" t="s">
        <v>816</v>
      </c>
      <c r="I141" s="287" t="str">
        <f t="shared" si="43"/>
        <v>80 m</v>
      </c>
      <c r="J141" s="285">
        <f>IF(H141="","",VLOOKUP(H141,Kategorie!$A$4:$J$35,8,FALSE))</f>
        <v>4</v>
      </c>
      <c r="L141" s="142" t="str">
        <f t="shared" ca="1" si="38"/>
        <v/>
      </c>
      <c r="M141" s="142" t="str">
        <f t="shared" ca="1" si="38"/>
        <v/>
      </c>
      <c r="N141" s="142" t="str">
        <f t="shared" ca="1" si="38"/>
        <v/>
      </c>
      <c r="O141" s="142" t="str">
        <f t="shared" ca="1" si="38"/>
        <v/>
      </c>
      <c r="P141" s="142" t="str">
        <f t="shared" ca="1" si="38"/>
        <v/>
      </c>
      <c r="Q141" s="142" t="str">
        <f t="shared" ca="1" si="38"/>
        <v/>
      </c>
      <c r="R141" s="142" t="str">
        <f t="shared" ca="1" si="38"/>
        <v/>
      </c>
      <c r="S141" s="142" t="str">
        <f t="shared" ca="1" si="38"/>
        <v/>
      </c>
      <c r="T141" s="142" t="str">
        <f t="shared" ca="1" si="38"/>
        <v/>
      </c>
      <c r="U141" s="142" t="str">
        <f t="shared" ca="1" si="38"/>
        <v/>
      </c>
      <c r="V141" s="142" t="str">
        <f t="shared" ca="1" si="38"/>
        <v/>
      </c>
      <c r="W141" s="142" t="str">
        <f t="shared" ca="1" si="38"/>
        <v/>
      </c>
      <c r="X141" s="142" t="str">
        <f t="shared" ca="1" si="38"/>
        <v>C13</v>
      </c>
      <c r="Y141" s="142"/>
      <c r="Z141" s="142"/>
      <c r="AA141" s="148" t="str">
        <f t="shared" si="39"/>
        <v/>
      </c>
      <c r="AB141" s="148" t="str">
        <f t="shared" si="39"/>
        <v/>
      </c>
      <c r="AC141" s="148" t="str">
        <f t="shared" si="39"/>
        <v/>
      </c>
      <c r="AD141" s="148" t="str">
        <f t="shared" si="39"/>
        <v/>
      </c>
      <c r="AE141" s="148" t="str">
        <f t="shared" si="39"/>
        <v/>
      </c>
      <c r="AF141" s="148" t="str">
        <f t="shared" si="39"/>
        <v/>
      </c>
      <c r="AG141" s="148" t="str">
        <f t="shared" si="39"/>
        <v/>
      </c>
      <c r="AH141" s="148" t="str">
        <f t="shared" si="39"/>
        <v/>
      </c>
      <c r="AI141" s="148" t="str">
        <f t="shared" si="39"/>
        <v/>
      </c>
      <c r="AJ141" s="148" t="str">
        <f t="shared" si="39"/>
        <v/>
      </c>
      <c r="AK141" s="148" t="str">
        <f t="shared" si="39"/>
        <v/>
      </c>
      <c r="AL141" s="148" t="str">
        <f t="shared" si="36"/>
        <v/>
      </c>
      <c r="AM141" s="238" t="str">
        <f t="shared" si="40"/>
        <v>Kněží</v>
      </c>
      <c r="AN141" s="233">
        <f t="shared" ca="1" si="44"/>
        <v>1</v>
      </c>
      <c r="AO141" s="233">
        <f t="shared" si="41"/>
        <v>80</v>
      </c>
      <c r="AP141" s="233" t="str">
        <f t="shared" si="42"/>
        <v>2004 -  a starší</v>
      </c>
      <c r="AR141" s="66"/>
      <c r="AS141" s="11"/>
      <c r="AT141" s="11"/>
    </row>
    <row r="142" spans="1:53" x14ac:dyDescent="0.35">
      <c r="A142" s="66">
        <f>IF(C141="","",MAX($A$7:A141)+1)</f>
        <v>136</v>
      </c>
      <c r="B142" s="37">
        <v>144</v>
      </c>
      <c r="C142" s="107" t="s">
        <v>1052</v>
      </c>
      <c r="D142" s="38" t="s">
        <v>18</v>
      </c>
      <c r="E142" s="108">
        <v>1</v>
      </c>
      <c r="F142">
        <v>1949</v>
      </c>
      <c r="G142" s="107" t="s">
        <v>1054</v>
      </c>
      <c r="H142" s="70" t="s">
        <v>491</v>
      </c>
      <c r="I142" s="287" t="str">
        <f t="shared" ca="1" si="43"/>
        <v>80 m</v>
      </c>
      <c r="J142" s="285">
        <f>IF(H142="","",VLOOKUP(H142,Kategorie!$A$4:$J$35,8,FALSE))</f>
        <v>5</v>
      </c>
      <c r="L142" s="142" t="str">
        <f t="shared" ca="1" si="38"/>
        <v/>
      </c>
      <c r="M142" s="142" t="str">
        <f t="shared" ca="1" si="38"/>
        <v/>
      </c>
      <c r="N142" s="142" t="str">
        <f t="shared" ca="1" si="38"/>
        <v/>
      </c>
      <c r="O142" s="142" t="str">
        <f t="shared" ca="1" si="38"/>
        <v/>
      </c>
      <c r="P142" s="142" t="str">
        <f t="shared" ca="1" si="38"/>
        <v/>
      </c>
      <c r="Q142" s="142" t="str">
        <f t="shared" ca="1" si="38"/>
        <v/>
      </c>
      <c r="R142" s="142" t="str">
        <f t="shared" ca="1" si="38"/>
        <v/>
      </c>
      <c r="S142" s="142" t="str">
        <f t="shared" ca="1" si="38"/>
        <v/>
      </c>
      <c r="T142" s="142" t="str">
        <f t="shared" ca="1" si="38"/>
        <v/>
      </c>
      <c r="U142" s="142" t="str">
        <f t="shared" ca="1" si="38"/>
        <v/>
      </c>
      <c r="V142" s="142" t="str">
        <f t="shared" ca="1" si="38"/>
        <v/>
      </c>
      <c r="W142" s="142" t="str">
        <f t="shared" ca="1" si="38"/>
        <v/>
      </c>
      <c r="X142" s="142" t="str">
        <f t="shared" ca="1" si="38"/>
        <v>C13</v>
      </c>
      <c r="Y142" s="142"/>
      <c r="Z142" s="142"/>
      <c r="AA142" s="148" t="str">
        <f t="shared" si="39"/>
        <v/>
      </c>
      <c r="AB142" s="148" t="str">
        <f t="shared" si="39"/>
        <v/>
      </c>
      <c r="AC142" s="148" t="str">
        <f t="shared" si="39"/>
        <v/>
      </c>
      <c r="AD142" s="148" t="str">
        <f t="shared" si="39"/>
        <v/>
      </c>
      <c r="AE142" s="148" t="str">
        <f t="shared" si="39"/>
        <v/>
      </c>
      <c r="AF142" s="148" t="str">
        <f t="shared" si="39"/>
        <v/>
      </c>
      <c r="AG142" s="148" t="str">
        <f t="shared" si="39"/>
        <v/>
      </c>
      <c r="AH142" s="148" t="str">
        <f t="shared" si="39"/>
        <v/>
      </c>
      <c r="AI142" s="148" t="str">
        <f t="shared" si="39"/>
        <v/>
      </c>
      <c r="AJ142" s="148" t="str">
        <f t="shared" si="39"/>
        <v/>
      </c>
      <c r="AK142" s="148" t="str">
        <f t="shared" si="39"/>
        <v/>
      </c>
      <c r="AL142" s="148" t="str">
        <f t="shared" si="36"/>
        <v/>
      </c>
      <c r="AM142" s="238" t="str">
        <f t="shared" si="40"/>
        <v>Muži E</v>
      </c>
      <c r="AN142" s="233">
        <f t="shared" ca="1" si="44"/>
        <v>4</v>
      </c>
      <c r="AO142" s="233">
        <f t="shared" ca="1" si="41"/>
        <v>80</v>
      </c>
      <c r="AP142" s="233" t="str">
        <f t="shared" si="42"/>
        <v>1956 -  a starší</v>
      </c>
      <c r="AR142" s="66"/>
      <c r="AS142" s="11"/>
      <c r="AT142" s="11"/>
    </row>
    <row r="143" spans="1:53" x14ac:dyDescent="0.35">
      <c r="A143" s="66">
        <f>IF(C142="","",MAX($A$7:A142)+1)</f>
        <v>137</v>
      </c>
      <c r="B143" s="37">
        <v>145</v>
      </c>
      <c r="C143" s="107" t="s">
        <v>1056</v>
      </c>
      <c r="D143" s="38" t="s">
        <v>1057</v>
      </c>
      <c r="E143" s="108">
        <v>1</v>
      </c>
      <c r="F143">
        <v>2003</v>
      </c>
      <c r="G143" s="107" t="s">
        <v>50</v>
      </c>
      <c r="H143" s="70" t="s">
        <v>100</v>
      </c>
      <c r="I143" s="287" t="str">
        <f t="shared" ca="1" si="43"/>
        <v>110 m</v>
      </c>
      <c r="J143" s="285">
        <f>IF(H143="","",VLOOKUP(H143,Kategorie!$A$4:$J$35,8,FALSE))</f>
        <v>5</v>
      </c>
      <c r="L143" s="142" t="str">
        <f t="shared" ca="1" si="38"/>
        <v/>
      </c>
      <c r="M143" s="142" t="str">
        <f t="shared" ca="1" si="38"/>
        <v/>
      </c>
      <c r="N143" s="142" t="str">
        <f t="shared" ca="1" si="38"/>
        <v/>
      </c>
      <c r="O143" s="142" t="str">
        <f t="shared" ca="1" si="38"/>
        <v/>
      </c>
      <c r="P143" s="142" t="str">
        <f t="shared" ca="1" si="38"/>
        <v/>
      </c>
      <c r="Q143" s="142" t="str">
        <f t="shared" ca="1" si="38"/>
        <v/>
      </c>
      <c r="R143" s="142" t="str">
        <f t="shared" ca="1" si="38"/>
        <v/>
      </c>
      <c r="S143" s="142" t="str">
        <f t="shared" ca="1" si="38"/>
        <v/>
      </c>
      <c r="T143" s="142" t="str">
        <f t="shared" ca="1" si="38"/>
        <v>C09</v>
      </c>
      <c r="U143" s="142" t="str">
        <f t="shared" ca="1" si="38"/>
        <v/>
      </c>
      <c r="V143" s="142" t="str">
        <f t="shared" ca="1" si="38"/>
        <v/>
      </c>
      <c r="W143" s="142" t="str">
        <f t="shared" ca="1" si="38"/>
        <v/>
      </c>
      <c r="X143" s="142" t="str">
        <f t="shared" ca="1" si="38"/>
        <v/>
      </c>
      <c r="Y143" s="142"/>
      <c r="Z143" s="142"/>
      <c r="AA143" s="148" t="str">
        <f t="shared" si="39"/>
        <v/>
      </c>
      <c r="AB143" s="148" t="str">
        <f t="shared" si="39"/>
        <v/>
      </c>
      <c r="AC143" s="148" t="str">
        <f t="shared" si="39"/>
        <v/>
      </c>
      <c r="AD143" s="148" t="str">
        <f t="shared" si="39"/>
        <v/>
      </c>
      <c r="AE143" s="148" t="str">
        <f t="shared" si="39"/>
        <v/>
      </c>
      <c r="AF143" s="148" t="str">
        <f t="shared" si="39"/>
        <v/>
      </c>
      <c r="AG143" s="148" t="str">
        <f t="shared" si="39"/>
        <v/>
      </c>
      <c r="AH143" s="148" t="str">
        <f t="shared" si="39"/>
        <v/>
      </c>
      <c r="AI143" s="148" t="str">
        <f t="shared" si="39"/>
        <v/>
      </c>
      <c r="AJ143" s="148" t="str">
        <f t="shared" si="39"/>
        <v/>
      </c>
      <c r="AK143" s="148" t="str">
        <f t="shared" si="39"/>
        <v/>
      </c>
      <c r="AL143" s="148" t="str">
        <f t="shared" si="36"/>
        <v/>
      </c>
      <c r="AM143" s="238" t="str">
        <f t="shared" si="40"/>
        <v>Muži A</v>
      </c>
      <c r="AN143" s="233">
        <f t="shared" ca="1" si="44"/>
        <v>9</v>
      </c>
      <c r="AO143" s="233">
        <f t="shared" ca="1" si="41"/>
        <v>110</v>
      </c>
      <c r="AP143" s="233" t="str">
        <f t="shared" si="42"/>
        <v>1987 - 2006</v>
      </c>
      <c r="AR143" s="66"/>
      <c r="AS143" s="11"/>
      <c r="AT143" s="11"/>
    </row>
    <row r="144" spans="1:53" x14ac:dyDescent="0.35">
      <c r="A144" s="66">
        <f>IF(C143="","",MAX($A$7:A143)+1)</f>
        <v>138</v>
      </c>
      <c r="B144" s="37"/>
      <c r="C144" s="107"/>
      <c r="D144" s="38"/>
      <c r="E144" s="108" t="str">
        <f t="shared" ref="E144:E145" si="45">IF(C144="","",IF(MID(C144,LEN(C144),1)="á",0,1))</f>
        <v/>
      </c>
      <c r="G144" s="107"/>
      <c r="H144" s="70" t="str">
        <f t="shared" ref="H144:H198" ca="1" si="46">CONCATENATE(L144,M144,N144,O144,P144,Q144,R144,S144,T144,U144,V144,W144,AA144,AB144,AC144,AD144,AE144,AF144,AG144,AH144,AI144,X144,Y144,Z144,AJ144,AK144,AL144)</f>
        <v/>
      </c>
      <c r="I144" s="287" t="str">
        <f t="shared" ca="1" si="43"/>
        <v/>
      </c>
      <c r="J144" s="285" t="str">
        <f ca="1">IF(H144="","",VLOOKUP(H144,Kategorie!$A$4:$J$35,8,FALSE))</f>
        <v/>
      </c>
      <c r="L144" s="142" t="str">
        <f t="shared" ca="1" si="38"/>
        <v/>
      </c>
      <c r="M144" s="142" t="str">
        <f t="shared" ca="1" si="38"/>
        <v/>
      </c>
      <c r="N144" s="142" t="str">
        <f t="shared" ca="1" si="38"/>
        <v/>
      </c>
      <c r="O144" s="142" t="str">
        <f t="shared" ca="1" si="38"/>
        <v/>
      </c>
      <c r="P144" s="142" t="str">
        <f t="shared" ca="1" si="38"/>
        <v/>
      </c>
      <c r="Q144" s="142" t="str">
        <f t="shared" ca="1" si="38"/>
        <v/>
      </c>
      <c r="R144" s="142" t="str">
        <f t="shared" ca="1" si="38"/>
        <v/>
      </c>
      <c r="S144" s="142" t="str">
        <f t="shared" ca="1" si="38"/>
        <v/>
      </c>
      <c r="T144" s="142" t="str">
        <f t="shared" ca="1" si="38"/>
        <v/>
      </c>
      <c r="U144" s="142" t="str">
        <f t="shared" ca="1" si="38"/>
        <v/>
      </c>
      <c r="V144" s="142" t="str">
        <f t="shared" ca="1" si="38"/>
        <v/>
      </c>
      <c r="W144" s="142" t="str">
        <f t="shared" ca="1" si="38"/>
        <v/>
      </c>
      <c r="X144" s="142" t="str">
        <f t="shared" ca="1" si="38"/>
        <v/>
      </c>
      <c r="Y144" s="142"/>
      <c r="Z144" s="142"/>
      <c r="AA144" s="148" t="str">
        <f t="shared" ca="1" si="39"/>
        <v/>
      </c>
      <c r="AB144" s="148" t="str">
        <f t="shared" ca="1" si="39"/>
        <v/>
      </c>
      <c r="AC144" s="148" t="str">
        <f t="shared" ca="1" si="39"/>
        <v/>
      </c>
      <c r="AD144" s="148" t="str">
        <f t="shared" ca="1" si="39"/>
        <v/>
      </c>
      <c r="AE144" s="148" t="str">
        <f t="shared" ca="1" si="39"/>
        <v/>
      </c>
      <c r="AF144" s="148" t="str">
        <f t="shared" ca="1" si="39"/>
        <v/>
      </c>
      <c r="AG144" s="148" t="str">
        <f t="shared" ca="1" si="39"/>
        <v/>
      </c>
      <c r="AH144" s="148" t="str">
        <f t="shared" ca="1" si="39"/>
        <v/>
      </c>
      <c r="AI144" s="148" t="str">
        <f t="shared" ca="1" si="39"/>
        <v/>
      </c>
      <c r="AJ144" s="148" t="str">
        <f t="shared" ca="1" si="39"/>
        <v/>
      </c>
      <c r="AK144" s="148" t="str">
        <f t="shared" ca="1" si="39"/>
        <v/>
      </c>
      <c r="AL144" s="148" t="str">
        <f t="shared" ca="1" si="36"/>
        <v/>
      </c>
      <c r="AM144" s="238" t="str">
        <f t="shared" ca="1" si="40"/>
        <v/>
      </c>
      <c r="AN144" s="233" t="str">
        <f t="shared" ca="1" si="44"/>
        <v/>
      </c>
      <c r="AO144" s="233" t="str">
        <f t="shared" ca="1" si="41"/>
        <v/>
      </c>
      <c r="AP144" s="233" t="str">
        <f t="shared" ca="1" si="42"/>
        <v/>
      </c>
      <c r="AR144" s="66"/>
      <c r="AS144" s="11"/>
      <c r="AT144" s="11"/>
    </row>
    <row r="145" spans="1:46" x14ac:dyDescent="0.35">
      <c r="A145" s="66" t="str">
        <f>IF(C144="","",MAX($A$7:A144)+1)</f>
        <v/>
      </c>
      <c r="B145" s="37"/>
      <c r="C145" s="107"/>
      <c r="D145" s="38"/>
      <c r="E145" s="108" t="str">
        <f t="shared" si="45"/>
        <v/>
      </c>
      <c r="G145" s="107"/>
      <c r="H145" s="70" t="str">
        <f t="shared" ca="1" si="46"/>
        <v/>
      </c>
      <c r="I145" s="287" t="str">
        <f t="shared" ca="1" si="43"/>
        <v/>
      </c>
      <c r="J145" s="285" t="str">
        <f ca="1">IF(H145="","",VLOOKUP(H145,Kategorie!$A$4:$J$35,8,FALSE))</f>
        <v/>
      </c>
      <c r="L145" s="142" t="str">
        <f t="shared" ca="1" si="38"/>
        <v/>
      </c>
      <c r="M145" s="142" t="str">
        <f t="shared" ca="1" si="38"/>
        <v/>
      </c>
      <c r="N145" s="142" t="str">
        <f t="shared" ca="1" si="38"/>
        <v/>
      </c>
      <c r="O145" s="142" t="str">
        <f t="shared" ca="1" si="38"/>
        <v/>
      </c>
      <c r="P145" s="142" t="str">
        <f t="shared" ca="1" si="38"/>
        <v/>
      </c>
      <c r="Q145" s="142" t="str">
        <f t="shared" ca="1" si="38"/>
        <v/>
      </c>
      <c r="R145" s="142" t="str">
        <f t="shared" ca="1" si="38"/>
        <v/>
      </c>
      <c r="S145" s="142" t="str">
        <f t="shared" ca="1" si="38"/>
        <v/>
      </c>
      <c r="T145" s="142" t="str">
        <f t="shared" ca="1" si="38"/>
        <v/>
      </c>
      <c r="U145" s="142" t="str">
        <f t="shared" ca="1" si="38"/>
        <v/>
      </c>
      <c r="V145" s="142" t="str">
        <f t="shared" ca="1" si="38"/>
        <v/>
      </c>
      <c r="W145" s="142" t="str">
        <f t="shared" ca="1" si="38"/>
        <v/>
      </c>
      <c r="X145" s="142" t="str">
        <f t="shared" ca="1" si="38"/>
        <v/>
      </c>
      <c r="Y145" s="142"/>
      <c r="Z145" s="142"/>
      <c r="AA145" s="148" t="str">
        <f t="shared" ca="1" si="39"/>
        <v/>
      </c>
      <c r="AB145" s="148" t="str">
        <f t="shared" ca="1" si="39"/>
        <v/>
      </c>
      <c r="AC145" s="148" t="str">
        <f t="shared" ca="1" si="39"/>
        <v/>
      </c>
      <c r="AD145" s="148" t="str">
        <f t="shared" ca="1" si="39"/>
        <v/>
      </c>
      <c r="AE145" s="148" t="str">
        <f t="shared" ca="1" si="39"/>
        <v/>
      </c>
      <c r="AF145" s="148" t="str">
        <f t="shared" ca="1" si="39"/>
        <v/>
      </c>
      <c r="AG145" s="148" t="str">
        <f t="shared" ca="1" si="39"/>
        <v/>
      </c>
      <c r="AH145" s="148" t="str">
        <f t="shared" ca="1" si="39"/>
        <v/>
      </c>
      <c r="AI145" s="148" t="str">
        <f t="shared" ca="1" si="39"/>
        <v/>
      </c>
      <c r="AJ145" s="148" t="str">
        <f t="shared" ca="1" si="39"/>
        <v/>
      </c>
      <c r="AK145" s="148" t="str">
        <f t="shared" ca="1" si="39"/>
        <v/>
      </c>
      <c r="AL145" s="148" t="str">
        <f t="shared" ca="1" si="36"/>
        <v/>
      </c>
      <c r="AM145" s="238" t="str">
        <f t="shared" ca="1" si="40"/>
        <v/>
      </c>
      <c r="AN145" s="233" t="str">
        <f t="shared" ca="1" si="44"/>
        <v/>
      </c>
      <c r="AO145" s="233" t="str">
        <f t="shared" ca="1" si="41"/>
        <v/>
      </c>
      <c r="AP145" s="233" t="str">
        <f t="shared" ca="1" si="42"/>
        <v/>
      </c>
      <c r="AR145" s="66"/>
      <c r="AS145" s="11"/>
      <c r="AT145" s="11"/>
    </row>
    <row r="146" spans="1:46" x14ac:dyDescent="0.35">
      <c r="A146" s="66" t="str">
        <f>IF(C145="","",MAX($A$7:A145)+1)</f>
        <v/>
      </c>
      <c r="B146" s="37"/>
      <c r="C146" s="107"/>
      <c r="D146" s="38"/>
      <c r="E146" s="108" t="str">
        <f t="shared" ref="E146:E153" si="47">IF(C146="","",IF(MID(C146,LEN(C146),1)="á",0,1))</f>
        <v/>
      </c>
      <c r="F146" s="150"/>
      <c r="G146" s="107"/>
      <c r="H146" s="70" t="str">
        <f t="shared" ca="1" si="46"/>
        <v/>
      </c>
      <c r="I146" s="287" t="str">
        <f t="shared" ca="1" si="43"/>
        <v/>
      </c>
      <c r="J146" s="285" t="str">
        <f ca="1">IF(H146="","",VLOOKUP(H146,Kategorie!$A$4:$J$35,8,FALSE))</f>
        <v/>
      </c>
      <c r="L146" s="142" t="str">
        <f t="shared" ca="1" si="38"/>
        <v/>
      </c>
      <c r="M146" s="142" t="str">
        <f t="shared" ca="1" si="38"/>
        <v/>
      </c>
      <c r="N146" s="142" t="str">
        <f t="shared" ca="1" si="38"/>
        <v/>
      </c>
      <c r="O146" s="142" t="str">
        <f t="shared" ca="1" si="38"/>
        <v/>
      </c>
      <c r="P146" s="142" t="str">
        <f t="shared" ca="1" si="38"/>
        <v/>
      </c>
      <c r="Q146" s="142" t="str">
        <f t="shared" ca="1" si="38"/>
        <v/>
      </c>
      <c r="R146" s="142" t="str">
        <f t="shared" ca="1" si="38"/>
        <v/>
      </c>
      <c r="S146" s="142" t="str">
        <f t="shared" ca="1" si="38"/>
        <v/>
      </c>
      <c r="T146" s="142" t="str">
        <f t="shared" ca="1" si="38"/>
        <v/>
      </c>
      <c r="U146" s="142" t="str">
        <f t="shared" ca="1" si="38"/>
        <v/>
      </c>
      <c r="V146" s="142" t="str">
        <f t="shared" ca="1" si="38"/>
        <v/>
      </c>
      <c r="W146" s="142" t="str">
        <f t="shared" ca="1" si="38"/>
        <v/>
      </c>
      <c r="X146" s="142" t="str">
        <f t="shared" ca="1" si="38"/>
        <v/>
      </c>
      <c r="Y146" s="142"/>
      <c r="Z146" s="142"/>
      <c r="AA146" s="148" t="str">
        <f t="shared" ca="1" si="39"/>
        <v/>
      </c>
      <c r="AB146" s="148" t="str">
        <f t="shared" ca="1" si="39"/>
        <v/>
      </c>
      <c r="AC146" s="148" t="str">
        <f t="shared" ca="1" si="39"/>
        <v/>
      </c>
      <c r="AD146" s="148" t="str">
        <f t="shared" ca="1" si="39"/>
        <v/>
      </c>
      <c r="AE146" s="148" t="str">
        <f t="shared" ca="1" si="39"/>
        <v/>
      </c>
      <c r="AF146" s="148" t="str">
        <f t="shared" ca="1" si="39"/>
        <v/>
      </c>
      <c r="AG146" s="148" t="str">
        <f t="shared" ca="1" si="39"/>
        <v/>
      </c>
      <c r="AH146" s="148" t="str">
        <f t="shared" ca="1" si="39"/>
        <v/>
      </c>
      <c r="AI146" s="148" t="str">
        <f t="shared" ca="1" si="39"/>
        <v/>
      </c>
      <c r="AJ146" s="148" t="str">
        <f t="shared" ca="1" si="39"/>
        <v/>
      </c>
      <c r="AK146" s="148" t="str">
        <f t="shared" ca="1" si="39"/>
        <v/>
      </c>
      <c r="AL146" s="148" t="str">
        <f t="shared" ca="1" si="36"/>
        <v/>
      </c>
      <c r="AM146" s="238" t="str">
        <f t="shared" ca="1" si="40"/>
        <v/>
      </c>
      <c r="AN146" s="233" t="str">
        <f t="shared" ca="1" si="44"/>
        <v/>
      </c>
      <c r="AO146" s="233" t="str">
        <f t="shared" ca="1" si="41"/>
        <v/>
      </c>
      <c r="AP146" s="233" t="str">
        <f t="shared" ca="1" si="42"/>
        <v/>
      </c>
      <c r="AR146" s="66"/>
      <c r="AS146" s="11"/>
      <c r="AT146" s="11"/>
    </row>
    <row r="147" spans="1:46" x14ac:dyDescent="0.35">
      <c r="A147" s="66" t="str">
        <f>IF(C146="","",MAX($A$7:A146)+1)</f>
        <v/>
      </c>
      <c r="B147" s="37"/>
      <c r="C147" s="107"/>
      <c r="D147" s="38"/>
      <c r="E147" s="108" t="str">
        <f t="shared" si="47"/>
        <v/>
      </c>
      <c r="F147" s="150"/>
      <c r="G147" s="107"/>
      <c r="H147" s="70" t="str">
        <f t="shared" ca="1" si="46"/>
        <v/>
      </c>
      <c r="I147" s="287" t="str">
        <f t="shared" ca="1" si="43"/>
        <v/>
      </c>
      <c r="J147" s="285" t="str">
        <f ca="1">IF(H147="","",VLOOKUP(H147,Kategorie!$A$4:$J$35,8,FALSE))</f>
        <v/>
      </c>
      <c r="L147" s="142" t="str">
        <f t="shared" ca="1" si="38"/>
        <v/>
      </c>
      <c r="M147" s="142" t="str">
        <f t="shared" ca="1" si="38"/>
        <v/>
      </c>
      <c r="N147" s="142" t="str">
        <f t="shared" ca="1" si="38"/>
        <v/>
      </c>
      <c r="O147" s="142" t="str">
        <f t="shared" ca="1" si="38"/>
        <v/>
      </c>
      <c r="P147" s="142" t="str">
        <f t="shared" ca="1" si="38"/>
        <v/>
      </c>
      <c r="Q147" s="142" t="str">
        <f t="shared" ca="1" si="38"/>
        <v/>
      </c>
      <c r="R147" s="142" t="str">
        <f t="shared" ca="1" si="38"/>
        <v/>
      </c>
      <c r="S147" s="142" t="str">
        <f t="shared" ca="1" si="38"/>
        <v/>
      </c>
      <c r="T147" s="142" t="str">
        <f t="shared" ca="1" si="38"/>
        <v/>
      </c>
      <c r="U147" s="142" t="str">
        <f t="shared" ca="1" si="38"/>
        <v/>
      </c>
      <c r="V147" s="142" t="str">
        <f t="shared" ca="1" si="38"/>
        <v/>
      </c>
      <c r="W147" s="142" t="str">
        <f t="shared" ca="1" si="38"/>
        <v/>
      </c>
      <c r="X147" s="142" t="str">
        <f t="shared" ref="L147:X167" ca="1" si="48">IF($E147=0,"",IF(AND($F147&gt;=X$2,$F147&lt;=X$4),X$6,""))</f>
        <v/>
      </c>
      <c r="Y147" s="142"/>
      <c r="Z147" s="142"/>
      <c r="AA147" s="148" t="str">
        <f t="shared" ca="1" si="39"/>
        <v/>
      </c>
      <c r="AB147" s="148" t="str">
        <f t="shared" ca="1" si="39"/>
        <v/>
      </c>
      <c r="AC147" s="148" t="str">
        <f t="shared" ca="1" si="39"/>
        <v/>
      </c>
      <c r="AD147" s="148" t="str">
        <f t="shared" ca="1" si="39"/>
        <v/>
      </c>
      <c r="AE147" s="148" t="str">
        <f t="shared" ca="1" si="39"/>
        <v/>
      </c>
      <c r="AF147" s="148" t="str">
        <f t="shared" ca="1" si="39"/>
        <v/>
      </c>
      <c r="AG147" s="148" t="str">
        <f t="shared" ca="1" si="39"/>
        <v/>
      </c>
      <c r="AH147" s="148" t="str">
        <f t="shared" ca="1" si="39"/>
        <v/>
      </c>
      <c r="AI147" s="148" t="str">
        <f t="shared" ca="1" si="39"/>
        <v/>
      </c>
      <c r="AJ147" s="148" t="str">
        <f t="shared" ca="1" si="39"/>
        <v/>
      </c>
      <c r="AK147" s="148" t="str">
        <f t="shared" ca="1" si="39"/>
        <v/>
      </c>
      <c r="AL147" s="148" t="str">
        <f t="shared" ca="1" si="36"/>
        <v/>
      </c>
      <c r="AM147" s="238" t="str">
        <f t="shared" ca="1" si="40"/>
        <v/>
      </c>
      <c r="AN147" s="233" t="str">
        <f t="shared" ca="1" si="44"/>
        <v/>
      </c>
      <c r="AO147" s="233" t="str">
        <f t="shared" ca="1" si="41"/>
        <v/>
      </c>
      <c r="AP147" s="233" t="str">
        <f t="shared" ca="1" si="42"/>
        <v/>
      </c>
      <c r="AR147" s="66"/>
      <c r="AS147" s="11"/>
      <c r="AT147" s="11"/>
    </row>
    <row r="148" spans="1:46" x14ac:dyDescent="0.35">
      <c r="A148" s="66" t="str">
        <f>IF(C147="","",MAX($A$7:A147)+1)</f>
        <v/>
      </c>
      <c r="B148" s="37"/>
      <c r="C148" s="107"/>
      <c r="D148" s="38"/>
      <c r="E148" s="108" t="str">
        <f t="shared" si="47"/>
        <v/>
      </c>
      <c r="F148" s="150"/>
      <c r="G148" s="107"/>
      <c r="H148" s="70" t="str">
        <f t="shared" ca="1" si="46"/>
        <v/>
      </c>
      <c r="I148" s="287" t="str">
        <f t="shared" ca="1" si="43"/>
        <v/>
      </c>
      <c r="J148" s="285" t="str">
        <f ca="1">IF(H148="","",VLOOKUP(H148,Kategorie!$A$4:$J$35,8,FALSE))</f>
        <v/>
      </c>
      <c r="L148" s="142" t="str">
        <f t="shared" ca="1" si="48"/>
        <v/>
      </c>
      <c r="M148" s="142" t="str">
        <f t="shared" ca="1" si="48"/>
        <v/>
      </c>
      <c r="N148" s="142" t="str">
        <f t="shared" ca="1" si="48"/>
        <v/>
      </c>
      <c r="O148" s="142" t="str">
        <f t="shared" ca="1" si="48"/>
        <v/>
      </c>
      <c r="P148" s="142" t="str">
        <f t="shared" ca="1" si="48"/>
        <v/>
      </c>
      <c r="Q148" s="142" t="str">
        <f t="shared" ca="1" si="48"/>
        <v/>
      </c>
      <c r="R148" s="142" t="str">
        <f t="shared" ca="1" si="48"/>
        <v/>
      </c>
      <c r="S148" s="142" t="str">
        <f t="shared" ca="1" si="48"/>
        <v/>
      </c>
      <c r="T148" s="142" t="str">
        <f t="shared" ca="1" si="48"/>
        <v/>
      </c>
      <c r="U148" s="142" t="str">
        <f t="shared" ca="1" si="48"/>
        <v/>
      </c>
      <c r="V148" s="142" t="str">
        <f t="shared" ca="1" si="48"/>
        <v/>
      </c>
      <c r="W148" s="142" t="str">
        <f t="shared" ca="1" si="48"/>
        <v/>
      </c>
      <c r="X148" s="142" t="str">
        <f t="shared" ca="1" si="48"/>
        <v/>
      </c>
      <c r="Y148" s="142"/>
      <c r="Z148" s="142"/>
      <c r="AA148" s="148" t="str">
        <f t="shared" ca="1" si="39"/>
        <v/>
      </c>
      <c r="AB148" s="148" t="str">
        <f t="shared" ca="1" si="39"/>
        <v/>
      </c>
      <c r="AC148" s="148" t="str">
        <f t="shared" ca="1" si="39"/>
        <v/>
      </c>
      <c r="AD148" s="148" t="str">
        <f t="shared" ca="1" si="39"/>
        <v/>
      </c>
      <c r="AE148" s="148" t="str">
        <f t="shared" ca="1" si="39"/>
        <v/>
      </c>
      <c r="AF148" s="148" t="str">
        <f t="shared" ca="1" si="39"/>
        <v/>
      </c>
      <c r="AG148" s="148" t="str">
        <f t="shared" ca="1" si="39"/>
        <v/>
      </c>
      <c r="AH148" s="148" t="str">
        <f t="shared" ca="1" si="39"/>
        <v/>
      </c>
      <c r="AI148" s="148" t="str">
        <f t="shared" ca="1" si="39"/>
        <v/>
      </c>
      <c r="AJ148" s="148" t="str">
        <f t="shared" ca="1" si="39"/>
        <v/>
      </c>
      <c r="AK148" s="148" t="str">
        <f t="shared" ca="1" si="39"/>
        <v/>
      </c>
      <c r="AL148" s="148" t="str">
        <f t="shared" ca="1" si="36"/>
        <v/>
      </c>
      <c r="AM148" s="238" t="str">
        <f t="shared" ca="1" si="40"/>
        <v/>
      </c>
      <c r="AN148" s="233" t="str">
        <f t="shared" ca="1" si="44"/>
        <v/>
      </c>
      <c r="AO148" s="233" t="str">
        <f t="shared" ca="1" si="41"/>
        <v/>
      </c>
      <c r="AP148" s="233" t="str">
        <f t="shared" ca="1" si="42"/>
        <v/>
      </c>
      <c r="AR148" s="66"/>
      <c r="AS148" s="11"/>
      <c r="AT148" s="11"/>
    </row>
    <row r="149" spans="1:46" x14ac:dyDescent="0.35">
      <c r="A149" s="66" t="str">
        <f>IF(C148="","",MAX($A$7:A148)+1)</f>
        <v/>
      </c>
      <c r="B149" s="37"/>
      <c r="C149" s="107"/>
      <c r="D149" s="38"/>
      <c r="E149" s="108" t="str">
        <f t="shared" si="47"/>
        <v/>
      </c>
      <c r="F149" s="150"/>
      <c r="G149" s="107"/>
      <c r="H149" s="70" t="str">
        <f t="shared" ca="1" si="46"/>
        <v/>
      </c>
      <c r="I149" s="287" t="str">
        <f t="shared" ca="1" si="43"/>
        <v/>
      </c>
      <c r="J149" s="285" t="str">
        <f ca="1">IF(H149="","",VLOOKUP(H149,Kategorie!$A$4:$J$35,8,FALSE))</f>
        <v/>
      </c>
      <c r="L149" s="142" t="str">
        <f t="shared" ca="1" si="48"/>
        <v/>
      </c>
      <c r="M149" s="142" t="str">
        <f t="shared" ca="1" si="48"/>
        <v/>
      </c>
      <c r="N149" s="142" t="str">
        <f t="shared" ca="1" si="48"/>
        <v/>
      </c>
      <c r="O149" s="142" t="str">
        <f t="shared" ca="1" si="48"/>
        <v/>
      </c>
      <c r="P149" s="142" t="str">
        <f t="shared" ca="1" si="48"/>
        <v/>
      </c>
      <c r="Q149" s="142" t="str">
        <f t="shared" ca="1" si="48"/>
        <v/>
      </c>
      <c r="R149" s="142" t="str">
        <f t="shared" ca="1" si="48"/>
        <v/>
      </c>
      <c r="S149" s="142" t="str">
        <f t="shared" ca="1" si="48"/>
        <v/>
      </c>
      <c r="T149" s="142" t="str">
        <f t="shared" ca="1" si="48"/>
        <v/>
      </c>
      <c r="U149" s="142" t="str">
        <f t="shared" ca="1" si="48"/>
        <v/>
      </c>
      <c r="V149" s="142" t="str">
        <f t="shared" ca="1" si="48"/>
        <v/>
      </c>
      <c r="W149" s="142" t="str">
        <f t="shared" ca="1" si="48"/>
        <v/>
      </c>
      <c r="X149" s="142" t="str">
        <f t="shared" ca="1" si="48"/>
        <v/>
      </c>
      <c r="Y149" s="142"/>
      <c r="Z149" s="142"/>
      <c r="AA149" s="148" t="str">
        <f t="shared" ca="1" si="39"/>
        <v/>
      </c>
      <c r="AB149" s="148" t="str">
        <f t="shared" ca="1" si="39"/>
        <v/>
      </c>
      <c r="AC149" s="148" t="str">
        <f t="shared" ca="1" si="39"/>
        <v/>
      </c>
      <c r="AD149" s="148" t="str">
        <f t="shared" ca="1" si="39"/>
        <v/>
      </c>
      <c r="AE149" s="148" t="str">
        <f t="shared" ca="1" si="39"/>
        <v/>
      </c>
      <c r="AF149" s="148" t="str">
        <f t="shared" ca="1" si="39"/>
        <v/>
      </c>
      <c r="AG149" s="148" t="str">
        <f t="shared" ca="1" si="39"/>
        <v/>
      </c>
      <c r="AH149" s="148" t="str">
        <f t="shared" ca="1" si="39"/>
        <v/>
      </c>
      <c r="AI149" s="148" t="str">
        <f t="shared" ca="1" si="39"/>
        <v/>
      </c>
      <c r="AJ149" s="148" t="str">
        <f t="shared" ca="1" si="39"/>
        <v/>
      </c>
      <c r="AK149" s="148" t="str">
        <f t="shared" ca="1" si="39"/>
        <v/>
      </c>
      <c r="AL149" s="148" t="str">
        <f t="shared" ca="1" si="36"/>
        <v/>
      </c>
      <c r="AM149" s="238" t="str">
        <f t="shared" ca="1" si="40"/>
        <v/>
      </c>
      <c r="AN149" s="233" t="str">
        <f t="shared" ca="1" si="44"/>
        <v/>
      </c>
      <c r="AO149" s="233" t="str">
        <f t="shared" ca="1" si="41"/>
        <v/>
      </c>
      <c r="AP149" s="233" t="str">
        <f t="shared" ca="1" si="42"/>
        <v/>
      </c>
      <c r="AR149" s="66"/>
      <c r="AS149" s="11"/>
      <c r="AT149" s="11"/>
    </row>
    <row r="150" spans="1:46" x14ac:dyDescent="0.35">
      <c r="A150" s="66" t="str">
        <f>IF(C149="","",MAX($A$7:A149)+1)</f>
        <v/>
      </c>
      <c r="B150" s="37"/>
      <c r="C150" s="107"/>
      <c r="D150" s="38"/>
      <c r="E150" s="108" t="str">
        <f t="shared" si="47"/>
        <v/>
      </c>
      <c r="F150" s="150"/>
      <c r="G150" s="107"/>
      <c r="H150" s="70" t="str">
        <f t="shared" ca="1" si="46"/>
        <v/>
      </c>
      <c r="I150" s="287" t="str">
        <f t="shared" ca="1" si="43"/>
        <v/>
      </c>
      <c r="J150" s="285" t="str">
        <f ca="1">IF(H150="","",VLOOKUP(H150,Kategorie!$A$4:$J$35,8,FALSE))</f>
        <v/>
      </c>
      <c r="L150" s="142" t="str">
        <f t="shared" ca="1" si="48"/>
        <v/>
      </c>
      <c r="M150" s="142" t="str">
        <f t="shared" ca="1" si="48"/>
        <v/>
      </c>
      <c r="N150" s="142" t="str">
        <f t="shared" ca="1" si="48"/>
        <v/>
      </c>
      <c r="O150" s="142" t="str">
        <f t="shared" ca="1" si="48"/>
        <v/>
      </c>
      <c r="P150" s="142" t="str">
        <f t="shared" ca="1" si="48"/>
        <v/>
      </c>
      <c r="Q150" s="142" t="str">
        <f t="shared" ca="1" si="48"/>
        <v/>
      </c>
      <c r="R150" s="142" t="str">
        <f t="shared" ca="1" si="48"/>
        <v/>
      </c>
      <c r="S150" s="142" t="str">
        <f t="shared" ca="1" si="48"/>
        <v/>
      </c>
      <c r="T150" s="142" t="str">
        <f t="shared" ca="1" si="48"/>
        <v/>
      </c>
      <c r="U150" s="142" t="str">
        <f t="shared" ca="1" si="48"/>
        <v/>
      </c>
      <c r="V150" s="142" t="str">
        <f t="shared" ca="1" si="48"/>
        <v/>
      </c>
      <c r="W150" s="142" t="str">
        <f t="shared" ca="1" si="48"/>
        <v/>
      </c>
      <c r="X150" s="142" t="str">
        <f t="shared" ca="1" si="48"/>
        <v/>
      </c>
      <c r="Y150" s="142"/>
      <c r="Z150" s="142"/>
      <c r="AA150" s="148" t="str">
        <f t="shared" ca="1" si="39"/>
        <v/>
      </c>
      <c r="AB150" s="148" t="str">
        <f t="shared" ca="1" si="39"/>
        <v/>
      </c>
      <c r="AC150" s="148" t="str">
        <f t="shared" ca="1" si="39"/>
        <v/>
      </c>
      <c r="AD150" s="148" t="str">
        <f t="shared" ca="1" si="39"/>
        <v/>
      </c>
      <c r="AE150" s="148" t="str">
        <f t="shared" ca="1" si="39"/>
        <v/>
      </c>
      <c r="AF150" s="148" t="str">
        <f t="shared" ca="1" si="39"/>
        <v/>
      </c>
      <c r="AG150" s="148" t="str">
        <f t="shared" ca="1" si="39"/>
        <v/>
      </c>
      <c r="AH150" s="148" t="str">
        <f t="shared" ca="1" si="39"/>
        <v/>
      </c>
      <c r="AI150" s="148" t="str">
        <f t="shared" ca="1" si="39"/>
        <v/>
      </c>
      <c r="AJ150" s="148" t="str">
        <f t="shared" ca="1" si="39"/>
        <v/>
      </c>
      <c r="AK150" s="148" t="str">
        <f t="shared" ca="1" si="39"/>
        <v/>
      </c>
      <c r="AL150" s="148" t="str">
        <f t="shared" ca="1" si="36"/>
        <v/>
      </c>
      <c r="AM150" s="238" t="str">
        <f t="shared" ca="1" si="40"/>
        <v/>
      </c>
      <c r="AN150" s="233" t="str">
        <f t="shared" ca="1" si="44"/>
        <v/>
      </c>
      <c r="AO150" s="233" t="str">
        <f t="shared" ca="1" si="41"/>
        <v/>
      </c>
      <c r="AP150" s="233" t="str">
        <f t="shared" ca="1" si="42"/>
        <v/>
      </c>
      <c r="AR150" s="66"/>
      <c r="AS150" s="11"/>
      <c r="AT150" s="11"/>
    </row>
    <row r="151" spans="1:46" x14ac:dyDescent="0.35">
      <c r="A151" s="66" t="str">
        <f>IF(C150="","",MAX($A$7:A150)+1)</f>
        <v/>
      </c>
      <c r="B151" s="37"/>
      <c r="C151" s="107"/>
      <c r="D151" s="38"/>
      <c r="E151" s="108" t="str">
        <f t="shared" si="47"/>
        <v/>
      </c>
      <c r="F151" s="150"/>
      <c r="G151" s="107"/>
      <c r="H151" s="70" t="str">
        <f t="shared" ca="1" si="46"/>
        <v/>
      </c>
      <c r="I151" s="287" t="str">
        <f t="shared" ca="1" si="43"/>
        <v/>
      </c>
      <c r="J151" s="285" t="str">
        <f ca="1">IF(H151="","",VLOOKUP(H151,Kategorie!$A$4:$J$35,8,FALSE))</f>
        <v/>
      </c>
      <c r="L151" s="142" t="str">
        <f t="shared" ca="1" si="48"/>
        <v/>
      </c>
      <c r="M151" s="142" t="str">
        <f t="shared" ca="1" si="48"/>
        <v/>
      </c>
      <c r="N151" s="142" t="str">
        <f t="shared" ca="1" si="48"/>
        <v/>
      </c>
      <c r="O151" s="142" t="str">
        <f t="shared" ca="1" si="48"/>
        <v/>
      </c>
      <c r="P151" s="142" t="str">
        <f t="shared" ca="1" si="48"/>
        <v/>
      </c>
      <c r="Q151" s="142" t="str">
        <f t="shared" ca="1" si="48"/>
        <v/>
      </c>
      <c r="R151" s="142" t="str">
        <f t="shared" ca="1" si="48"/>
        <v/>
      </c>
      <c r="S151" s="142" t="str">
        <f t="shared" ca="1" si="48"/>
        <v/>
      </c>
      <c r="T151" s="142" t="str">
        <f t="shared" ca="1" si="48"/>
        <v/>
      </c>
      <c r="U151" s="142" t="str">
        <f t="shared" ca="1" si="48"/>
        <v/>
      </c>
      <c r="V151" s="142" t="str">
        <f t="shared" ca="1" si="48"/>
        <v/>
      </c>
      <c r="W151" s="142" t="str">
        <f t="shared" ca="1" si="48"/>
        <v/>
      </c>
      <c r="X151" s="142" t="str">
        <f t="shared" ca="1" si="48"/>
        <v/>
      </c>
      <c r="Y151" s="142"/>
      <c r="Z151" s="142"/>
      <c r="AA151" s="148" t="str">
        <f t="shared" ca="1" si="39"/>
        <v/>
      </c>
      <c r="AB151" s="148" t="str">
        <f t="shared" ca="1" si="39"/>
        <v/>
      </c>
      <c r="AC151" s="148" t="str">
        <f t="shared" ca="1" si="39"/>
        <v/>
      </c>
      <c r="AD151" s="148" t="str">
        <f t="shared" ca="1" si="39"/>
        <v/>
      </c>
      <c r="AE151" s="148" t="str">
        <f t="shared" ca="1" si="39"/>
        <v/>
      </c>
      <c r="AF151" s="148" t="str">
        <f t="shared" ca="1" si="39"/>
        <v/>
      </c>
      <c r="AG151" s="148" t="str">
        <f t="shared" ca="1" si="39"/>
        <v/>
      </c>
      <c r="AH151" s="148" t="str">
        <f t="shared" ca="1" si="39"/>
        <v/>
      </c>
      <c r="AI151" s="148" t="str">
        <f t="shared" ca="1" si="39"/>
        <v/>
      </c>
      <c r="AJ151" s="148" t="str">
        <f t="shared" ca="1" si="39"/>
        <v/>
      </c>
      <c r="AK151" s="148" t="str">
        <f t="shared" ca="1" si="39"/>
        <v/>
      </c>
      <c r="AL151" s="148" t="str">
        <f t="shared" ca="1" si="36"/>
        <v/>
      </c>
      <c r="AM151" s="238" t="str">
        <f t="shared" ca="1" si="40"/>
        <v/>
      </c>
      <c r="AN151" s="233" t="str">
        <f t="shared" ca="1" si="44"/>
        <v/>
      </c>
      <c r="AO151" s="233" t="str">
        <f t="shared" ca="1" si="41"/>
        <v/>
      </c>
      <c r="AP151" s="233" t="str">
        <f t="shared" ca="1" si="42"/>
        <v/>
      </c>
      <c r="AR151" s="66"/>
      <c r="AS151" s="11"/>
      <c r="AT151" s="11"/>
    </row>
    <row r="152" spans="1:46" x14ac:dyDescent="0.35">
      <c r="A152" s="66" t="str">
        <f>IF(C151="","",MAX($A$7:A151)+1)</f>
        <v/>
      </c>
      <c r="B152" s="37"/>
      <c r="C152" s="107"/>
      <c r="D152" s="38"/>
      <c r="E152" s="108" t="str">
        <f t="shared" si="47"/>
        <v/>
      </c>
      <c r="F152" s="150"/>
      <c r="G152" s="107"/>
      <c r="H152" s="70" t="str">
        <f t="shared" ca="1" si="46"/>
        <v/>
      </c>
      <c r="I152" s="287" t="str">
        <f t="shared" ca="1" si="43"/>
        <v/>
      </c>
      <c r="J152" s="285" t="str">
        <f ca="1">IF(H152="","",VLOOKUP(H152,Kategorie!$A$4:$J$35,8,FALSE))</f>
        <v/>
      </c>
      <c r="L152" s="142" t="str">
        <f t="shared" ca="1" si="48"/>
        <v/>
      </c>
      <c r="M152" s="142" t="str">
        <f t="shared" ca="1" si="48"/>
        <v/>
      </c>
      <c r="N152" s="142" t="str">
        <f t="shared" ca="1" si="48"/>
        <v/>
      </c>
      <c r="O152" s="142" t="str">
        <f t="shared" ca="1" si="48"/>
        <v/>
      </c>
      <c r="P152" s="142" t="str">
        <f t="shared" ca="1" si="48"/>
        <v/>
      </c>
      <c r="Q152" s="142" t="str">
        <f t="shared" ca="1" si="48"/>
        <v/>
      </c>
      <c r="R152" s="142" t="str">
        <f t="shared" ca="1" si="48"/>
        <v/>
      </c>
      <c r="S152" s="142" t="str">
        <f t="shared" ca="1" si="48"/>
        <v/>
      </c>
      <c r="T152" s="142" t="str">
        <f t="shared" ca="1" si="48"/>
        <v/>
      </c>
      <c r="U152" s="142" t="str">
        <f t="shared" ca="1" si="48"/>
        <v/>
      </c>
      <c r="V152" s="142" t="str">
        <f t="shared" ca="1" si="48"/>
        <v/>
      </c>
      <c r="W152" s="142" t="str">
        <f t="shared" ca="1" si="48"/>
        <v/>
      </c>
      <c r="X152" s="142" t="str">
        <f t="shared" ca="1" si="48"/>
        <v/>
      </c>
      <c r="Y152" s="142"/>
      <c r="Z152" s="142"/>
      <c r="AA152" s="148" t="str">
        <f t="shared" ca="1" si="39"/>
        <v/>
      </c>
      <c r="AB152" s="148" t="str">
        <f t="shared" ca="1" si="39"/>
        <v/>
      </c>
      <c r="AC152" s="148" t="str">
        <f t="shared" ca="1" si="39"/>
        <v/>
      </c>
      <c r="AD152" s="148" t="str">
        <f t="shared" ca="1" si="39"/>
        <v/>
      </c>
      <c r="AE152" s="148" t="str">
        <f t="shared" ca="1" si="39"/>
        <v/>
      </c>
      <c r="AF152" s="148" t="str">
        <f t="shared" ca="1" si="39"/>
        <v/>
      </c>
      <c r="AG152" s="148" t="str">
        <f t="shared" ca="1" si="39"/>
        <v/>
      </c>
      <c r="AH152" s="148" t="str">
        <f t="shared" ca="1" si="39"/>
        <v/>
      </c>
      <c r="AI152" s="148" t="str">
        <f t="shared" ca="1" si="39"/>
        <v/>
      </c>
      <c r="AJ152" s="148" t="str">
        <f t="shared" ca="1" si="39"/>
        <v/>
      </c>
      <c r="AK152" s="148" t="str">
        <f t="shared" ca="1" si="39"/>
        <v/>
      </c>
      <c r="AL152" s="148" t="str">
        <f t="shared" ca="1" si="36"/>
        <v/>
      </c>
      <c r="AM152" s="238" t="str">
        <f t="shared" ca="1" si="40"/>
        <v/>
      </c>
      <c r="AN152" s="233" t="str">
        <f t="shared" ca="1" si="44"/>
        <v/>
      </c>
      <c r="AO152" s="233" t="str">
        <f t="shared" ca="1" si="41"/>
        <v/>
      </c>
      <c r="AP152" s="233" t="str">
        <f t="shared" ca="1" si="42"/>
        <v/>
      </c>
      <c r="AR152" s="66"/>
      <c r="AS152" s="11"/>
      <c r="AT152" s="11"/>
    </row>
    <row r="153" spans="1:46" x14ac:dyDescent="0.35">
      <c r="A153" s="66" t="str">
        <f>IF(C152="","",MAX($A$7:A152)+1)</f>
        <v/>
      </c>
      <c r="B153" s="37"/>
      <c r="C153" s="107"/>
      <c r="D153" s="38"/>
      <c r="E153" s="108" t="str">
        <f t="shared" si="47"/>
        <v/>
      </c>
      <c r="F153" s="150"/>
      <c r="G153" s="107"/>
      <c r="H153" s="70" t="str">
        <f t="shared" ca="1" si="46"/>
        <v/>
      </c>
      <c r="I153" s="287" t="str">
        <f t="shared" ca="1" si="43"/>
        <v/>
      </c>
      <c r="J153" s="285" t="str">
        <f ca="1">IF(H153="","",VLOOKUP(H153,Kategorie!$A$4:$J$35,8,FALSE))</f>
        <v/>
      </c>
      <c r="L153" s="142" t="str">
        <f t="shared" ca="1" si="48"/>
        <v/>
      </c>
      <c r="M153" s="142" t="str">
        <f t="shared" ca="1" si="48"/>
        <v/>
      </c>
      <c r="N153" s="142" t="str">
        <f t="shared" ca="1" si="48"/>
        <v/>
      </c>
      <c r="O153" s="142" t="str">
        <f t="shared" ca="1" si="48"/>
        <v/>
      </c>
      <c r="P153" s="142" t="str">
        <f t="shared" ca="1" si="48"/>
        <v/>
      </c>
      <c r="Q153" s="142" t="str">
        <f t="shared" ca="1" si="48"/>
        <v/>
      </c>
      <c r="R153" s="142" t="str">
        <f t="shared" ca="1" si="48"/>
        <v/>
      </c>
      <c r="S153" s="142" t="str">
        <f t="shared" ca="1" si="48"/>
        <v/>
      </c>
      <c r="T153" s="142" t="str">
        <f t="shared" ca="1" si="48"/>
        <v/>
      </c>
      <c r="U153" s="142" t="str">
        <f t="shared" ca="1" si="48"/>
        <v/>
      </c>
      <c r="V153" s="142" t="str">
        <f t="shared" ca="1" si="48"/>
        <v/>
      </c>
      <c r="W153" s="142" t="str">
        <f t="shared" ca="1" si="48"/>
        <v/>
      </c>
      <c r="X153" s="142" t="str">
        <f t="shared" ca="1" si="48"/>
        <v/>
      </c>
      <c r="Y153" s="142"/>
      <c r="Z153" s="142"/>
      <c r="AA153" s="148" t="str">
        <f t="shared" ca="1" si="39"/>
        <v/>
      </c>
      <c r="AB153" s="148" t="str">
        <f t="shared" ca="1" si="39"/>
        <v/>
      </c>
      <c r="AC153" s="148" t="str">
        <f t="shared" ca="1" si="39"/>
        <v/>
      </c>
      <c r="AD153" s="148" t="str">
        <f t="shared" ca="1" si="39"/>
        <v/>
      </c>
      <c r="AE153" s="148" t="str">
        <f t="shared" ca="1" si="39"/>
        <v/>
      </c>
      <c r="AF153" s="148" t="str">
        <f t="shared" ca="1" si="39"/>
        <v/>
      </c>
      <c r="AG153" s="148" t="str">
        <f t="shared" ca="1" si="39"/>
        <v/>
      </c>
      <c r="AH153" s="148" t="str">
        <f t="shared" ca="1" si="39"/>
        <v/>
      </c>
      <c r="AI153" s="148" t="str">
        <f t="shared" ca="1" si="39"/>
        <v/>
      </c>
      <c r="AJ153" s="148" t="str">
        <f t="shared" ca="1" si="39"/>
        <v/>
      </c>
      <c r="AK153" s="148" t="str">
        <f t="shared" ca="1" si="39"/>
        <v/>
      </c>
      <c r="AL153" s="148" t="str">
        <f t="shared" ca="1" si="36"/>
        <v/>
      </c>
      <c r="AM153" s="238" t="str">
        <f t="shared" ca="1" si="40"/>
        <v/>
      </c>
      <c r="AN153" s="233" t="str">
        <f t="shared" ca="1" si="44"/>
        <v/>
      </c>
      <c r="AO153" s="233" t="str">
        <f t="shared" ca="1" si="41"/>
        <v/>
      </c>
      <c r="AP153" s="233" t="str">
        <f t="shared" ca="1" si="42"/>
        <v/>
      </c>
      <c r="AR153" s="66"/>
      <c r="AS153" s="11"/>
      <c r="AT153" s="11"/>
    </row>
    <row r="154" spans="1:46" x14ac:dyDescent="0.35">
      <c r="A154" s="66" t="str">
        <f>IF(C153="","",MAX($A$7:A153)+1)</f>
        <v/>
      </c>
      <c r="B154" s="37" t="str">
        <f>IF(C154&lt;&gt;"",MAX($B$7:B153)+1,"")</f>
        <v/>
      </c>
      <c r="C154" s="107"/>
      <c r="D154" s="38"/>
      <c r="E154" s="108" t="str">
        <f t="shared" ref="E154:E198" si="49">IF(C154="","",IF(MID(C154,LEN(C154),1)="á",0,1))</f>
        <v/>
      </c>
      <c r="F154" s="150"/>
      <c r="G154" s="107"/>
      <c r="H154" s="70" t="str">
        <f t="shared" ca="1" si="46"/>
        <v/>
      </c>
      <c r="I154" s="287" t="str">
        <f t="shared" ca="1" si="43"/>
        <v/>
      </c>
      <c r="J154" s="285" t="str">
        <f ca="1">IF(H154="","",VLOOKUP(H154,Kategorie!$A$4:$J$35,8,FALSE))</f>
        <v/>
      </c>
      <c r="L154" s="142" t="str">
        <f t="shared" ca="1" si="48"/>
        <v/>
      </c>
      <c r="M154" s="142" t="str">
        <f t="shared" ca="1" si="48"/>
        <v/>
      </c>
      <c r="N154" s="142" t="str">
        <f t="shared" ca="1" si="48"/>
        <v/>
      </c>
      <c r="O154" s="142" t="str">
        <f t="shared" ca="1" si="48"/>
        <v/>
      </c>
      <c r="P154" s="142" t="str">
        <f t="shared" ca="1" si="48"/>
        <v/>
      </c>
      <c r="Q154" s="142" t="str">
        <f t="shared" ca="1" si="48"/>
        <v/>
      </c>
      <c r="R154" s="142" t="str">
        <f t="shared" ca="1" si="48"/>
        <v/>
      </c>
      <c r="S154" s="142" t="str">
        <f t="shared" ca="1" si="48"/>
        <v/>
      </c>
      <c r="T154" s="142" t="str">
        <f t="shared" ca="1" si="48"/>
        <v/>
      </c>
      <c r="U154" s="142" t="str">
        <f t="shared" ca="1" si="48"/>
        <v/>
      </c>
      <c r="V154" s="142" t="str">
        <f t="shared" ca="1" si="48"/>
        <v/>
      </c>
      <c r="W154" s="142" t="str">
        <f t="shared" ca="1" si="48"/>
        <v/>
      </c>
      <c r="X154" s="142" t="str">
        <f t="shared" ca="1" si="48"/>
        <v/>
      </c>
      <c r="Y154" s="142"/>
      <c r="Z154" s="142"/>
      <c r="AA154" s="148" t="str">
        <f t="shared" ca="1" si="39"/>
        <v/>
      </c>
      <c r="AB154" s="148" t="str">
        <f t="shared" ca="1" si="39"/>
        <v/>
      </c>
      <c r="AC154" s="148" t="str">
        <f t="shared" ca="1" si="39"/>
        <v/>
      </c>
      <c r="AD154" s="148" t="str">
        <f t="shared" ca="1" si="39"/>
        <v/>
      </c>
      <c r="AE154" s="148" t="str">
        <f t="shared" ca="1" si="39"/>
        <v/>
      </c>
      <c r="AF154" s="148" t="str">
        <f t="shared" ca="1" si="39"/>
        <v/>
      </c>
      <c r="AG154" s="148" t="str">
        <f t="shared" ca="1" si="39"/>
        <v/>
      </c>
      <c r="AH154" s="148" t="str">
        <f t="shared" ca="1" si="39"/>
        <v/>
      </c>
      <c r="AI154" s="148" t="str">
        <f t="shared" ca="1" si="39"/>
        <v/>
      </c>
      <c r="AJ154" s="148" t="str">
        <f t="shared" ca="1" si="39"/>
        <v/>
      </c>
      <c r="AK154" s="148" t="str">
        <f t="shared" ca="1" si="39"/>
        <v/>
      </c>
      <c r="AL154" s="148" t="str">
        <f t="shared" ca="1" si="36"/>
        <v/>
      </c>
      <c r="AM154" s="238" t="str">
        <f t="shared" ca="1" si="40"/>
        <v/>
      </c>
      <c r="AN154" s="233" t="str">
        <f t="shared" ca="1" si="44"/>
        <v/>
      </c>
      <c r="AO154" s="233" t="str">
        <f t="shared" ca="1" si="41"/>
        <v/>
      </c>
      <c r="AP154" s="233" t="str">
        <f t="shared" ca="1" si="42"/>
        <v/>
      </c>
      <c r="AR154" s="66"/>
      <c r="AS154" s="11"/>
      <c r="AT154" s="11"/>
    </row>
    <row r="155" spans="1:46" x14ac:dyDescent="0.35">
      <c r="A155" s="66" t="str">
        <f>IF(C154="","",MAX($A$7:A154)+1)</f>
        <v/>
      </c>
      <c r="B155" s="37" t="str">
        <f>IF(C155&lt;&gt;"",MAX($B$7:B154)+1,"")</f>
        <v/>
      </c>
      <c r="C155" s="107"/>
      <c r="D155" s="38"/>
      <c r="E155" s="108" t="str">
        <f t="shared" si="49"/>
        <v/>
      </c>
      <c r="F155" s="150"/>
      <c r="G155" s="107"/>
      <c r="H155" s="70" t="str">
        <f t="shared" ca="1" si="46"/>
        <v/>
      </c>
      <c r="I155" s="287" t="str">
        <f t="shared" ca="1" si="43"/>
        <v/>
      </c>
      <c r="J155" s="285" t="str">
        <f ca="1">IF(H155="","",VLOOKUP(H155,Kategorie!$A$4:$J$35,8,FALSE))</f>
        <v/>
      </c>
      <c r="L155" s="142" t="str">
        <f t="shared" ca="1" si="48"/>
        <v/>
      </c>
      <c r="M155" s="142" t="str">
        <f t="shared" ca="1" si="48"/>
        <v/>
      </c>
      <c r="N155" s="142" t="str">
        <f t="shared" ca="1" si="48"/>
        <v/>
      </c>
      <c r="O155" s="142" t="str">
        <f t="shared" ca="1" si="48"/>
        <v/>
      </c>
      <c r="P155" s="142" t="str">
        <f t="shared" ca="1" si="48"/>
        <v/>
      </c>
      <c r="Q155" s="142" t="str">
        <f t="shared" ca="1" si="48"/>
        <v/>
      </c>
      <c r="R155" s="142" t="str">
        <f t="shared" ca="1" si="48"/>
        <v/>
      </c>
      <c r="S155" s="142" t="str">
        <f t="shared" ca="1" si="48"/>
        <v/>
      </c>
      <c r="T155" s="142" t="str">
        <f t="shared" ca="1" si="48"/>
        <v/>
      </c>
      <c r="U155" s="142" t="str">
        <f t="shared" ca="1" si="48"/>
        <v/>
      </c>
      <c r="V155" s="142" t="str">
        <f t="shared" ca="1" si="48"/>
        <v/>
      </c>
      <c r="W155" s="142" t="str">
        <f t="shared" ca="1" si="48"/>
        <v/>
      </c>
      <c r="X155" s="142" t="str">
        <f t="shared" ca="1" si="48"/>
        <v/>
      </c>
      <c r="Y155" s="142"/>
      <c r="Z155" s="142"/>
      <c r="AA155" s="148" t="str">
        <f t="shared" ca="1" si="39"/>
        <v/>
      </c>
      <c r="AB155" s="148" t="str">
        <f t="shared" ca="1" si="39"/>
        <v/>
      </c>
      <c r="AC155" s="148" t="str">
        <f t="shared" ca="1" si="39"/>
        <v/>
      </c>
      <c r="AD155" s="148" t="str">
        <f t="shared" ca="1" si="39"/>
        <v/>
      </c>
      <c r="AE155" s="148" t="str">
        <f t="shared" ca="1" si="39"/>
        <v/>
      </c>
      <c r="AF155" s="148" t="str">
        <f t="shared" ca="1" si="39"/>
        <v/>
      </c>
      <c r="AG155" s="148" t="str">
        <f t="shared" ca="1" si="39"/>
        <v/>
      </c>
      <c r="AH155" s="148" t="str">
        <f t="shared" ca="1" si="39"/>
        <v/>
      </c>
      <c r="AI155" s="148" t="str">
        <f t="shared" ca="1" si="39"/>
        <v/>
      </c>
      <c r="AJ155" s="148" t="str">
        <f t="shared" ca="1" si="39"/>
        <v/>
      </c>
      <c r="AK155" s="148" t="str">
        <f t="shared" ca="1" si="39"/>
        <v/>
      </c>
      <c r="AL155" s="148" t="str">
        <f t="shared" ca="1" si="36"/>
        <v/>
      </c>
      <c r="AM155" s="238" t="str">
        <f t="shared" ca="1" si="40"/>
        <v/>
      </c>
      <c r="AN155" s="233" t="str">
        <f t="shared" ca="1" si="44"/>
        <v/>
      </c>
      <c r="AO155" s="233" t="str">
        <f t="shared" ca="1" si="41"/>
        <v/>
      </c>
      <c r="AP155" s="233" t="str">
        <f t="shared" ca="1" si="42"/>
        <v/>
      </c>
      <c r="AR155" s="66"/>
      <c r="AS155" s="11"/>
      <c r="AT155" s="11"/>
    </row>
    <row r="156" spans="1:46" x14ac:dyDescent="0.35">
      <c r="A156" s="66" t="str">
        <f>IF(C155="","",MAX($A$7:A155)+1)</f>
        <v/>
      </c>
      <c r="B156" s="37" t="str">
        <f>IF(C156&lt;&gt;"",MAX($B$7:B155)+1,"")</f>
        <v/>
      </c>
      <c r="C156" s="107"/>
      <c r="D156" s="38"/>
      <c r="E156" s="108" t="str">
        <f t="shared" si="49"/>
        <v/>
      </c>
      <c r="F156" s="150"/>
      <c r="G156" s="107"/>
      <c r="H156" s="70" t="str">
        <f t="shared" ca="1" si="46"/>
        <v/>
      </c>
      <c r="I156" s="287" t="str">
        <f t="shared" ca="1" si="43"/>
        <v/>
      </c>
      <c r="J156" s="285" t="str">
        <f ca="1">IF(H156="","",VLOOKUP(H156,Kategorie!$A$4:$J$35,8,FALSE))</f>
        <v/>
      </c>
      <c r="L156" s="142" t="str">
        <f t="shared" ca="1" si="48"/>
        <v/>
      </c>
      <c r="M156" s="142" t="str">
        <f t="shared" ca="1" si="48"/>
        <v/>
      </c>
      <c r="N156" s="142" t="str">
        <f t="shared" ca="1" si="48"/>
        <v/>
      </c>
      <c r="O156" s="142" t="str">
        <f t="shared" ca="1" si="48"/>
        <v/>
      </c>
      <c r="P156" s="142" t="str">
        <f t="shared" ca="1" si="48"/>
        <v/>
      </c>
      <c r="Q156" s="142" t="str">
        <f t="shared" ca="1" si="48"/>
        <v/>
      </c>
      <c r="R156" s="142" t="str">
        <f t="shared" ca="1" si="48"/>
        <v/>
      </c>
      <c r="S156" s="142" t="str">
        <f t="shared" ca="1" si="48"/>
        <v/>
      </c>
      <c r="T156" s="142" t="str">
        <f t="shared" ca="1" si="48"/>
        <v/>
      </c>
      <c r="U156" s="142" t="str">
        <f t="shared" ca="1" si="48"/>
        <v/>
      </c>
      <c r="V156" s="142" t="str">
        <f t="shared" ca="1" si="48"/>
        <v/>
      </c>
      <c r="W156" s="142" t="str">
        <f t="shared" ca="1" si="48"/>
        <v/>
      </c>
      <c r="X156" s="142" t="str">
        <f t="shared" ca="1" si="48"/>
        <v/>
      </c>
      <c r="Y156" s="142"/>
      <c r="Z156" s="142"/>
      <c r="AA156" s="148" t="str">
        <f t="shared" ca="1" si="39"/>
        <v/>
      </c>
      <c r="AB156" s="148" t="str">
        <f t="shared" ca="1" si="39"/>
        <v/>
      </c>
      <c r="AC156" s="148" t="str">
        <f t="shared" ca="1" si="39"/>
        <v/>
      </c>
      <c r="AD156" s="148" t="str">
        <f t="shared" ca="1" si="39"/>
        <v/>
      </c>
      <c r="AE156" s="148" t="str">
        <f t="shared" ca="1" si="39"/>
        <v/>
      </c>
      <c r="AF156" s="148" t="str">
        <f t="shared" ca="1" si="39"/>
        <v/>
      </c>
      <c r="AG156" s="148" t="str">
        <f t="shared" ca="1" si="39"/>
        <v/>
      </c>
      <c r="AH156" s="148" t="str">
        <f t="shared" ca="1" si="39"/>
        <v/>
      </c>
      <c r="AI156" s="148" t="str">
        <f t="shared" ca="1" si="39"/>
        <v/>
      </c>
      <c r="AJ156" s="148" t="str">
        <f t="shared" ca="1" si="39"/>
        <v/>
      </c>
      <c r="AK156" s="148" t="str">
        <f t="shared" ca="1" si="39"/>
        <v/>
      </c>
      <c r="AL156" s="148" t="str">
        <f t="shared" ca="1" si="36"/>
        <v/>
      </c>
      <c r="AM156" s="238" t="str">
        <f t="shared" ca="1" si="40"/>
        <v/>
      </c>
      <c r="AN156" s="233" t="str">
        <f t="shared" ca="1" si="44"/>
        <v/>
      </c>
      <c r="AO156" s="233" t="str">
        <f t="shared" ca="1" si="41"/>
        <v/>
      </c>
      <c r="AP156" s="233" t="str">
        <f t="shared" ca="1" si="42"/>
        <v/>
      </c>
      <c r="AR156" s="66"/>
      <c r="AS156" s="11"/>
      <c r="AT156" s="11"/>
    </row>
    <row r="157" spans="1:46" x14ac:dyDescent="0.35">
      <c r="A157" s="66" t="str">
        <f>IF(C156="","",MAX($A$7:A156)+1)</f>
        <v/>
      </c>
      <c r="B157" s="37" t="str">
        <f>IF(C157&lt;&gt;"",MAX($B$7:B156)+1,"")</f>
        <v/>
      </c>
      <c r="C157" s="107"/>
      <c r="D157" s="38"/>
      <c r="E157" s="108" t="str">
        <f t="shared" si="49"/>
        <v/>
      </c>
      <c r="F157" s="150"/>
      <c r="G157" s="107"/>
      <c r="H157" s="70" t="str">
        <f t="shared" ca="1" si="46"/>
        <v/>
      </c>
      <c r="I157" s="287" t="str">
        <f t="shared" ca="1" si="43"/>
        <v/>
      </c>
      <c r="J157" s="285" t="str">
        <f ca="1">IF(H157="","",VLOOKUP(H157,Kategorie!$A$4:$J$35,8,FALSE))</f>
        <v/>
      </c>
      <c r="L157" s="142" t="str">
        <f t="shared" ca="1" si="48"/>
        <v/>
      </c>
      <c r="M157" s="142" t="str">
        <f t="shared" ca="1" si="48"/>
        <v/>
      </c>
      <c r="N157" s="142" t="str">
        <f t="shared" ca="1" si="48"/>
        <v/>
      </c>
      <c r="O157" s="142" t="str">
        <f t="shared" ca="1" si="48"/>
        <v/>
      </c>
      <c r="P157" s="142" t="str">
        <f t="shared" ca="1" si="48"/>
        <v/>
      </c>
      <c r="Q157" s="142" t="str">
        <f t="shared" ca="1" si="48"/>
        <v/>
      </c>
      <c r="R157" s="142" t="str">
        <f t="shared" ca="1" si="48"/>
        <v/>
      </c>
      <c r="S157" s="142" t="str">
        <f t="shared" ca="1" si="48"/>
        <v/>
      </c>
      <c r="T157" s="142" t="str">
        <f t="shared" ca="1" si="48"/>
        <v/>
      </c>
      <c r="U157" s="142" t="str">
        <f t="shared" ca="1" si="48"/>
        <v/>
      </c>
      <c r="V157" s="142" t="str">
        <f t="shared" ca="1" si="48"/>
        <v/>
      </c>
      <c r="W157" s="142" t="str">
        <f t="shared" ca="1" si="48"/>
        <v/>
      </c>
      <c r="X157" s="142" t="str">
        <f t="shared" ca="1" si="48"/>
        <v/>
      </c>
      <c r="Y157" s="142"/>
      <c r="Z157" s="142"/>
      <c r="AA157" s="148" t="str">
        <f t="shared" ca="1" si="39"/>
        <v/>
      </c>
      <c r="AB157" s="148" t="str">
        <f t="shared" ca="1" si="39"/>
        <v/>
      </c>
      <c r="AC157" s="148" t="str">
        <f t="shared" ref="AA157:AK180" ca="1" si="50">IF($E157=1,"",IF(AND($F157&gt;=AC$2,$F157&lt;=AC$4),AC$6,""))</f>
        <v/>
      </c>
      <c r="AD157" s="148" t="str">
        <f t="shared" ca="1" si="50"/>
        <v/>
      </c>
      <c r="AE157" s="148" t="str">
        <f t="shared" ca="1" si="50"/>
        <v/>
      </c>
      <c r="AF157" s="148" t="str">
        <f t="shared" ca="1" si="50"/>
        <v/>
      </c>
      <c r="AG157" s="148" t="str">
        <f t="shared" ca="1" si="50"/>
        <v/>
      </c>
      <c r="AH157" s="148" t="str">
        <f t="shared" ca="1" si="50"/>
        <v/>
      </c>
      <c r="AI157" s="148" t="str">
        <f t="shared" ca="1" si="50"/>
        <v/>
      </c>
      <c r="AJ157" s="148" t="str">
        <f t="shared" ca="1" si="50"/>
        <v/>
      </c>
      <c r="AK157" s="148" t="str">
        <f t="shared" ca="1" si="50"/>
        <v/>
      </c>
      <c r="AL157" s="148" t="str">
        <f t="shared" ca="1" si="36"/>
        <v/>
      </c>
      <c r="AM157" s="238" t="str">
        <f t="shared" ca="1" si="40"/>
        <v/>
      </c>
      <c r="AN157" s="233" t="str">
        <f t="shared" ca="1" si="44"/>
        <v/>
      </c>
      <c r="AO157" s="233" t="str">
        <f t="shared" ca="1" si="41"/>
        <v/>
      </c>
      <c r="AP157" s="233" t="str">
        <f t="shared" ca="1" si="42"/>
        <v/>
      </c>
      <c r="AR157" s="66"/>
      <c r="AS157" s="11"/>
      <c r="AT157" s="11"/>
    </row>
    <row r="158" spans="1:46" x14ac:dyDescent="0.35">
      <c r="A158" s="66" t="str">
        <f>IF(C157="","",MAX($A$7:A157)+1)</f>
        <v/>
      </c>
      <c r="B158" s="37" t="str">
        <f>IF(C158&lt;&gt;"",MAX($B$7:B157)+1,"")</f>
        <v/>
      </c>
      <c r="C158" s="107"/>
      <c r="D158" s="38"/>
      <c r="E158" s="108" t="str">
        <f t="shared" si="49"/>
        <v/>
      </c>
      <c r="F158" s="150"/>
      <c r="G158" s="107"/>
      <c r="H158" s="70" t="str">
        <f t="shared" ca="1" si="46"/>
        <v/>
      </c>
      <c r="I158" s="287" t="str">
        <f t="shared" ca="1" si="43"/>
        <v/>
      </c>
      <c r="J158" s="285" t="str">
        <f ca="1">IF(H158="","",VLOOKUP(H158,Kategorie!$A$4:$J$35,8,FALSE))</f>
        <v/>
      </c>
      <c r="L158" s="142" t="str">
        <f t="shared" ca="1" si="48"/>
        <v/>
      </c>
      <c r="M158" s="142" t="str">
        <f t="shared" ca="1" si="48"/>
        <v/>
      </c>
      <c r="N158" s="142" t="str">
        <f t="shared" ca="1" si="48"/>
        <v/>
      </c>
      <c r="O158" s="142" t="str">
        <f t="shared" ca="1" si="48"/>
        <v/>
      </c>
      <c r="P158" s="142" t="str">
        <f t="shared" ca="1" si="48"/>
        <v/>
      </c>
      <c r="Q158" s="142" t="str">
        <f t="shared" ca="1" si="48"/>
        <v/>
      </c>
      <c r="R158" s="142" t="str">
        <f t="shared" ca="1" si="48"/>
        <v/>
      </c>
      <c r="S158" s="142" t="str">
        <f t="shared" ca="1" si="48"/>
        <v/>
      </c>
      <c r="T158" s="142" t="str">
        <f t="shared" ca="1" si="48"/>
        <v/>
      </c>
      <c r="U158" s="142" t="str">
        <f t="shared" ca="1" si="48"/>
        <v/>
      </c>
      <c r="V158" s="142" t="str">
        <f t="shared" ca="1" si="48"/>
        <v/>
      </c>
      <c r="W158" s="142" t="str">
        <f t="shared" ca="1" si="48"/>
        <v/>
      </c>
      <c r="X158" s="142" t="str">
        <f t="shared" ca="1" si="48"/>
        <v/>
      </c>
      <c r="Y158" s="142"/>
      <c r="Z158" s="142"/>
      <c r="AA158" s="148" t="str">
        <f t="shared" ca="1" si="50"/>
        <v/>
      </c>
      <c r="AB158" s="148" t="str">
        <f t="shared" ca="1" si="50"/>
        <v/>
      </c>
      <c r="AC158" s="148" t="str">
        <f t="shared" ca="1" si="50"/>
        <v/>
      </c>
      <c r="AD158" s="148" t="str">
        <f t="shared" ca="1" si="50"/>
        <v/>
      </c>
      <c r="AE158" s="148" t="str">
        <f t="shared" ca="1" si="50"/>
        <v/>
      </c>
      <c r="AF158" s="148" t="str">
        <f t="shared" ca="1" si="50"/>
        <v/>
      </c>
      <c r="AG158" s="148" t="str">
        <f t="shared" ca="1" si="50"/>
        <v/>
      </c>
      <c r="AH158" s="148" t="str">
        <f t="shared" ca="1" si="50"/>
        <v/>
      </c>
      <c r="AI158" s="148" t="str">
        <f t="shared" ca="1" si="50"/>
        <v/>
      </c>
      <c r="AJ158" s="148" t="str">
        <f t="shared" ca="1" si="50"/>
        <v/>
      </c>
      <c r="AK158" s="148" t="str">
        <f t="shared" ca="1" si="50"/>
        <v/>
      </c>
      <c r="AL158" s="148" t="str">
        <f t="shared" ca="1" si="36"/>
        <v/>
      </c>
      <c r="AM158" s="238" t="str">
        <f t="shared" ca="1" si="40"/>
        <v/>
      </c>
      <c r="AN158" s="233" t="str">
        <f t="shared" ca="1" si="44"/>
        <v/>
      </c>
      <c r="AO158" s="233" t="str">
        <f t="shared" ca="1" si="41"/>
        <v/>
      </c>
      <c r="AP158" s="233" t="str">
        <f t="shared" ca="1" si="42"/>
        <v/>
      </c>
      <c r="AR158" s="66"/>
      <c r="AS158" s="11"/>
      <c r="AT158" s="11"/>
    </row>
    <row r="159" spans="1:46" x14ac:dyDescent="0.35">
      <c r="A159" s="66" t="str">
        <f>IF(C158="","",MAX($A$7:A158)+1)</f>
        <v/>
      </c>
      <c r="B159" s="37" t="str">
        <f>IF(C159&lt;&gt;"",MAX($B$7:B158)+1,"")</f>
        <v/>
      </c>
      <c r="C159" s="107"/>
      <c r="D159" s="38"/>
      <c r="E159" s="108" t="str">
        <f t="shared" si="49"/>
        <v/>
      </c>
      <c r="F159" s="150"/>
      <c r="G159" s="107"/>
      <c r="H159" s="70" t="str">
        <f t="shared" ca="1" si="46"/>
        <v/>
      </c>
      <c r="I159" s="287" t="str">
        <f t="shared" ca="1" si="43"/>
        <v/>
      </c>
      <c r="J159" s="285" t="str">
        <f ca="1">IF(H159="","",VLOOKUP(H159,Kategorie!$A$4:$J$35,8,FALSE))</f>
        <v/>
      </c>
      <c r="L159" s="142" t="str">
        <f t="shared" ca="1" si="48"/>
        <v/>
      </c>
      <c r="M159" s="142" t="str">
        <f t="shared" ca="1" si="48"/>
        <v/>
      </c>
      <c r="N159" s="142" t="str">
        <f t="shared" ca="1" si="48"/>
        <v/>
      </c>
      <c r="O159" s="142" t="str">
        <f t="shared" ca="1" si="48"/>
        <v/>
      </c>
      <c r="P159" s="142" t="str">
        <f t="shared" ca="1" si="48"/>
        <v/>
      </c>
      <c r="Q159" s="142" t="str">
        <f t="shared" ca="1" si="48"/>
        <v/>
      </c>
      <c r="R159" s="142" t="str">
        <f t="shared" ca="1" si="48"/>
        <v/>
      </c>
      <c r="S159" s="142" t="str">
        <f t="shared" ca="1" si="48"/>
        <v/>
      </c>
      <c r="T159" s="142" t="str">
        <f t="shared" ca="1" si="48"/>
        <v/>
      </c>
      <c r="U159" s="142" t="str">
        <f t="shared" ca="1" si="48"/>
        <v/>
      </c>
      <c r="V159" s="142" t="str">
        <f t="shared" ca="1" si="48"/>
        <v/>
      </c>
      <c r="W159" s="142" t="str">
        <f t="shared" ca="1" si="48"/>
        <v/>
      </c>
      <c r="X159" s="142" t="str">
        <f t="shared" ca="1" si="48"/>
        <v/>
      </c>
      <c r="Y159" s="142"/>
      <c r="Z159" s="142"/>
      <c r="AA159" s="148" t="str">
        <f t="shared" ca="1" si="50"/>
        <v/>
      </c>
      <c r="AB159" s="148" t="str">
        <f t="shared" ca="1" si="50"/>
        <v/>
      </c>
      <c r="AC159" s="148" t="str">
        <f t="shared" ca="1" si="50"/>
        <v/>
      </c>
      <c r="AD159" s="148" t="str">
        <f t="shared" ca="1" si="50"/>
        <v/>
      </c>
      <c r="AE159" s="148" t="str">
        <f t="shared" ca="1" si="50"/>
        <v/>
      </c>
      <c r="AF159" s="148" t="str">
        <f t="shared" ca="1" si="50"/>
        <v/>
      </c>
      <c r="AG159" s="148" t="str">
        <f t="shared" ca="1" si="50"/>
        <v/>
      </c>
      <c r="AH159" s="148" t="str">
        <f t="shared" ca="1" si="50"/>
        <v/>
      </c>
      <c r="AI159" s="148" t="str">
        <f t="shared" ca="1" si="50"/>
        <v/>
      </c>
      <c r="AJ159" s="148" t="str">
        <f t="shared" ca="1" si="50"/>
        <v/>
      </c>
      <c r="AK159" s="148" t="str">
        <f t="shared" ca="1" si="50"/>
        <v/>
      </c>
      <c r="AL159" s="148" t="str">
        <f t="shared" ca="1" si="36"/>
        <v/>
      </c>
      <c r="AM159" s="238" t="str">
        <f t="shared" ca="1" si="40"/>
        <v/>
      </c>
      <c r="AN159" s="233" t="str">
        <f t="shared" ca="1" si="44"/>
        <v/>
      </c>
      <c r="AO159" s="233" t="str">
        <f t="shared" ca="1" si="41"/>
        <v/>
      </c>
      <c r="AP159" s="233" t="str">
        <f t="shared" ca="1" si="42"/>
        <v/>
      </c>
      <c r="AR159" s="66"/>
      <c r="AS159" s="11"/>
      <c r="AT159" s="11"/>
    </row>
    <row r="160" spans="1:46" x14ac:dyDescent="0.35">
      <c r="A160" s="66" t="str">
        <f>IF(C159="","",MAX($A$7:A159)+1)</f>
        <v/>
      </c>
      <c r="B160" s="37" t="str">
        <f>IF(C160&lt;&gt;"",MAX($B$7:B159)+1,"")</f>
        <v/>
      </c>
      <c r="C160" s="107"/>
      <c r="D160" s="38"/>
      <c r="E160" s="108" t="str">
        <f t="shared" si="49"/>
        <v/>
      </c>
      <c r="F160" s="150"/>
      <c r="G160" s="107"/>
      <c r="H160" s="70" t="str">
        <f t="shared" ca="1" si="46"/>
        <v/>
      </c>
      <c r="I160" s="287" t="str">
        <f t="shared" ca="1" si="43"/>
        <v/>
      </c>
      <c r="J160" s="285" t="str">
        <f ca="1">IF(H160="","",VLOOKUP(H160,Kategorie!$A$4:$J$35,8,FALSE))</f>
        <v/>
      </c>
      <c r="L160" s="142" t="str">
        <f t="shared" ca="1" si="48"/>
        <v/>
      </c>
      <c r="M160" s="142" t="str">
        <f t="shared" ca="1" si="48"/>
        <v/>
      </c>
      <c r="N160" s="142" t="str">
        <f t="shared" ca="1" si="48"/>
        <v/>
      </c>
      <c r="O160" s="142" t="str">
        <f t="shared" ca="1" si="48"/>
        <v/>
      </c>
      <c r="P160" s="142" t="str">
        <f t="shared" ca="1" si="48"/>
        <v/>
      </c>
      <c r="Q160" s="142" t="str">
        <f t="shared" ca="1" si="48"/>
        <v/>
      </c>
      <c r="R160" s="142" t="str">
        <f t="shared" ca="1" si="48"/>
        <v/>
      </c>
      <c r="S160" s="142" t="str">
        <f t="shared" ca="1" si="48"/>
        <v/>
      </c>
      <c r="T160" s="142" t="str">
        <f t="shared" ca="1" si="48"/>
        <v/>
      </c>
      <c r="U160" s="142" t="str">
        <f t="shared" ca="1" si="48"/>
        <v/>
      </c>
      <c r="V160" s="142" t="str">
        <f t="shared" ca="1" si="48"/>
        <v/>
      </c>
      <c r="W160" s="142" t="str">
        <f t="shared" ca="1" si="48"/>
        <v/>
      </c>
      <c r="X160" s="142" t="str">
        <f t="shared" ca="1" si="48"/>
        <v/>
      </c>
      <c r="Y160" s="142"/>
      <c r="Z160" s="142"/>
      <c r="AA160" s="148" t="str">
        <f t="shared" ca="1" si="50"/>
        <v/>
      </c>
      <c r="AB160" s="148" t="str">
        <f t="shared" ca="1" si="50"/>
        <v/>
      </c>
      <c r="AC160" s="148" t="str">
        <f t="shared" ca="1" si="50"/>
        <v/>
      </c>
      <c r="AD160" s="148" t="str">
        <f t="shared" ca="1" si="50"/>
        <v/>
      </c>
      <c r="AE160" s="148" t="str">
        <f t="shared" ca="1" si="50"/>
        <v/>
      </c>
      <c r="AF160" s="148" t="str">
        <f t="shared" ca="1" si="50"/>
        <v/>
      </c>
      <c r="AG160" s="148" t="str">
        <f t="shared" ca="1" si="50"/>
        <v/>
      </c>
      <c r="AH160" s="148" t="str">
        <f t="shared" ca="1" si="50"/>
        <v/>
      </c>
      <c r="AI160" s="148" t="str">
        <f t="shared" ca="1" si="50"/>
        <v/>
      </c>
      <c r="AJ160" s="148" t="str">
        <f t="shared" ca="1" si="50"/>
        <v/>
      </c>
      <c r="AK160" s="148" t="str">
        <f t="shared" ca="1" si="50"/>
        <v/>
      </c>
      <c r="AL160" s="148" t="str">
        <f t="shared" ca="1" si="36"/>
        <v/>
      </c>
      <c r="AM160" s="238" t="str">
        <f t="shared" ca="1" si="40"/>
        <v/>
      </c>
      <c r="AN160" s="233" t="str">
        <f t="shared" ca="1" si="44"/>
        <v/>
      </c>
      <c r="AO160" s="233" t="str">
        <f t="shared" ca="1" si="41"/>
        <v/>
      </c>
      <c r="AP160" s="233" t="str">
        <f t="shared" ca="1" si="42"/>
        <v/>
      </c>
      <c r="AR160" s="66"/>
      <c r="AS160" s="11"/>
      <c r="AT160" s="11"/>
    </row>
    <row r="161" spans="1:46" x14ac:dyDescent="0.35">
      <c r="A161" s="66" t="str">
        <f>IF(C160="","",MAX($A$7:A160)+1)</f>
        <v/>
      </c>
      <c r="B161" s="37" t="str">
        <f>IF(C161&lt;&gt;"",MAX($B$7:B160)+1,"")</f>
        <v/>
      </c>
      <c r="C161" s="107"/>
      <c r="D161" s="38"/>
      <c r="E161" s="108" t="str">
        <f t="shared" si="49"/>
        <v/>
      </c>
      <c r="F161" s="150"/>
      <c r="G161" s="107"/>
      <c r="H161" s="70" t="str">
        <f t="shared" ca="1" si="46"/>
        <v/>
      </c>
      <c r="I161" s="287" t="str">
        <f t="shared" ca="1" si="43"/>
        <v/>
      </c>
      <c r="J161" s="285" t="str">
        <f ca="1">IF(H161="","",VLOOKUP(H161,Kategorie!$A$4:$J$35,8,FALSE))</f>
        <v/>
      </c>
      <c r="L161" s="142" t="str">
        <f t="shared" ca="1" si="48"/>
        <v/>
      </c>
      <c r="M161" s="142" t="str">
        <f t="shared" ca="1" si="48"/>
        <v/>
      </c>
      <c r="N161" s="142" t="str">
        <f t="shared" ca="1" si="48"/>
        <v/>
      </c>
      <c r="O161" s="142" t="str">
        <f t="shared" ca="1" si="48"/>
        <v/>
      </c>
      <c r="P161" s="142" t="str">
        <f t="shared" ca="1" si="48"/>
        <v/>
      </c>
      <c r="Q161" s="142" t="str">
        <f t="shared" ca="1" si="48"/>
        <v/>
      </c>
      <c r="R161" s="142" t="str">
        <f t="shared" ca="1" si="48"/>
        <v/>
      </c>
      <c r="S161" s="142" t="str">
        <f t="shared" ca="1" si="48"/>
        <v/>
      </c>
      <c r="T161" s="142" t="str">
        <f t="shared" ca="1" si="48"/>
        <v/>
      </c>
      <c r="U161" s="142" t="str">
        <f t="shared" ca="1" si="48"/>
        <v/>
      </c>
      <c r="V161" s="142" t="str">
        <f t="shared" ca="1" si="48"/>
        <v/>
      </c>
      <c r="W161" s="142" t="str">
        <f t="shared" ca="1" si="48"/>
        <v/>
      </c>
      <c r="X161" s="142" t="str">
        <f t="shared" ca="1" si="48"/>
        <v/>
      </c>
      <c r="Y161" s="142"/>
      <c r="Z161" s="142"/>
      <c r="AA161" s="148" t="str">
        <f t="shared" ca="1" si="50"/>
        <v/>
      </c>
      <c r="AB161" s="148" t="str">
        <f t="shared" ca="1" si="50"/>
        <v/>
      </c>
      <c r="AC161" s="148" t="str">
        <f t="shared" ca="1" si="50"/>
        <v/>
      </c>
      <c r="AD161" s="148" t="str">
        <f t="shared" ca="1" si="50"/>
        <v/>
      </c>
      <c r="AE161" s="148" t="str">
        <f t="shared" ca="1" si="50"/>
        <v/>
      </c>
      <c r="AF161" s="148" t="str">
        <f t="shared" ca="1" si="50"/>
        <v/>
      </c>
      <c r="AG161" s="148" t="str">
        <f t="shared" ca="1" si="50"/>
        <v/>
      </c>
      <c r="AH161" s="148" t="str">
        <f t="shared" ca="1" si="50"/>
        <v/>
      </c>
      <c r="AI161" s="148" t="str">
        <f t="shared" ca="1" si="50"/>
        <v/>
      </c>
      <c r="AJ161" s="148" t="str">
        <f t="shared" ca="1" si="50"/>
        <v/>
      </c>
      <c r="AK161" s="148" t="str">
        <f t="shared" ca="1" si="50"/>
        <v/>
      </c>
      <c r="AL161" s="148" t="str">
        <f t="shared" ca="1" si="36"/>
        <v/>
      </c>
      <c r="AM161" s="238" t="str">
        <f t="shared" ca="1" si="40"/>
        <v/>
      </c>
      <c r="AN161" s="233" t="str">
        <f t="shared" ca="1" si="44"/>
        <v/>
      </c>
      <c r="AO161" s="233" t="str">
        <f t="shared" ca="1" si="41"/>
        <v/>
      </c>
      <c r="AP161" s="233" t="str">
        <f t="shared" ca="1" si="42"/>
        <v/>
      </c>
      <c r="AR161" s="66"/>
      <c r="AS161" s="11"/>
      <c r="AT161" s="11"/>
    </row>
    <row r="162" spans="1:46" x14ac:dyDescent="0.35">
      <c r="A162" s="66" t="str">
        <f>IF(C161="","",MAX($A$7:A161)+1)</f>
        <v/>
      </c>
      <c r="B162" s="37" t="str">
        <f>IF(C162&lt;&gt;"",MAX($B$7:B161)+1,"")</f>
        <v/>
      </c>
      <c r="C162" s="107"/>
      <c r="D162" s="38"/>
      <c r="E162" s="108" t="str">
        <f t="shared" si="49"/>
        <v/>
      </c>
      <c r="F162" s="150"/>
      <c r="G162" s="107"/>
      <c r="H162" s="70" t="str">
        <f t="shared" ca="1" si="46"/>
        <v/>
      </c>
      <c r="I162" s="287" t="str">
        <f t="shared" ca="1" si="43"/>
        <v/>
      </c>
      <c r="J162" s="285" t="str">
        <f ca="1">IF(H162="","",VLOOKUP(H162,Kategorie!$A$4:$J$35,8,FALSE))</f>
        <v/>
      </c>
      <c r="L162" s="142" t="str">
        <f t="shared" ca="1" si="48"/>
        <v/>
      </c>
      <c r="M162" s="142" t="str">
        <f t="shared" ca="1" si="48"/>
        <v/>
      </c>
      <c r="N162" s="142" t="str">
        <f t="shared" ca="1" si="48"/>
        <v/>
      </c>
      <c r="O162" s="142" t="str">
        <f t="shared" ca="1" si="48"/>
        <v/>
      </c>
      <c r="P162" s="142" t="str">
        <f t="shared" ca="1" si="48"/>
        <v/>
      </c>
      <c r="Q162" s="142" t="str">
        <f t="shared" ca="1" si="48"/>
        <v/>
      </c>
      <c r="R162" s="142" t="str">
        <f t="shared" ca="1" si="48"/>
        <v/>
      </c>
      <c r="S162" s="142" t="str">
        <f t="shared" ca="1" si="48"/>
        <v/>
      </c>
      <c r="T162" s="142" t="str">
        <f t="shared" ca="1" si="48"/>
        <v/>
      </c>
      <c r="U162" s="142" t="str">
        <f t="shared" ca="1" si="48"/>
        <v/>
      </c>
      <c r="V162" s="142" t="str">
        <f t="shared" ca="1" si="48"/>
        <v/>
      </c>
      <c r="W162" s="142" t="str">
        <f t="shared" ca="1" si="48"/>
        <v/>
      </c>
      <c r="X162" s="142" t="str">
        <f t="shared" ca="1" si="48"/>
        <v/>
      </c>
      <c r="Y162" s="142"/>
      <c r="Z162" s="142"/>
      <c r="AA162" s="148" t="str">
        <f t="shared" ca="1" si="50"/>
        <v/>
      </c>
      <c r="AB162" s="148" t="str">
        <f t="shared" ca="1" si="50"/>
        <v/>
      </c>
      <c r="AC162" s="148" t="str">
        <f t="shared" ca="1" si="50"/>
        <v/>
      </c>
      <c r="AD162" s="148" t="str">
        <f t="shared" ca="1" si="50"/>
        <v/>
      </c>
      <c r="AE162" s="148" t="str">
        <f t="shared" ca="1" si="50"/>
        <v/>
      </c>
      <c r="AF162" s="148" t="str">
        <f t="shared" ca="1" si="50"/>
        <v/>
      </c>
      <c r="AG162" s="148" t="str">
        <f t="shared" ca="1" si="50"/>
        <v/>
      </c>
      <c r="AH162" s="148" t="str">
        <f t="shared" ca="1" si="50"/>
        <v/>
      </c>
      <c r="AI162" s="148" t="str">
        <f t="shared" ca="1" si="50"/>
        <v/>
      </c>
      <c r="AJ162" s="148" t="str">
        <f t="shared" ca="1" si="50"/>
        <v/>
      </c>
      <c r="AK162" s="148" t="str">
        <f t="shared" ca="1" si="50"/>
        <v/>
      </c>
      <c r="AL162" s="148" t="str">
        <f t="shared" ca="1" si="36"/>
        <v/>
      </c>
      <c r="AM162" s="238" t="str">
        <f t="shared" ca="1" si="40"/>
        <v/>
      </c>
      <c r="AN162" s="233" t="str">
        <f t="shared" ca="1" si="44"/>
        <v/>
      </c>
      <c r="AO162" s="233" t="str">
        <f t="shared" ca="1" si="41"/>
        <v/>
      </c>
      <c r="AP162" s="233" t="str">
        <f t="shared" ca="1" si="42"/>
        <v/>
      </c>
      <c r="AR162" s="66"/>
      <c r="AS162" s="11"/>
      <c r="AT162" s="11"/>
    </row>
    <row r="163" spans="1:46" x14ac:dyDescent="0.35">
      <c r="A163" s="66" t="str">
        <f>IF(C162="","",MAX($A$7:A162)+1)</f>
        <v/>
      </c>
      <c r="B163" s="37" t="str">
        <f>IF(C163&lt;&gt;"",MAX($B$7:B162)+1,"")</f>
        <v/>
      </c>
      <c r="C163" s="107"/>
      <c r="D163" s="38"/>
      <c r="E163" s="108" t="str">
        <f t="shared" si="49"/>
        <v/>
      </c>
      <c r="F163" s="150"/>
      <c r="G163" s="107"/>
      <c r="H163" s="70" t="str">
        <f t="shared" ca="1" si="46"/>
        <v/>
      </c>
      <c r="I163" s="287" t="str">
        <f t="shared" ca="1" si="43"/>
        <v/>
      </c>
      <c r="J163" s="285" t="str">
        <f ca="1">IF(H163="","",VLOOKUP(H163,Kategorie!$A$4:$J$35,8,FALSE))</f>
        <v/>
      </c>
      <c r="L163" s="142" t="str">
        <f t="shared" ca="1" si="48"/>
        <v/>
      </c>
      <c r="M163" s="142" t="str">
        <f t="shared" ca="1" si="48"/>
        <v/>
      </c>
      <c r="N163" s="142" t="str">
        <f t="shared" ca="1" si="48"/>
        <v/>
      </c>
      <c r="O163" s="142" t="str">
        <f t="shared" ca="1" si="48"/>
        <v/>
      </c>
      <c r="P163" s="142" t="str">
        <f t="shared" ca="1" si="48"/>
        <v/>
      </c>
      <c r="Q163" s="142" t="str">
        <f t="shared" ca="1" si="48"/>
        <v/>
      </c>
      <c r="R163" s="142" t="str">
        <f t="shared" ca="1" si="48"/>
        <v/>
      </c>
      <c r="S163" s="142" t="str">
        <f t="shared" ca="1" si="48"/>
        <v/>
      </c>
      <c r="T163" s="142" t="str">
        <f t="shared" ca="1" si="48"/>
        <v/>
      </c>
      <c r="U163" s="142" t="str">
        <f t="shared" ca="1" si="48"/>
        <v/>
      </c>
      <c r="V163" s="142" t="str">
        <f t="shared" ca="1" si="48"/>
        <v/>
      </c>
      <c r="W163" s="142" t="str">
        <f t="shared" ca="1" si="48"/>
        <v/>
      </c>
      <c r="X163" s="142" t="str">
        <f t="shared" ca="1" si="48"/>
        <v/>
      </c>
      <c r="Y163" s="142"/>
      <c r="Z163" s="142"/>
      <c r="AA163" s="148" t="str">
        <f t="shared" ca="1" si="50"/>
        <v/>
      </c>
      <c r="AB163" s="148" t="str">
        <f t="shared" ca="1" si="50"/>
        <v/>
      </c>
      <c r="AC163" s="148" t="str">
        <f t="shared" ca="1" si="50"/>
        <v/>
      </c>
      <c r="AD163" s="148" t="str">
        <f t="shared" ca="1" si="50"/>
        <v/>
      </c>
      <c r="AE163" s="148" t="str">
        <f t="shared" ca="1" si="50"/>
        <v/>
      </c>
      <c r="AF163" s="148" t="str">
        <f t="shared" ca="1" si="50"/>
        <v/>
      </c>
      <c r="AG163" s="148" t="str">
        <f t="shared" ca="1" si="50"/>
        <v/>
      </c>
      <c r="AH163" s="148" t="str">
        <f t="shared" ca="1" si="50"/>
        <v/>
      </c>
      <c r="AI163" s="148" t="str">
        <f t="shared" ca="1" si="50"/>
        <v/>
      </c>
      <c r="AJ163" s="148" t="str">
        <f t="shared" ca="1" si="50"/>
        <v/>
      </c>
      <c r="AK163" s="148" t="str">
        <f t="shared" ca="1" si="50"/>
        <v/>
      </c>
      <c r="AL163" s="148" t="str">
        <f t="shared" ca="1" si="36"/>
        <v/>
      </c>
      <c r="AM163" s="238" t="str">
        <f t="shared" ca="1" si="40"/>
        <v/>
      </c>
      <c r="AN163" s="233" t="str">
        <f t="shared" ca="1" si="44"/>
        <v/>
      </c>
      <c r="AO163" s="233" t="str">
        <f t="shared" ca="1" si="41"/>
        <v/>
      </c>
      <c r="AP163" s="233" t="str">
        <f t="shared" ca="1" si="42"/>
        <v/>
      </c>
      <c r="AR163" s="66"/>
      <c r="AS163" s="11"/>
      <c r="AT163" s="11"/>
    </row>
    <row r="164" spans="1:46" x14ac:dyDescent="0.35">
      <c r="A164" s="66" t="str">
        <f>IF(C163="","",MAX($A$7:A163)+1)</f>
        <v/>
      </c>
      <c r="B164" s="37" t="str">
        <f>IF(C164&lt;&gt;"",MAX($B$7:B163)+1,"")</f>
        <v/>
      </c>
      <c r="C164" s="107"/>
      <c r="D164" s="38"/>
      <c r="E164" s="108" t="str">
        <f t="shared" si="49"/>
        <v/>
      </c>
      <c r="F164" s="150"/>
      <c r="G164" s="107"/>
      <c r="H164" s="70" t="str">
        <f t="shared" ca="1" si="46"/>
        <v/>
      </c>
      <c r="I164" s="287" t="str">
        <f t="shared" ca="1" si="43"/>
        <v/>
      </c>
      <c r="J164" s="285" t="str">
        <f ca="1">IF(H164="","",VLOOKUP(H164,Kategorie!$A$4:$J$35,8,FALSE))</f>
        <v/>
      </c>
      <c r="L164" s="142" t="str">
        <f t="shared" ca="1" si="48"/>
        <v/>
      </c>
      <c r="M164" s="142" t="str">
        <f t="shared" ca="1" si="48"/>
        <v/>
      </c>
      <c r="N164" s="142" t="str">
        <f t="shared" ca="1" si="48"/>
        <v/>
      </c>
      <c r="O164" s="142" t="str">
        <f t="shared" ca="1" si="48"/>
        <v/>
      </c>
      <c r="P164" s="142" t="str">
        <f t="shared" ca="1" si="48"/>
        <v/>
      </c>
      <c r="Q164" s="142" t="str">
        <f t="shared" ca="1" si="48"/>
        <v/>
      </c>
      <c r="R164" s="142" t="str">
        <f t="shared" ca="1" si="48"/>
        <v/>
      </c>
      <c r="S164" s="142" t="str">
        <f t="shared" ca="1" si="48"/>
        <v/>
      </c>
      <c r="T164" s="142" t="str">
        <f t="shared" ca="1" si="48"/>
        <v/>
      </c>
      <c r="U164" s="142" t="str">
        <f t="shared" ca="1" si="48"/>
        <v/>
      </c>
      <c r="V164" s="142" t="str">
        <f t="shared" ca="1" si="48"/>
        <v/>
      </c>
      <c r="W164" s="142" t="str">
        <f t="shared" ca="1" si="48"/>
        <v/>
      </c>
      <c r="X164" s="142" t="str">
        <f t="shared" ca="1" si="48"/>
        <v/>
      </c>
      <c r="Y164" s="142"/>
      <c r="Z164" s="142"/>
      <c r="AA164" s="148" t="str">
        <f t="shared" ca="1" si="50"/>
        <v/>
      </c>
      <c r="AB164" s="148" t="str">
        <f t="shared" ca="1" si="50"/>
        <v/>
      </c>
      <c r="AC164" s="148" t="str">
        <f t="shared" ca="1" si="50"/>
        <v/>
      </c>
      <c r="AD164" s="148" t="str">
        <f t="shared" ca="1" si="50"/>
        <v/>
      </c>
      <c r="AE164" s="148" t="str">
        <f t="shared" ca="1" si="50"/>
        <v/>
      </c>
      <c r="AF164" s="148" t="str">
        <f t="shared" ca="1" si="50"/>
        <v/>
      </c>
      <c r="AG164" s="148" t="str">
        <f t="shared" ca="1" si="50"/>
        <v/>
      </c>
      <c r="AH164" s="148" t="str">
        <f t="shared" ca="1" si="50"/>
        <v/>
      </c>
      <c r="AI164" s="148" t="str">
        <f t="shared" ca="1" si="50"/>
        <v/>
      </c>
      <c r="AJ164" s="148" t="str">
        <f t="shared" ca="1" si="50"/>
        <v/>
      </c>
      <c r="AK164" s="148" t="str">
        <f t="shared" ca="1" si="50"/>
        <v/>
      </c>
      <c r="AL164" s="148" t="str">
        <f t="shared" ca="1" si="36"/>
        <v/>
      </c>
      <c r="AM164" s="238" t="str">
        <f t="shared" ca="1" si="40"/>
        <v/>
      </c>
      <c r="AN164" s="233" t="str">
        <f t="shared" ca="1" si="44"/>
        <v/>
      </c>
      <c r="AO164" s="233" t="str">
        <f t="shared" ca="1" si="41"/>
        <v/>
      </c>
      <c r="AP164" s="233" t="str">
        <f t="shared" ca="1" si="42"/>
        <v/>
      </c>
      <c r="AR164" s="66"/>
      <c r="AS164" s="11"/>
      <c r="AT164" s="11"/>
    </row>
    <row r="165" spans="1:46" x14ac:dyDescent="0.35">
      <c r="A165" s="66" t="str">
        <f>IF(C164="","",MAX($A$7:A164)+1)</f>
        <v/>
      </c>
      <c r="B165" s="37" t="str">
        <f>IF(C165&lt;&gt;"",MAX($B$7:B164)+1,"")</f>
        <v/>
      </c>
      <c r="C165" s="107"/>
      <c r="D165" s="38"/>
      <c r="E165" s="108" t="str">
        <f t="shared" si="49"/>
        <v/>
      </c>
      <c r="F165" s="150"/>
      <c r="G165" s="107"/>
      <c r="H165" s="70" t="str">
        <f t="shared" ca="1" si="46"/>
        <v/>
      </c>
      <c r="I165" s="287" t="str">
        <f t="shared" ca="1" si="43"/>
        <v/>
      </c>
      <c r="J165" s="285" t="str">
        <f ca="1">IF(H165="","",VLOOKUP(H165,Kategorie!$A$4:$J$35,8,FALSE))</f>
        <v/>
      </c>
      <c r="L165" s="142" t="str">
        <f t="shared" ca="1" si="48"/>
        <v/>
      </c>
      <c r="M165" s="142" t="str">
        <f t="shared" ca="1" si="48"/>
        <v/>
      </c>
      <c r="N165" s="142" t="str">
        <f t="shared" ca="1" si="48"/>
        <v/>
      </c>
      <c r="O165" s="142" t="str">
        <f t="shared" ca="1" si="48"/>
        <v/>
      </c>
      <c r="P165" s="142" t="str">
        <f t="shared" ca="1" si="48"/>
        <v/>
      </c>
      <c r="Q165" s="142" t="str">
        <f t="shared" ca="1" si="48"/>
        <v/>
      </c>
      <c r="R165" s="142" t="str">
        <f t="shared" ca="1" si="48"/>
        <v/>
      </c>
      <c r="S165" s="142" t="str">
        <f t="shared" ca="1" si="48"/>
        <v/>
      </c>
      <c r="T165" s="142" t="str">
        <f t="shared" ca="1" si="48"/>
        <v/>
      </c>
      <c r="U165" s="142" t="str">
        <f t="shared" ca="1" si="48"/>
        <v/>
      </c>
      <c r="V165" s="142" t="str">
        <f t="shared" ca="1" si="48"/>
        <v/>
      </c>
      <c r="W165" s="142" t="str">
        <f t="shared" ca="1" si="48"/>
        <v/>
      </c>
      <c r="X165" s="142" t="str">
        <f t="shared" ca="1" si="48"/>
        <v/>
      </c>
      <c r="Y165" s="142"/>
      <c r="Z165" s="142"/>
      <c r="AA165" s="148" t="str">
        <f t="shared" ca="1" si="50"/>
        <v/>
      </c>
      <c r="AB165" s="148" t="str">
        <f t="shared" ca="1" si="50"/>
        <v/>
      </c>
      <c r="AC165" s="148" t="str">
        <f t="shared" ca="1" si="50"/>
        <v/>
      </c>
      <c r="AD165" s="148" t="str">
        <f t="shared" ca="1" si="50"/>
        <v/>
      </c>
      <c r="AE165" s="148" t="str">
        <f t="shared" ca="1" si="50"/>
        <v/>
      </c>
      <c r="AF165" s="148" t="str">
        <f t="shared" ca="1" si="50"/>
        <v/>
      </c>
      <c r="AG165" s="148" t="str">
        <f t="shared" ca="1" si="50"/>
        <v/>
      </c>
      <c r="AH165" s="148" t="str">
        <f t="shared" ca="1" si="50"/>
        <v/>
      </c>
      <c r="AI165" s="148" t="str">
        <f t="shared" ca="1" si="50"/>
        <v/>
      </c>
      <c r="AJ165" s="148" t="str">
        <f t="shared" ca="1" si="50"/>
        <v/>
      </c>
      <c r="AK165" s="148" t="str">
        <f t="shared" ca="1" si="50"/>
        <v/>
      </c>
      <c r="AL165" s="148" t="str">
        <f t="shared" ca="1" si="36"/>
        <v/>
      </c>
      <c r="AM165" s="238" t="str">
        <f t="shared" ca="1" si="40"/>
        <v/>
      </c>
      <c r="AN165" s="233" t="str">
        <f t="shared" ca="1" si="44"/>
        <v/>
      </c>
      <c r="AO165" s="233" t="str">
        <f t="shared" ca="1" si="41"/>
        <v/>
      </c>
      <c r="AP165" s="233" t="str">
        <f t="shared" ca="1" si="42"/>
        <v/>
      </c>
      <c r="AR165" s="66"/>
      <c r="AS165" s="11"/>
      <c r="AT165" s="11"/>
    </row>
    <row r="166" spans="1:46" x14ac:dyDescent="0.35">
      <c r="A166" s="66" t="str">
        <f>IF(C165="","",MAX($A$7:A165)+1)</f>
        <v/>
      </c>
      <c r="B166" s="37" t="str">
        <f>IF(C166&lt;&gt;"",MAX($B$7:B165)+1,"")</f>
        <v/>
      </c>
      <c r="C166" s="107"/>
      <c r="D166" s="38"/>
      <c r="E166" s="108" t="str">
        <f t="shared" si="49"/>
        <v/>
      </c>
      <c r="F166" s="150"/>
      <c r="G166" s="107"/>
      <c r="H166" s="70" t="str">
        <f t="shared" ca="1" si="46"/>
        <v/>
      </c>
      <c r="I166" s="287" t="str">
        <f t="shared" ca="1" si="43"/>
        <v/>
      </c>
      <c r="J166" s="285" t="str">
        <f ca="1">IF(H166="","",VLOOKUP(H166,Kategorie!$A$4:$J$35,8,FALSE))</f>
        <v/>
      </c>
      <c r="L166" s="142" t="str">
        <f t="shared" ca="1" si="48"/>
        <v/>
      </c>
      <c r="M166" s="142" t="str">
        <f t="shared" ca="1" si="48"/>
        <v/>
      </c>
      <c r="N166" s="142" t="str">
        <f t="shared" ca="1" si="48"/>
        <v/>
      </c>
      <c r="O166" s="142" t="str">
        <f t="shared" ca="1" si="48"/>
        <v/>
      </c>
      <c r="P166" s="142" t="str">
        <f t="shared" ca="1" si="48"/>
        <v/>
      </c>
      <c r="Q166" s="142" t="str">
        <f t="shared" ca="1" si="48"/>
        <v/>
      </c>
      <c r="R166" s="142" t="str">
        <f t="shared" ca="1" si="48"/>
        <v/>
      </c>
      <c r="S166" s="142" t="str">
        <f t="shared" ca="1" si="48"/>
        <v/>
      </c>
      <c r="T166" s="142" t="str">
        <f t="shared" ca="1" si="48"/>
        <v/>
      </c>
      <c r="U166" s="142" t="str">
        <f t="shared" ca="1" si="48"/>
        <v/>
      </c>
      <c r="V166" s="142" t="str">
        <f t="shared" ca="1" si="48"/>
        <v/>
      </c>
      <c r="W166" s="142" t="str">
        <f t="shared" ca="1" si="48"/>
        <v/>
      </c>
      <c r="X166" s="142" t="str">
        <f t="shared" ca="1" si="48"/>
        <v/>
      </c>
      <c r="Y166" s="142"/>
      <c r="Z166" s="142"/>
      <c r="AA166" s="148" t="str">
        <f t="shared" ca="1" si="50"/>
        <v/>
      </c>
      <c r="AB166" s="148" t="str">
        <f t="shared" ca="1" si="50"/>
        <v/>
      </c>
      <c r="AC166" s="148" t="str">
        <f t="shared" ca="1" si="50"/>
        <v/>
      </c>
      <c r="AD166" s="148" t="str">
        <f t="shared" ca="1" si="50"/>
        <v/>
      </c>
      <c r="AE166" s="148" t="str">
        <f t="shared" ca="1" si="50"/>
        <v/>
      </c>
      <c r="AF166" s="148" t="str">
        <f t="shared" ca="1" si="50"/>
        <v/>
      </c>
      <c r="AG166" s="148" t="str">
        <f t="shared" ca="1" si="50"/>
        <v/>
      </c>
      <c r="AH166" s="148" t="str">
        <f t="shared" ca="1" si="50"/>
        <v/>
      </c>
      <c r="AI166" s="148" t="str">
        <f t="shared" ca="1" si="50"/>
        <v/>
      </c>
      <c r="AJ166" s="148" t="str">
        <f t="shared" ca="1" si="50"/>
        <v/>
      </c>
      <c r="AK166" s="148" t="str">
        <f t="shared" ca="1" si="50"/>
        <v/>
      </c>
      <c r="AL166" s="148" t="str">
        <f t="shared" ca="1" si="36"/>
        <v/>
      </c>
      <c r="AM166" s="238" t="str">
        <f t="shared" ca="1" si="40"/>
        <v/>
      </c>
      <c r="AN166" s="233" t="str">
        <f t="shared" ca="1" si="44"/>
        <v/>
      </c>
      <c r="AO166" s="233" t="str">
        <f t="shared" ca="1" si="41"/>
        <v/>
      </c>
      <c r="AP166" s="233" t="str">
        <f t="shared" ca="1" si="42"/>
        <v/>
      </c>
      <c r="AR166" s="66"/>
      <c r="AS166" s="11"/>
      <c r="AT166" s="11"/>
    </row>
    <row r="167" spans="1:46" x14ac:dyDescent="0.35">
      <c r="A167" s="66" t="str">
        <f>IF(C166="","",MAX($A$7:A166)+1)</f>
        <v/>
      </c>
      <c r="B167" s="37" t="str">
        <f>IF(C167&lt;&gt;"",MAX($B$7:B166)+1,"")</f>
        <v/>
      </c>
      <c r="C167" s="107"/>
      <c r="D167" s="38"/>
      <c r="E167" s="108" t="str">
        <f t="shared" si="49"/>
        <v/>
      </c>
      <c r="F167" s="150"/>
      <c r="G167" s="107"/>
      <c r="H167" s="70" t="str">
        <f t="shared" ca="1" si="46"/>
        <v/>
      </c>
      <c r="I167" s="287" t="str">
        <f t="shared" ca="1" si="43"/>
        <v/>
      </c>
      <c r="J167" s="285" t="str">
        <f ca="1">IF(H167="","",VLOOKUP(H167,Kategorie!$A$4:$J$35,8,FALSE))</f>
        <v/>
      </c>
      <c r="L167" s="142" t="str">
        <f t="shared" ca="1" si="48"/>
        <v/>
      </c>
      <c r="M167" s="142" t="str">
        <f t="shared" ca="1" si="48"/>
        <v/>
      </c>
      <c r="N167" s="142" t="str">
        <f t="shared" ca="1" si="48"/>
        <v/>
      </c>
      <c r="O167" s="142" t="str">
        <f t="shared" ca="1" si="48"/>
        <v/>
      </c>
      <c r="P167" s="142" t="str">
        <f t="shared" ca="1" si="48"/>
        <v/>
      </c>
      <c r="Q167" s="142" t="str">
        <f t="shared" ca="1" si="48"/>
        <v/>
      </c>
      <c r="R167" s="142" t="str">
        <f t="shared" ca="1" si="48"/>
        <v/>
      </c>
      <c r="S167" s="142" t="str">
        <f t="shared" ref="L167:X187" ca="1" si="51">IF($E167=0,"",IF(AND($F167&gt;=S$2,$F167&lt;=S$4),S$6,""))</f>
        <v/>
      </c>
      <c r="T167" s="142" t="str">
        <f t="shared" ca="1" si="51"/>
        <v/>
      </c>
      <c r="U167" s="142" t="str">
        <f t="shared" ca="1" si="51"/>
        <v/>
      </c>
      <c r="V167" s="142" t="str">
        <f t="shared" ca="1" si="51"/>
        <v/>
      </c>
      <c r="W167" s="142" t="str">
        <f t="shared" ca="1" si="51"/>
        <v/>
      </c>
      <c r="X167" s="142" t="str">
        <f t="shared" ca="1" si="51"/>
        <v/>
      </c>
      <c r="Y167" s="142"/>
      <c r="Z167" s="142"/>
      <c r="AA167" s="148" t="str">
        <f t="shared" ca="1" si="50"/>
        <v/>
      </c>
      <c r="AB167" s="148" t="str">
        <f t="shared" ca="1" si="50"/>
        <v/>
      </c>
      <c r="AC167" s="148" t="str">
        <f t="shared" ca="1" si="50"/>
        <v/>
      </c>
      <c r="AD167" s="148" t="str">
        <f t="shared" ca="1" si="50"/>
        <v/>
      </c>
      <c r="AE167" s="148" t="str">
        <f t="shared" ca="1" si="50"/>
        <v/>
      </c>
      <c r="AF167" s="148" t="str">
        <f t="shared" ca="1" si="50"/>
        <v/>
      </c>
      <c r="AG167" s="148" t="str">
        <f t="shared" ca="1" si="50"/>
        <v/>
      </c>
      <c r="AH167" s="148" t="str">
        <f t="shared" ca="1" si="50"/>
        <v/>
      </c>
      <c r="AI167" s="148" t="str">
        <f t="shared" ca="1" si="50"/>
        <v/>
      </c>
      <c r="AJ167" s="148" t="str">
        <f t="shared" ca="1" si="50"/>
        <v/>
      </c>
      <c r="AK167" s="148" t="str">
        <f t="shared" ca="1" si="50"/>
        <v/>
      </c>
      <c r="AL167" s="148" t="str">
        <f t="shared" ca="1" si="36"/>
        <v/>
      </c>
      <c r="AM167" s="238" t="str">
        <f t="shared" ca="1" si="40"/>
        <v/>
      </c>
      <c r="AN167" s="233" t="str">
        <f t="shared" ca="1" si="44"/>
        <v/>
      </c>
      <c r="AO167" s="233" t="str">
        <f t="shared" ca="1" si="41"/>
        <v/>
      </c>
      <c r="AP167" s="233" t="str">
        <f t="shared" ca="1" si="42"/>
        <v/>
      </c>
      <c r="AR167" s="66"/>
      <c r="AS167" s="11"/>
      <c r="AT167" s="11"/>
    </row>
    <row r="168" spans="1:46" x14ac:dyDescent="0.35">
      <c r="A168" s="66" t="str">
        <f>IF(C167="","",MAX($A$7:A167)+1)</f>
        <v/>
      </c>
      <c r="B168" s="37" t="str">
        <f>IF(C168&lt;&gt;"",MAX($B$7:B167)+1,"")</f>
        <v/>
      </c>
      <c r="C168" s="107"/>
      <c r="D168" s="38"/>
      <c r="E168" s="108" t="str">
        <f t="shared" si="49"/>
        <v/>
      </c>
      <c r="F168" s="150"/>
      <c r="G168" s="107"/>
      <c r="H168" s="70" t="str">
        <f t="shared" ca="1" si="46"/>
        <v/>
      </c>
      <c r="I168" s="287" t="str">
        <f t="shared" ca="1" si="43"/>
        <v/>
      </c>
      <c r="J168" s="285" t="str">
        <f ca="1">IF(H168="","",VLOOKUP(H168,Kategorie!$A$4:$J$35,8,FALSE))</f>
        <v/>
      </c>
      <c r="L168" s="142" t="str">
        <f t="shared" ca="1" si="51"/>
        <v/>
      </c>
      <c r="M168" s="142" t="str">
        <f t="shared" ca="1" si="51"/>
        <v/>
      </c>
      <c r="N168" s="142" t="str">
        <f t="shared" ca="1" si="51"/>
        <v/>
      </c>
      <c r="O168" s="142" t="str">
        <f t="shared" ca="1" si="51"/>
        <v/>
      </c>
      <c r="P168" s="142" t="str">
        <f t="shared" ca="1" si="51"/>
        <v/>
      </c>
      <c r="Q168" s="142" t="str">
        <f t="shared" ca="1" si="51"/>
        <v/>
      </c>
      <c r="R168" s="142" t="str">
        <f t="shared" ca="1" si="51"/>
        <v/>
      </c>
      <c r="S168" s="142" t="str">
        <f t="shared" ca="1" si="51"/>
        <v/>
      </c>
      <c r="T168" s="142" t="str">
        <f t="shared" ca="1" si="51"/>
        <v/>
      </c>
      <c r="U168" s="142" t="str">
        <f t="shared" ca="1" si="51"/>
        <v/>
      </c>
      <c r="V168" s="142" t="str">
        <f t="shared" ca="1" si="51"/>
        <v/>
      </c>
      <c r="W168" s="142" t="str">
        <f t="shared" ca="1" si="51"/>
        <v/>
      </c>
      <c r="X168" s="142" t="str">
        <f t="shared" ca="1" si="51"/>
        <v/>
      </c>
      <c r="Y168" s="142"/>
      <c r="Z168" s="142"/>
      <c r="AA168" s="148" t="str">
        <f t="shared" ca="1" si="50"/>
        <v/>
      </c>
      <c r="AB168" s="148" t="str">
        <f t="shared" ca="1" si="50"/>
        <v/>
      </c>
      <c r="AC168" s="148" t="str">
        <f t="shared" ca="1" si="50"/>
        <v/>
      </c>
      <c r="AD168" s="148" t="str">
        <f t="shared" ca="1" si="50"/>
        <v/>
      </c>
      <c r="AE168" s="148" t="str">
        <f t="shared" ca="1" si="50"/>
        <v/>
      </c>
      <c r="AF168" s="148" t="str">
        <f t="shared" ca="1" si="50"/>
        <v/>
      </c>
      <c r="AG168" s="148" t="str">
        <f t="shared" ca="1" si="50"/>
        <v/>
      </c>
      <c r="AH168" s="148" t="str">
        <f t="shared" ca="1" si="50"/>
        <v/>
      </c>
      <c r="AI168" s="148" t="str">
        <f t="shared" ca="1" si="50"/>
        <v/>
      </c>
      <c r="AJ168" s="148" t="str">
        <f t="shared" ca="1" si="50"/>
        <v/>
      </c>
      <c r="AK168" s="148" t="str">
        <f t="shared" ca="1" si="50"/>
        <v/>
      </c>
      <c r="AL168" s="148" t="str">
        <f t="shared" ca="1" si="36"/>
        <v/>
      </c>
      <c r="AM168" s="238" t="str">
        <f t="shared" ca="1" si="40"/>
        <v/>
      </c>
      <c r="AN168" s="233" t="str">
        <f t="shared" ca="1" si="44"/>
        <v/>
      </c>
      <c r="AO168" s="233" t="str">
        <f t="shared" ca="1" si="41"/>
        <v/>
      </c>
      <c r="AP168" s="233" t="str">
        <f t="shared" ca="1" si="42"/>
        <v/>
      </c>
      <c r="AR168" s="66"/>
      <c r="AS168" s="11"/>
      <c r="AT168" s="11"/>
    </row>
    <row r="169" spans="1:46" x14ac:dyDescent="0.35">
      <c r="A169" s="66" t="str">
        <f>IF(C168="","",MAX($A$7:A168)+1)</f>
        <v/>
      </c>
      <c r="B169" s="37" t="str">
        <f>IF(C169&lt;&gt;"",MAX($B$7:B168)+1,"")</f>
        <v/>
      </c>
      <c r="C169" s="107"/>
      <c r="D169" s="38"/>
      <c r="E169" s="108" t="str">
        <f t="shared" si="49"/>
        <v/>
      </c>
      <c r="F169" s="150"/>
      <c r="G169" s="107"/>
      <c r="H169" s="70" t="str">
        <f t="shared" ca="1" si="46"/>
        <v/>
      </c>
      <c r="I169" s="287" t="str">
        <f t="shared" ca="1" si="43"/>
        <v/>
      </c>
      <c r="J169" s="285" t="str">
        <f ca="1">IF(H169="","",VLOOKUP(H169,Kategorie!$A$4:$J$35,8,FALSE))</f>
        <v/>
      </c>
      <c r="L169" s="142" t="str">
        <f t="shared" ca="1" si="51"/>
        <v/>
      </c>
      <c r="M169" s="142" t="str">
        <f t="shared" ca="1" si="51"/>
        <v/>
      </c>
      <c r="N169" s="142" t="str">
        <f t="shared" ca="1" si="51"/>
        <v/>
      </c>
      <c r="O169" s="142" t="str">
        <f t="shared" ca="1" si="51"/>
        <v/>
      </c>
      <c r="P169" s="142" t="str">
        <f t="shared" ca="1" si="51"/>
        <v/>
      </c>
      <c r="Q169" s="142" t="str">
        <f t="shared" ca="1" si="51"/>
        <v/>
      </c>
      <c r="R169" s="142" t="str">
        <f t="shared" ca="1" si="51"/>
        <v/>
      </c>
      <c r="S169" s="142" t="str">
        <f t="shared" ca="1" si="51"/>
        <v/>
      </c>
      <c r="T169" s="142" t="str">
        <f t="shared" ca="1" si="51"/>
        <v/>
      </c>
      <c r="U169" s="142" t="str">
        <f t="shared" ca="1" si="51"/>
        <v/>
      </c>
      <c r="V169" s="142" t="str">
        <f t="shared" ca="1" si="51"/>
        <v/>
      </c>
      <c r="W169" s="142" t="str">
        <f t="shared" ca="1" si="51"/>
        <v/>
      </c>
      <c r="X169" s="142" t="str">
        <f t="shared" ca="1" si="51"/>
        <v/>
      </c>
      <c r="Y169" s="142"/>
      <c r="Z169" s="142"/>
      <c r="AA169" s="148" t="str">
        <f t="shared" ca="1" si="50"/>
        <v/>
      </c>
      <c r="AB169" s="148" t="str">
        <f t="shared" ca="1" si="50"/>
        <v/>
      </c>
      <c r="AC169" s="148" t="str">
        <f t="shared" ca="1" si="50"/>
        <v/>
      </c>
      <c r="AD169" s="148" t="str">
        <f t="shared" ca="1" si="50"/>
        <v/>
      </c>
      <c r="AE169" s="148" t="str">
        <f t="shared" ca="1" si="50"/>
        <v/>
      </c>
      <c r="AF169" s="148" t="str">
        <f t="shared" ca="1" si="50"/>
        <v/>
      </c>
      <c r="AG169" s="148" t="str">
        <f t="shared" ca="1" si="50"/>
        <v/>
      </c>
      <c r="AH169" s="148" t="str">
        <f t="shared" ca="1" si="50"/>
        <v/>
      </c>
      <c r="AI169" s="148" t="str">
        <f t="shared" ca="1" si="50"/>
        <v/>
      </c>
      <c r="AJ169" s="148" t="str">
        <f t="shared" ca="1" si="50"/>
        <v/>
      </c>
      <c r="AK169" s="148" t="str">
        <f t="shared" ca="1" si="50"/>
        <v/>
      </c>
      <c r="AL169" s="148" t="str">
        <f t="shared" ca="1" si="36"/>
        <v/>
      </c>
      <c r="AM169" s="238" t="str">
        <f t="shared" ca="1" si="40"/>
        <v/>
      </c>
      <c r="AN169" s="233" t="str">
        <f t="shared" ca="1" si="44"/>
        <v/>
      </c>
      <c r="AO169" s="233" t="str">
        <f t="shared" ca="1" si="41"/>
        <v/>
      </c>
      <c r="AP169" s="233" t="str">
        <f t="shared" ca="1" si="42"/>
        <v/>
      </c>
      <c r="AR169" s="66"/>
      <c r="AS169" s="11"/>
      <c r="AT169" s="11"/>
    </row>
    <row r="170" spans="1:46" x14ac:dyDescent="0.35">
      <c r="A170" s="66" t="str">
        <f>IF(C169="","",MAX($A$7:A169)+1)</f>
        <v/>
      </c>
      <c r="B170" s="37" t="str">
        <f>IF(C170&lt;&gt;"",MAX($B$7:B169)+1,"")</f>
        <v/>
      </c>
      <c r="C170" s="107"/>
      <c r="D170" s="38"/>
      <c r="E170" s="108" t="str">
        <f t="shared" si="49"/>
        <v/>
      </c>
      <c r="F170" s="150"/>
      <c r="G170" s="107"/>
      <c r="H170" s="70" t="str">
        <f t="shared" ca="1" si="46"/>
        <v/>
      </c>
      <c r="I170" s="287" t="str">
        <f t="shared" ca="1" si="43"/>
        <v/>
      </c>
      <c r="J170" s="285" t="str">
        <f ca="1">IF(H170="","",VLOOKUP(H170,Kategorie!$A$4:$J$35,8,FALSE))</f>
        <v/>
      </c>
      <c r="L170" s="142" t="str">
        <f t="shared" ca="1" si="51"/>
        <v/>
      </c>
      <c r="M170" s="142" t="str">
        <f t="shared" ca="1" si="51"/>
        <v/>
      </c>
      <c r="N170" s="142" t="str">
        <f t="shared" ca="1" si="51"/>
        <v/>
      </c>
      <c r="O170" s="142" t="str">
        <f t="shared" ca="1" si="51"/>
        <v/>
      </c>
      <c r="P170" s="142" t="str">
        <f t="shared" ca="1" si="51"/>
        <v/>
      </c>
      <c r="Q170" s="142" t="str">
        <f t="shared" ca="1" si="51"/>
        <v/>
      </c>
      <c r="R170" s="142" t="str">
        <f t="shared" ca="1" si="51"/>
        <v/>
      </c>
      <c r="S170" s="142" t="str">
        <f t="shared" ca="1" si="51"/>
        <v/>
      </c>
      <c r="T170" s="142" t="str">
        <f t="shared" ca="1" si="51"/>
        <v/>
      </c>
      <c r="U170" s="142" t="str">
        <f t="shared" ca="1" si="51"/>
        <v/>
      </c>
      <c r="V170" s="142" t="str">
        <f t="shared" ca="1" si="51"/>
        <v/>
      </c>
      <c r="W170" s="142" t="str">
        <f t="shared" ca="1" si="51"/>
        <v/>
      </c>
      <c r="X170" s="142" t="str">
        <f t="shared" ca="1" si="51"/>
        <v/>
      </c>
      <c r="Y170" s="142"/>
      <c r="Z170" s="142"/>
      <c r="AA170" s="148" t="str">
        <f t="shared" ca="1" si="50"/>
        <v/>
      </c>
      <c r="AB170" s="148" t="str">
        <f t="shared" ca="1" si="50"/>
        <v/>
      </c>
      <c r="AC170" s="148" t="str">
        <f t="shared" ca="1" si="50"/>
        <v/>
      </c>
      <c r="AD170" s="148" t="str">
        <f t="shared" ca="1" si="50"/>
        <v/>
      </c>
      <c r="AE170" s="148" t="str">
        <f t="shared" ca="1" si="50"/>
        <v/>
      </c>
      <c r="AF170" s="148" t="str">
        <f t="shared" ca="1" si="50"/>
        <v/>
      </c>
      <c r="AG170" s="148" t="str">
        <f t="shared" ca="1" si="50"/>
        <v/>
      </c>
      <c r="AH170" s="148" t="str">
        <f t="shared" ca="1" si="50"/>
        <v/>
      </c>
      <c r="AI170" s="148" t="str">
        <f t="shared" ca="1" si="50"/>
        <v/>
      </c>
      <c r="AJ170" s="148" t="str">
        <f t="shared" ca="1" si="50"/>
        <v/>
      </c>
      <c r="AK170" s="148" t="str">
        <f t="shared" ca="1" si="50"/>
        <v/>
      </c>
      <c r="AL170" s="148" t="str">
        <f t="shared" ca="1" si="36"/>
        <v/>
      </c>
      <c r="AM170" s="238" t="str">
        <f t="shared" ca="1" si="40"/>
        <v/>
      </c>
      <c r="AN170" s="233" t="str">
        <f t="shared" ca="1" si="44"/>
        <v/>
      </c>
      <c r="AO170" s="233" t="str">
        <f t="shared" ca="1" si="41"/>
        <v/>
      </c>
      <c r="AP170" s="233" t="str">
        <f t="shared" ca="1" si="42"/>
        <v/>
      </c>
      <c r="AR170" s="66"/>
      <c r="AS170" s="11"/>
      <c r="AT170" s="11"/>
    </row>
    <row r="171" spans="1:46" x14ac:dyDescent="0.35">
      <c r="A171" s="66" t="str">
        <f>IF(C170="","",MAX($A$7:A170)+1)</f>
        <v/>
      </c>
      <c r="B171" s="37" t="str">
        <f>IF(C171&lt;&gt;"",MAX($B$7:B170)+1,"")</f>
        <v/>
      </c>
      <c r="C171" s="107"/>
      <c r="D171" s="38"/>
      <c r="E171" s="108" t="str">
        <f t="shared" si="49"/>
        <v/>
      </c>
      <c r="F171" s="150"/>
      <c r="G171" s="107"/>
      <c r="H171" s="70" t="str">
        <f t="shared" ca="1" si="46"/>
        <v/>
      </c>
      <c r="I171" s="287" t="str">
        <f t="shared" ca="1" si="43"/>
        <v/>
      </c>
      <c r="J171" s="285" t="str">
        <f ca="1">IF(H171="","",VLOOKUP(H171,Kategorie!$A$4:$J$35,8,FALSE))</f>
        <v/>
      </c>
      <c r="L171" s="142" t="str">
        <f t="shared" ca="1" si="51"/>
        <v/>
      </c>
      <c r="M171" s="142" t="str">
        <f t="shared" ca="1" si="51"/>
        <v/>
      </c>
      <c r="N171" s="142" t="str">
        <f t="shared" ca="1" si="51"/>
        <v/>
      </c>
      <c r="O171" s="142" t="str">
        <f t="shared" ca="1" si="51"/>
        <v/>
      </c>
      <c r="P171" s="142" t="str">
        <f t="shared" ca="1" si="51"/>
        <v/>
      </c>
      <c r="Q171" s="142" t="str">
        <f t="shared" ca="1" si="51"/>
        <v/>
      </c>
      <c r="R171" s="142" t="str">
        <f t="shared" ca="1" si="51"/>
        <v/>
      </c>
      <c r="S171" s="142" t="str">
        <f t="shared" ca="1" si="51"/>
        <v/>
      </c>
      <c r="T171" s="142" t="str">
        <f t="shared" ca="1" si="51"/>
        <v/>
      </c>
      <c r="U171" s="142" t="str">
        <f t="shared" ca="1" si="51"/>
        <v/>
      </c>
      <c r="V171" s="142" t="str">
        <f t="shared" ca="1" si="51"/>
        <v/>
      </c>
      <c r="W171" s="142" t="str">
        <f t="shared" ca="1" si="51"/>
        <v/>
      </c>
      <c r="X171" s="142" t="str">
        <f t="shared" ca="1" si="51"/>
        <v/>
      </c>
      <c r="Y171" s="142"/>
      <c r="Z171" s="142"/>
      <c r="AA171" s="148" t="str">
        <f t="shared" ca="1" si="50"/>
        <v/>
      </c>
      <c r="AB171" s="148" t="str">
        <f t="shared" ca="1" si="50"/>
        <v/>
      </c>
      <c r="AC171" s="148" t="str">
        <f t="shared" ca="1" si="50"/>
        <v/>
      </c>
      <c r="AD171" s="148" t="str">
        <f t="shared" ca="1" si="50"/>
        <v/>
      </c>
      <c r="AE171" s="148" t="str">
        <f t="shared" ca="1" si="50"/>
        <v/>
      </c>
      <c r="AF171" s="148" t="str">
        <f t="shared" ca="1" si="50"/>
        <v/>
      </c>
      <c r="AG171" s="148" t="str">
        <f t="shared" ca="1" si="50"/>
        <v/>
      </c>
      <c r="AH171" s="148" t="str">
        <f t="shared" ca="1" si="50"/>
        <v/>
      </c>
      <c r="AI171" s="148" t="str">
        <f t="shared" ca="1" si="50"/>
        <v/>
      </c>
      <c r="AJ171" s="148" t="str">
        <f t="shared" ca="1" si="50"/>
        <v/>
      </c>
      <c r="AK171" s="148" t="str">
        <f t="shared" ca="1" si="50"/>
        <v/>
      </c>
      <c r="AL171" s="148" t="str">
        <f t="shared" ca="1" si="36"/>
        <v/>
      </c>
      <c r="AM171" s="238" t="str">
        <f t="shared" ca="1" si="40"/>
        <v/>
      </c>
      <c r="AN171" s="233" t="str">
        <f t="shared" ca="1" si="44"/>
        <v/>
      </c>
      <c r="AO171" s="233" t="str">
        <f t="shared" ca="1" si="41"/>
        <v/>
      </c>
      <c r="AP171" s="233" t="str">
        <f t="shared" ca="1" si="42"/>
        <v/>
      </c>
      <c r="AR171" s="66"/>
      <c r="AS171" s="11"/>
      <c r="AT171" s="11"/>
    </row>
    <row r="172" spans="1:46" x14ac:dyDescent="0.35">
      <c r="A172" s="66" t="str">
        <f>IF(C171="","",MAX($A$7:A171)+1)</f>
        <v/>
      </c>
      <c r="B172" s="37" t="str">
        <f>IF(C172&lt;&gt;"",MAX($B$7:B171)+1,"")</f>
        <v/>
      </c>
      <c r="C172" s="107"/>
      <c r="D172" s="38"/>
      <c r="E172" s="108" t="str">
        <f t="shared" si="49"/>
        <v/>
      </c>
      <c r="F172" s="150"/>
      <c r="G172" s="107"/>
      <c r="H172" s="70" t="str">
        <f t="shared" ca="1" si="46"/>
        <v/>
      </c>
      <c r="I172" s="287" t="str">
        <f t="shared" ca="1" si="43"/>
        <v/>
      </c>
      <c r="J172" s="285" t="str">
        <f ca="1">IF(H172="","",VLOOKUP(H172,Kategorie!$A$4:$J$35,8,FALSE))</f>
        <v/>
      </c>
      <c r="L172" s="142" t="str">
        <f t="shared" ca="1" si="51"/>
        <v/>
      </c>
      <c r="M172" s="142" t="str">
        <f t="shared" ca="1" si="51"/>
        <v/>
      </c>
      <c r="N172" s="142" t="str">
        <f t="shared" ca="1" si="51"/>
        <v/>
      </c>
      <c r="O172" s="142" t="str">
        <f t="shared" ca="1" si="51"/>
        <v/>
      </c>
      <c r="P172" s="142" t="str">
        <f t="shared" ca="1" si="51"/>
        <v/>
      </c>
      <c r="Q172" s="142" t="str">
        <f t="shared" ca="1" si="51"/>
        <v/>
      </c>
      <c r="R172" s="142" t="str">
        <f t="shared" ca="1" si="51"/>
        <v/>
      </c>
      <c r="S172" s="142" t="str">
        <f t="shared" ca="1" si="51"/>
        <v/>
      </c>
      <c r="T172" s="142" t="str">
        <f t="shared" ca="1" si="51"/>
        <v/>
      </c>
      <c r="U172" s="142" t="str">
        <f t="shared" ca="1" si="51"/>
        <v/>
      </c>
      <c r="V172" s="142" t="str">
        <f t="shared" ca="1" si="51"/>
        <v/>
      </c>
      <c r="W172" s="142" t="str">
        <f t="shared" ca="1" si="51"/>
        <v/>
      </c>
      <c r="X172" s="142" t="str">
        <f t="shared" ca="1" si="51"/>
        <v/>
      </c>
      <c r="Y172" s="142"/>
      <c r="Z172" s="142"/>
      <c r="AA172" s="148" t="str">
        <f t="shared" ca="1" si="50"/>
        <v/>
      </c>
      <c r="AB172" s="148" t="str">
        <f t="shared" ca="1" si="50"/>
        <v/>
      </c>
      <c r="AC172" s="148" t="str">
        <f t="shared" ca="1" si="50"/>
        <v/>
      </c>
      <c r="AD172" s="148" t="str">
        <f t="shared" ca="1" si="50"/>
        <v/>
      </c>
      <c r="AE172" s="148" t="str">
        <f t="shared" ca="1" si="50"/>
        <v/>
      </c>
      <c r="AF172" s="148" t="str">
        <f t="shared" ca="1" si="50"/>
        <v/>
      </c>
      <c r="AG172" s="148" t="str">
        <f t="shared" ca="1" si="50"/>
        <v/>
      </c>
      <c r="AH172" s="148" t="str">
        <f t="shared" ca="1" si="50"/>
        <v/>
      </c>
      <c r="AI172" s="148" t="str">
        <f t="shared" ca="1" si="50"/>
        <v/>
      </c>
      <c r="AJ172" s="148" t="str">
        <f t="shared" ca="1" si="50"/>
        <v/>
      </c>
      <c r="AK172" s="148" t="str">
        <f t="shared" ca="1" si="50"/>
        <v/>
      </c>
      <c r="AL172" s="148" t="str">
        <f t="shared" ca="1" si="36"/>
        <v/>
      </c>
      <c r="AM172" s="238" t="str">
        <f t="shared" ca="1" si="40"/>
        <v/>
      </c>
      <c r="AN172" s="233" t="str">
        <f t="shared" ca="1" si="44"/>
        <v/>
      </c>
      <c r="AO172" s="233" t="str">
        <f t="shared" ca="1" si="41"/>
        <v/>
      </c>
      <c r="AP172" s="233" t="str">
        <f t="shared" ca="1" si="42"/>
        <v/>
      </c>
      <c r="AR172" s="66"/>
      <c r="AS172" s="11"/>
      <c r="AT172" s="11"/>
    </row>
    <row r="173" spans="1:46" x14ac:dyDescent="0.35">
      <c r="A173" s="66" t="str">
        <f>IF(C172="","",MAX($A$7:A172)+1)</f>
        <v/>
      </c>
      <c r="B173" s="37" t="str">
        <f>IF(C173&lt;&gt;"",MAX($B$7:B172)+1,"")</f>
        <v/>
      </c>
      <c r="C173" s="107"/>
      <c r="D173" s="38"/>
      <c r="E173" s="108" t="str">
        <f t="shared" si="49"/>
        <v/>
      </c>
      <c r="F173" s="150"/>
      <c r="G173" s="107"/>
      <c r="H173" s="70" t="str">
        <f t="shared" ca="1" si="46"/>
        <v/>
      </c>
      <c r="I173" s="287" t="str">
        <f t="shared" ca="1" si="43"/>
        <v/>
      </c>
      <c r="J173" s="285" t="str">
        <f ca="1">IF(H173="","",VLOOKUP(H173,Kategorie!$A$4:$J$35,8,FALSE))</f>
        <v/>
      </c>
      <c r="L173" s="142" t="str">
        <f t="shared" ca="1" si="51"/>
        <v/>
      </c>
      <c r="M173" s="142" t="str">
        <f t="shared" ca="1" si="51"/>
        <v/>
      </c>
      <c r="N173" s="142" t="str">
        <f t="shared" ca="1" si="51"/>
        <v/>
      </c>
      <c r="O173" s="142" t="str">
        <f t="shared" ca="1" si="51"/>
        <v/>
      </c>
      <c r="P173" s="142" t="str">
        <f t="shared" ca="1" si="51"/>
        <v/>
      </c>
      <c r="Q173" s="142" t="str">
        <f t="shared" ca="1" si="51"/>
        <v/>
      </c>
      <c r="R173" s="142" t="str">
        <f t="shared" ca="1" si="51"/>
        <v/>
      </c>
      <c r="S173" s="142" t="str">
        <f t="shared" ca="1" si="51"/>
        <v/>
      </c>
      <c r="T173" s="142" t="str">
        <f t="shared" ca="1" si="51"/>
        <v/>
      </c>
      <c r="U173" s="142" t="str">
        <f t="shared" ca="1" si="51"/>
        <v/>
      </c>
      <c r="V173" s="142" t="str">
        <f t="shared" ca="1" si="51"/>
        <v/>
      </c>
      <c r="W173" s="142" t="str">
        <f t="shared" ca="1" si="51"/>
        <v/>
      </c>
      <c r="X173" s="142" t="str">
        <f t="shared" ca="1" si="51"/>
        <v/>
      </c>
      <c r="Y173" s="142"/>
      <c r="Z173" s="142"/>
      <c r="AA173" s="148" t="str">
        <f t="shared" ca="1" si="50"/>
        <v/>
      </c>
      <c r="AB173" s="148" t="str">
        <f t="shared" ca="1" si="50"/>
        <v/>
      </c>
      <c r="AC173" s="148" t="str">
        <f t="shared" ca="1" si="50"/>
        <v/>
      </c>
      <c r="AD173" s="148" t="str">
        <f t="shared" ca="1" si="50"/>
        <v/>
      </c>
      <c r="AE173" s="148" t="str">
        <f t="shared" ca="1" si="50"/>
        <v/>
      </c>
      <c r="AF173" s="148" t="str">
        <f t="shared" ca="1" si="50"/>
        <v/>
      </c>
      <c r="AG173" s="148" t="str">
        <f t="shared" ca="1" si="50"/>
        <v/>
      </c>
      <c r="AH173" s="148" t="str">
        <f t="shared" ca="1" si="50"/>
        <v/>
      </c>
      <c r="AI173" s="148" t="str">
        <f t="shared" ca="1" si="50"/>
        <v/>
      </c>
      <c r="AJ173" s="148" t="str">
        <f t="shared" ca="1" si="50"/>
        <v/>
      </c>
      <c r="AK173" s="148" t="str">
        <f t="shared" ca="1" si="50"/>
        <v/>
      </c>
      <c r="AL173" s="148" t="str">
        <f t="shared" ca="1" si="36"/>
        <v/>
      </c>
      <c r="AM173" s="238" t="str">
        <f t="shared" ca="1" si="40"/>
        <v/>
      </c>
      <c r="AN173" s="233" t="str">
        <f t="shared" ca="1" si="44"/>
        <v/>
      </c>
      <c r="AO173" s="233" t="str">
        <f t="shared" ca="1" si="41"/>
        <v/>
      </c>
      <c r="AP173" s="233" t="str">
        <f t="shared" ca="1" si="42"/>
        <v/>
      </c>
      <c r="AR173" s="66"/>
      <c r="AS173" s="11"/>
      <c r="AT173" s="11"/>
    </row>
    <row r="174" spans="1:46" x14ac:dyDescent="0.35">
      <c r="A174" s="66" t="str">
        <f>IF(C173="","",MAX($A$7:A173)+1)</f>
        <v/>
      </c>
      <c r="B174" s="37" t="str">
        <f>IF(C174&lt;&gt;"",MAX($B$7:B173)+1,"")</f>
        <v/>
      </c>
      <c r="C174" s="107"/>
      <c r="D174" s="38"/>
      <c r="E174" s="108" t="str">
        <f t="shared" si="49"/>
        <v/>
      </c>
      <c r="F174" s="150"/>
      <c r="G174" s="107"/>
      <c r="H174" s="70" t="str">
        <f t="shared" ca="1" si="46"/>
        <v/>
      </c>
      <c r="I174" s="287" t="str">
        <f t="shared" ca="1" si="43"/>
        <v/>
      </c>
      <c r="J174" s="285" t="str">
        <f ca="1">IF(H174="","",VLOOKUP(H174,Kategorie!$A$4:$J$35,8,FALSE))</f>
        <v/>
      </c>
      <c r="L174" s="142" t="str">
        <f t="shared" ca="1" si="51"/>
        <v/>
      </c>
      <c r="M174" s="142" t="str">
        <f t="shared" ca="1" si="51"/>
        <v/>
      </c>
      <c r="N174" s="142" t="str">
        <f t="shared" ca="1" si="51"/>
        <v/>
      </c>
      <c r="O174" s="142" t="str">
        <f t="shared" ca="1" si="51"/>
        <v/>
      </c>
      <c r="P174" s="142" t="str">
        <f t="shared" ca="1" si="51"/>
        <v/>
      </c>
      <c r="Q174" s="142" t="str">
        <f t="shared" ca="1" si="51"/>
        <v/>
      </c>
      <c r="R174" s="142" t="str">
        <f t="shared" ca="1" si="51"/>
        <v/>
      </c>
      <c r="S174" s="142" t="str">
        <f t="shared" ca="1" si="51"/>
        <v/>
      </c>
      <c r="T174" s="142" t="str">
        <f t="shared" ca="1" si="51"/>
        <v/>
      </c>
      <c r="U174" s="142" t="str">
        <f t="shared" ca="1" si="51"/>
        <v/>
      </c>
      <c r="V174" s="142" t="str">
        <f t="shared" ca="1" si="51"/>
        <v/>
      </c>
      <c r="W174" s="142" t="str">
        <f t="shared" ca="1" si="51"/>
        <v/>
      </c>
      <c r="X174" s="142" t="str">
        <f t="shared" ca="1" si="51"/>
        <v/>
      </c>
      <c r="Y174" s="142"/>
      <c r="Z174" s="142"/>
      <c r="AA174" s="148" t="str">
        <f t="shared" ca="1" si="50"/>
        <v/>
      </c>
      <c r="AB174" s="148" t="str">
        <f t="shared" ca="1" si="50"/>
        <v/>
      </c>
      <c r="AC174" s="148" t="str">
        <f t="shared" ca="1" si="50"/>
        <v/>
      </c>
      <c r="AD174" s="148" t="str">
        <f t="shared" ca="1" si="50"/>
        <v/>
      </c>
      <c r="AE174" s="148" t="str">
        <f t="shared" ca="1" si="50"/>
        <v/>
      </c>
      <c r="AF174" s="148" t="str">
        <f t="shared" ca="1" si="50"/>
        <v/>
      </c>
      <c r="AG174" s="148" t="str">
        <f t="shared" ca="1" si="50"/>
        <v/>
      </c>
      <c r="AH174" s="148" t="str">
        <f t="shared" ca="1" si="50"/>
        <v/>
      </c>
      <c r="AI174" s="148" t="str">
        <f t="shared" ca="1" si="50"/>
        <v/>
      </c>
      <c r="AJ174" s="148" t="str">
        <f t="shared" ca="1" si="50"/>
        <v/>
      </c>
      <c r="AK174" s="148" t="str">
        <f t="shared" ca="1" si="50"/>
        <v/>
      </c>
      <c r="AL174" s="148" t="str">
        <f t="shared" ca="1" si="36"/>
        <v/>
      </c>
      <c r="AM174" s="238" t="str">
        <f t="shared" ca="1" si="40"/>
        <v/>
      </c>
      <c r="AN174" s="233" t="str">
        <f t="shared" ca="1" si="44"/>
        <v/>
      </c>
      <c r="AO174" s="233" t="str">
        <f t="shared" ca="1" si="41"/>
        <v/>
      </c>
      <c r="AP174" s="233" t="str">
        <f t="shared" ca="1" si="42"/>
        <v/>
      </c>
      <c r="AR174" s="66"/>
      <c r="AS174" s="11"/>
      <c r="AT174" s="11"/>
    </row>
    <row r="175" spans="1:46" x14ac:dyDescent="0.35">
      <c r="A175" s="66" t="str">
        <f>IF(C174="","",MAX($A$7:A174)+1)</f>
        <v/>
      </c>
      <c r="B175" s="37" t="str">
        <f>IF(C175&lt;&gt;"",MAX($B$7:B174)+1,"")</f>
        <v/>
      </c>
      <c r="C175" s="107"/>
      <c r="D175" s="38"/>
      <c r="E175" s="108" t="str">
        <f t="shared" si="49"/>
        <v/>
      </c>
      <c r="F175" s="150"/>
      <c r="G175" s="107"/>
      <c r="H175" s="70" t="str">
        <f t="shared" ca="1" si="46"/>
        <v/>
      </c>
      <c r="I175" s="287" t="str">
        <f t="shared" ca="1" si="43"/>
        <v/>
      </c>
      <c r="J175" s="285" t="str">
        <f ca="1">IF(H175="","",VLOOKUP(H175,Kategorie!$A$4:$J$35,8,FALSE))</f>
        <v/>
      </c>
      <c r="L175" s="142" t="str">
        <f t="shared" ca="1" si="51"/>
        <v/>
      </c>
      <c r="M175" s="142" t="str">
        <f t="shared" ca="1" si="51"/>
        <v/>
      </c>
      <c r="N175" s="142" t="str">
        <f t="shared" ca="1" si="51"/>
        <v/>
      </c>
      <c r="O175" s="142" t="str">
        <f t="shared" ca="1" si="51"/>
        <v/>
      </c>
      <c r="P175" s="142" t="str">
        <f t="shared" ca="1" si="51"/>
        <v/>
      </c>
      <c r="Q175" s="142" t="str">
        <f t="shared" ca="1" si="51"/>
        <v/>
      </c>
      <c r="R175" s="142" t="str">
        <f t="shared" ca="1" si="51"/>
        <v/>
      </c>
      <c r="S175" s="142" t="str">
        <f t="shared" ca="1" si="51"/>
        <v/>
      </c>
      <c r="T175" s="142" t="str">
        <f t="shared" ca="1" si="51"/>
        <v/>
      </c>
      <c r="U175" s="142" t="str">
        <f t="shared" ca="1" si="51"/>
        <v/>
      </c>
      <c r="V175" s="142" t="str">
        <f t="shared" ca="1" si="51"/>
        <v/>
      </c>
      <c r="W175" s="142" t="str">
        <f t="shared" ca="1" si="51"/>
        <v/>
      </c>
      <c r="X175" s="142" t="str">
        <f t="shared" ca="1" si="51"/>
        <v/>
      </c>
      <c r="Y175" s="142"/>
      <c r="Z175" s="142"/>
      <c r="AA175" s="148" t="str">
        <f t="shared" ca="1" si="50"/>
        <v/>
      </c>
      <c r="AB175" s="148" t="str">
        <f t="shared" ca="1" si="50"/>
        <v/>
      </c>
      <c r="AC175" s="148" t="str">
        <f t="shared" ca="1" si="50"/>
        <v/>
      </c>
      <c r="AD175" s="148" t="str">
        <f t="shared" ca="1" si="50"/>
        <v/>
      </c>
      <c r="AE175" s="148" t="str">
        <f t="shared" ca="1" si="50"/>
        <v/>
      </c>
      <c r="AF175" s="148" t="str">
        <f t="shared" ca="1" si="50"/>
        <v/>
      </c>
      <c r="AG175" s="148" t="str">
        <f t="shared" ca="1" si="50"/>
        <v/>
      </c>
      <c r="AH175" s="148" t="str">
        <f t="shared" ca="1" si="50"/>
        <v/>
      </c>
      <c r="AI175" s="148" t="str">
        <f t="shared" ca="1" si="50"/>
        <v/>
      </c>
      <c r="AJ175" s="148" t="str">
        <f t="shared" ca="1" si="50"/>
        <v/>
      </c>
      <c r="AK175" s="148" t="str">
        <f t="shared" ca="1" si="50"/>
        <v/>
      </c>
      <c r="AL175" s="148" t="str">
        <f t="shared" ca="1" si="36"/>
        <v/>
      </c>
      <c r="AM175" s="238" t="str">
        <f t="shared" ca="1" si="40"/>
        <v/>
      </c>
      <c r="AN175" s="233" t="str">
        <f t="shared" ca="1" si="44"/>
        <v/>
      </c>
      <c r="AO175" s="233" t="str">
        <f t="shared" ca="1" si="41"/>
        <v/>
      </c>
      <c r="AP175" s="233" t="str">
        <f t="shared" ca="1" si="42"/>
        <v/>
      </c>
      <c r="AR175" s="66"/>
      <c r="AS175" s="11"/>
      <c r="AT175" s="11"/>
    </row>
    <row r="176" spans="1:46" x14ac:dyDescent="0.35">
      <c r="A176" s="66" t="str">
        <f>IF(C175="","",MAX($A$7:A175)+1)</f>
        <v/>
      </c>
      <c r="B176" s="37" t="str">
        <f>IF(C176&lt;&gt;"",MAX($B$7:B175)+1,"")</f>
        <v/>
      </c>
      <c r="C176" s="107"/>
      <c r="D176" s="38"/>
      <c r="E176" s="108" t="str">
        <f t="shared" si="49"/>
        <v/>
      </c>
      <c r="F176" s="150"/>
      <c r="G176" s="107"/>
      <c r="H176" s="70" t="str">
        <f t="shared" ca="1" si="46"/>
        <v/>
      </c>
      <c r="I176" s="287" t="str">
        <f t="shared" ca="1" si="43"/>
        <v/>
      </c>
      <c r="J176" s="285" t="str">
        <f ca="1">IF(H176="","",VLOOKUP(H176,Kategorie!$A$4:$J$35,8,FALSE))</f>
        <v/>
      </c>
      <c r="L176" s="142" t="str">
        <f t="shared" ca="1" si="51"/>
        <v/>
      </c>
      <c r="M176" s="142" t="str">
        <f t="shared" ca="1" si="51"/>
        <v/>
      </c>
      <c r="N176" s="142" t="str">
        <f t="shared" ca="1" si="51"/>
        <v/>
      </c>
      <c r="O176" s="142" t="str">
        <f t="shared" ca="1" si="51"/>
        <v/>
      </c>
      <c r="P176" s="142" t="str">
        <f t="shared" ca="1" si="51"/>
        <v/>
      </c>
      <c r="Q176" s="142" t="str">
        <f t="shared" ca="1" si="51"/>
        <v/>
      </c>
      <c r="R176" s="142" t="str">
        <f t="shared" ca="1" si="51"/>
        <v/>
      </c>
      <c r="S176" s="142" t="str">
        <f t="shared" ca="1" si="51"/>
        <v/>
      </c>
      <c r="T176" s="142" t="str">
        <f t="shared" ca="1" si="51"/>
        <v/>
      </c>
      <c r="U176" s="142" t="str">
        <f t="shared" ca="1" si="51"/>
        <v/>
      </c>
      <c r="V176" s="142" t="str">
        <f t="shared" ca="1" si="51"/>
        <v/>
      </c>
      <c r="W176" s="142" t="str">
        <f t="shared" ca="1" si="51"/>
        <v/>
      </c>
      <c r="X176" s="142" t="str">
        <f t="shared" ca="1" si="51"/>
        <v/>
      </c>
      <c r="Y176" s="142"/>
      <c r="Z176" s="142"/>
      <c r="AA176" s="148" t="str">
        <f t="shared" ca="1" si="50"/>
        <v/>
      </c>
      <c r="AB176" s="148" t="str">
        <f t="shared" ca="1" si="50"/>
        <v/>
      </c>
      <c r="AC176" s="148" t="str">
        <f t="shared" ca="1" si="50"/>
        <v/>
      </c>
      <c r="AD176" s="148" t="str">
        <f t="shared" ca="1" si="50"/>
        <v/>
      </c>
      <c r="AE176" s="148" t="str">
        <f t="shared" ca="1" si="50"/>
        <v/>
      </c>
      <c r="AF176" s="148" t="str">
        <f t="shared" ca="1" si="50"/>
        <v/>
      </c>
      <c r="AG176" s="148" t="str">
        <f t="shared" ca="1" si="50"/>
        <v/>
      </c>
      <c r="AH176" s="148" t="str">
        <f t="shared" ca="1" si="50"/>
        <v/>
      </c>
      <c r="AI176" s="148" t="str">
        <f t="shared" ca="1" si="50"/>
        <v/>
      </c>
      <c r="AJ176" s="148" t="str">
        <f t="shared" ca="1" si="50"/>
        <v/>
      </c>
      <c r="AK176" s="148" t="str">
        <f t="shared" ca="1" si="50"/>
        <v/>
      </c>
      <c r="AL176" s="148" t="str">
        <f t="shared" ca="1" si="36"/>
        <v/>
      </c>
      <c r="AM176" s="238" t="str">
        <f t="shared" ca="1" si="40"/>
        <v/>
      </c>
      <c r="AN176" s="233" t="str">
        <f t="shared" ca="1" si="44"/>
        <v/>
      </c>
      <c r="AO176" s="233" t="str">
        <f t="shared" ca="1" si="41"/>
        <v/>
      </c>
      <c r="AP176" s="233" t="str">
        <f t="shared" ca="1" si="42"/>
        <v/>
      </c>
      <c r="AR176" s="66"/>
      <c r="AS176" s="11"/>
      <c r="AT176" s="11"/>
    </row>
    <row r="177" spans="1:46" x14ac:dyDescent="0.35">
      <c r="A177" s="66" t="str">
        <f>IF(C176="","",MAX($A$7:A176)+1)</f>
        <v/>
      </c>
      <c r="B177" s="37" t="str">
        <f>IF(C177&lt;&gt;"",MAX($B$7:B176)+1,"")</f>
        <v/>
      </c>
      <c r="C177" s="107"/>
      <c r="D177" s="38"/>
      <c r="E177" s="108" t="str">
        <f t="shared" si="49"/>
        <v/>
      </c>
      <c r="F177" s="150"/>
      <c r="G177" s="107"/>
      <c r="H177" s="70" t="str">
        <f t="shared" ca="1" si="46"/>
        <v/>
      </c>
      <c r="I177" s="287" t="str">
        <f t="shared" ca="1" si="43"/>
        <v/>
      </c>
      <c r="J177" s="285" t="str">
        <f ca="1">IF(H177="","",VLOOKUP(H177,Kategorie!$A$4:$J$35,8,FALSE))</f>
        <v/>
      </c>
      <c r="L177" s="142" t="str">
        <f t="shared" ca="1" si="51"/>
        <v/>
      </c>
      <c r="M177" s="142" t="str">
        <f t="shared" ca="1" si="51"/>
        <v/>
      </c>
      <c r="N177" s="142" t="str">
        <f t="shared" ca="1" si="51"/>
        <v/>
      </c>
      <c r="O177" s="142" t="str">
        <f t="shared" ca="1" si="51"/>
        <v/>
      </c>
      <c r="P177" s="142" t="str">
        <f t="shared" ca="1" si="51"/>
        <v/>
      </c>
      <c r="Q177" s="142" t="str">
        <f t="shared" ca="1" si="51"/>
        <v/>
      </c>
      <c r="R177" s="142" t="str">
        <f t="shared" ca="1" si="51"/>
        <v/>
      </c>
      <c r="S177" s="142" t="str">
        <f t="shared" ca="1" si="51"/>
        <v/>
      </c>
      <c r="T177" s="142" t="str">
        <f t="shared" ca="1" si="51"/>
        <v/>
      </c>
      <c r="U177" s="142" t="str">
        <f t="shared" ca="1" si="51"/>
        <v/>
      </c>
      <c r="V177" s="142" t="str">
        <f t="shared" ca="1" si="51"/>
        <v/>
      </c>
      <c r="W177" s="142" t="str">
        <f t="shared" ca="1" si="51"/>
        <v/>
      </c>
      <c r="X177" s="142" t="str">
        <f t="shared" ca="1" si="51"/>
        <v/>
      </c>
      <c r="Y177" s="142"/>
      <c r="Z177" s="142"/>
      <c r="AA177" s="148" t="str">
        <f t="shared" ca="1" si="50"/>
        <v/>
      </c>
      <c r="AB177" s="148" t="str">
        <f t="shared" ca="1" si="50"/>
        <v/>
      </c>
      <c r="AC177" s="148" t="str">
        <f t="shared" ca="1" si="50"/>
        <v/>
      </c>
      <c r="AD177" s="148" t="str">
        <f t="shared" ca="1" si="50"/>
        <v/>
      </c>
      <c r="AE177" s="148" t="str">
        <f t="shared" ca="1" si="50"/>
        <v/>
      </c>
      <c r="AF177" s="148" t="str">
        <f t="shared" ca="1" si="50"/>
        <v/>
      </c>
      <c r="AG177" s="148" t="str">
        <f t="shared" ca="1" si="50"/>
        <v/>
      </c>
      <c r="AH177" s="148" t="str">
        <f t="shared" ca="1" si="50"/>
        <v/>
      </c>
      <c r="AI177" s="148" t="str">
        <f t="shared" ca="1" si="50"/>
        <v/>
      </c>
      <c r="AJ177" s="148" t="str">
        <f t="shared" ca="1" si="50"/>
        <v/>
      </c>
      <c r="AK177" s="148" t="str">
        <f t="shared" ca="1" si="50"/>
        <v/>
      </c>
      <c r="AL177" s="148" t="str">
        <f t="shared" ref="AL177:AL240" ca="1" si="52">IF($E177=1,"",IF(AND($F177&gt;=AL$2,$F177&lt;=AL$4),AL$6,""))</f>
        <v/>
      </c>
      <c r="AM177" s="238" t="str">
        <f t="shared" ca="1" si="40"/>
        <v/>
      </c>
      <c r="AN177" s="233" t="str">
        <f t="shared" ca="1" si="44"/>
        <v/>
      </c>
      <c r="AO177" s="233" t="str">
        <f t="shared" ca="1" si="41"/>
        <v/>
      </c>
      <c r="AP177" s="233" t="str">
        <f t="shared" ca="1" si="42"/>
        <v/>
      </c>
      <c r="AR177" s="66"/>
      <c r="AS177" s="11"/>
      <c r="AT177" s="11"/>
    </row>
    <row r="178" spans="1:46" x14ac:dyDescent="0.35">
      <c r="A178" s="66" t="str">
        <f>IF(C177="","",MAX($A$7:A177)+1)</f>
        <v/>
      </c>
      <c r="B178" s="37" t="str">
        <f>IF(C178&lt;&gt;"",MAX($B$7:B177)+1,"")</f>
        <v/>
      </c>
      <c r="C178" s="107"/>
      <c r="D178" s="38"/>
      <c r="E178" s="108" t="str">
        <f t="shared" si="49"/>
        <v/>
      </c>
      <c r="F178" s="150"/>
      <c r="G178" s="107"/>
      <c r="H178" s="70" t="str">
        <f t="shared" ca="1" si="46"/>
        <v/>
      </c>
      <c r="I178" s="287" t="str">
        <f t="shared" ca="1" si="43"/>
        <v/>
      </c>
      <c r="J178" s="285" t="str">
        <f ca="1">IF(H178="","",VLOOKUP(H178,Kategorie!$A$4:$J$35,8,FALSE))</f>
        <v/>
      </c>
      <c r="L178" s="142" t="str">
        <f t="shared" ca="1" si="51"/>
        <v/>
      </c>
      <c r="M178" s="142" t="str">
        <f t="shared" ca="1" si="51"/>
        <v/>
      </c>
      <c r="N178" s="142" t="str">
        <f t="shared" ca="1" si="51"/>
        <v/>
      </c>
      <c r="O178" s="142" t="str">
        <f t="shared" ca="1" si="51"/>
        <v/>
      </c>
      <c r="P178" s="142" t="str">
        <f t="shared" ca="1" si="51"/>
        <v/>
      </c>
      <c r="Q178" s="142" t="str">
        <f t="shared" ca="1" si="51"/>
        <v/>
      </c>
      <c r="R178" s="142" t="str">
        <f t="shared" ca="1" si="51"/>
        <v/>
      </c>
      <c r="S178" s="142" t="str">
        <f t="shared" ca="1" si="51"/>
        <v/>
      </c>
      <c r="T178" s="142" t="str">
        <f t="shared" ca="1" si="51"/>
        <v/>
      </c>
      <c r="U178" s="142" t="str">
        <f t="shared" ca="1" si="51"/>
        <v/>
      </c>
      <c r="V178" s="142" t="str">
        <f t="shared" ca="1" si="51"/>
        <v/>
      </c>
      <c r="W178" s="142" t="str">
        <f t="shared" ca="1" si="51"/>
        <v/>
      </c>
      <c r="X178" s="142" t="str">
        <f t="shared" ca="1" si="51"/>
        <v/>
      </c>
      <c r="Y178" s="142"/>
      <c r="Z178" s="142"/>
      <c r="AA178" s="148" t="str">
        <f t="shared" ca="1" si="50"/>
        <v/>
      </c>
      <c r="AB178" s="148" t="str">
        <f t="shared" ca="1" si="50"/>
        <v/>
      </c>
      <c r="AC178" s="148" t="str">
        <f t="shared" ca="1" si="50"/>
        <v/>
      </c>
      <c r="AD178" s="148" t="str">
        <f t="shared" ca="1" si="50"/>
        <v/>
      </c>
      <c r="AE178" s="148" t="str">
        <f t="shared" ca="1" si="50"/>
        <v/>
      </c>
      <c r="AF178" s="148" t="str">
        <f t="shared" ca="1" si="50"/>
        <v/>
      </c>
      <c r="AG178" s="148" t="str">
        <f t="shared" ca="1" si="50"/>
        <v/>
      </c>
      <c r="AH178" s="148" t="str">
        <f t="shared" ca="1" si="50"/>
        <v/>
      </c>
      <c r="AI178" s="148" t="str">
        <f t="shared" ca="1" si="50"/>
        <v/>
      </c>
      <c r="AJ178" s="148" t="str">
        <f t="shared" ca="1" si="50"/>
        <v/>
      </c>
      <c r="AK178" s="148" t="str">
        <f t="shared" ca="1" si="50"/>
        <v/>
      </c>
      <c r="AL178" s="148" t="str">
        <f t="shared" ca="1" si="52"/>
        <v/>
      </c>
      <c r="AM178" s="238" t="str">
        <f t="shared" ca="1" si="40"/>
        <v/>
      </c>
      <c r="AN178" s="233" t="str">
        <f t="shared" ca="1" si="44"/>
        <v/>
      </c>
      <c r="AO178" s="233" t="str">
        <f t="shared" ca="1" si="41"/>
        <v/>
      </c>
      <c r="AP178" s="233" t="str">
        <f t="shared" ca="1" si="42"/>
        <v/>
      </c>
      <c r="AR178" s="66"/>
      <c r="AS178" s="11"/>
      <c r="AT178" s="11"/>
    </row>
    <row r="179" spans="1:46" x14ac:dyDescent="0.35">
      <c r="A179" s="66" t="str">
        <f>IF(C178="","",MAX($A$7:A178)+1)</f>
        <v/>
      </c>
      <c r="B179" s="37" t="str">
        <f>IF(C179&lt;&gt;"",MAX($B$7:B178)+1,"")</f>
        <v/>
      </c>
      <c r="C179" s="107"/>
      <c r="D179" s="38"/>
      <c r="E179" s="108" t="str">
        <f t="shared" si="49"/>
        <v/>
      </c>
      <c r="F179" s="150"/>
      <c r="G179" s="107"/>
      <c r="H179" s="70" t="str">
        <f t="shared" ca="1" si="46"/>
        <v/>
      </c>
      <c r="I179" s="287" t="str">
        <f t="shared" ca="1" si="43"/>
        <v/>
      </c>
      <c r="J179" s="285" t="str">
        <f ca="1">IF(H179="","",VLOOKUP(H179,Kategorie!$A$4:$J$35,8,FALSE))</f>
        <v/>
      </c>
      <c r="L179" s="142" t="str">
        <f t="shared" ca="1" si="51"/>
        <v/>
      </c>
      <c r="M179" s="142" t="str">
        <f t="shared" ca="1" si="51"/>
        <v/>
      </c>
      <c r="N179" s="142" t="str">
        <f t="shared" ca="1" si="51"/>
        <v/>
      </c>
      <c r="O179" s="142" t="str">
        <f t="shared" ca="1" si="51"/>
        <v/>
      </c>
      <c r="P179" s="142" t="str">
        <f t="shared" ca="1" si="51"/>
        <v/>
      </c>
      <c r="Q179" s="142" t="str">
        <f t="shared" ca="1" si="51"/>
        <v/>
      </c>
      <c r="R179" s="142" t="str">
        <f t="shared" ca="1" si="51"/>
        <v/>
      </c>
      <c r="S179" s="142" t="str">
        <f t="shared" ca="1" si="51"/>
        <v/>
      </c>
      <c r="T179" s="142" t="str">
        <f t="shared" ca="1" si="51"/>
        <v/>
      </c>
      <c r="U179" s="142" t="str">
        <f t="shared" ca="1" si="51"/>
        <v/>
      </c>
      <c r="V179" s="142" t="str">
        <f t="shared" ca="1" si="51"/>
        <v/>
      </c>
      <c r="W179" s="142" t="str">
        <f t="shared" ca="1" si="51"/>
        <v/>
      </c>
      <c r="X179" s="142" t="str">
        <f t="shared" ca="1" si="51"/>
        <v/>
      </c>
      <c r="Y179" s="142"/>
      <c r="Z179" s="142"/>
      <c r="AA179" s="148" t="str">
        <f t="shared" ca="1" si="50"/>
        <v/>
      </c>
      <c r="AB179" s="148" t="str">
        <f t="shared" ca="1" si="50"/>
        <v/>
      </c>
      <c r="AC179" s="148" t="str">
        <f t="shared" ca="1" si="50"/>
        <v/>
      </c>
      <c r="AD179" s="148" t="str">
        <f t="shared" ca="1" si="50"/>
        <v/>
      </c>
      <c r="AE179" s="148" t="str">
        <f t="shared" ca="1" si="50"/>
        <v/>
      </c>
      <c r="AF179" s="148" t="str">
        <f t="shared" ca="1" si="50"/>
        <v/>
      </c>
      <c r="AG179" s="148" t="str">
        <f t="shared" ca="1" si="50"/>
        <v/>
      </c>
      <c r="AH179" s="148" t="str">
        <f t="shared" ca="1" si="50"/>
        <v/>
      </c>
      <c r="AI179" s="148" t="str">
        <f t="shared" ca="1" si="50"/>
        <v/>
      </c>
      <c r="AJ179" s="148" t="str">
        <f t="shared" ca="1" si="50"/>
        <v/>
      </c>
      <c r="AK179" s="148" t="str">
        <f t="shared" ca="1" si="50"/>
        <v/>
      </c>
      <c r="AL179" s="148" t="str">
        <f t="shared" ca="1" si="52"/>
        <v/>
      </c>
      <c r="AM179" s="238" t="str">
        <f t="shared" ca="1" si="40"/>
        <v/>
      </c>
      <c r="AN179" s="233" t="str">
        <f t="shared" ca="1" si="44"/>
        <v/>
      </c>
      <c r="AO179" s="233" t="str">
        <f t="shared" ca="1" si="41"/>
        <v/>
      </c>
      <c r="AP179" s="233" t="str">
        <f t="shared" ca="1" si="42"/>
        <v/>
      </c>
      <c r="AR179" s="66"/>
      <c r="AS179" s="11"/>
      <c r="AT179" s="11"/>
    </row>
    <row r="180" spans="1:46" x14ac:dyDescent="0.35">
      <c r="A180" s="66" t="str">
        <f>IF(C179="","",MAX($A$7:A179)+1)</f>
        <v/>
      </c>
      <c r="B180" s="37" t="str">
        <f>IF(C180&lt;&gt;"",MAX($B$7:B179)+1,"")</f>
        <v/>
      </c>
      <c r="C180" s="107"/>
      <c r="D180" s="38"/>
      <c r="E180" s="108" t="str">
        <f t="shared" si="49"/>
        <v/>
      </c>
      <c r="F180" s="150"/>
      <c r="G180" s="107"/>
      <c r="H180" s="70" t="str">
        <f t="shared" ca="1" si="46"/>
        <v/>
      </c>
      <c r="I180" s="287" t="str">
        <f t="shared" ca="1" si="43"/>
        <v/>
      </c>
      <c r="J180" s="285" t="str">
        <f ca="1">IF(H180="","",VLOOKUP(H180,Kategorie!$A$4:$J$35,8,FALSE))</f>
        <v/>
      </c>
      <c r="L180" s="142" t="str">
        <f t="shared" ca="1" si="51"/>
        <v/>
      </c>
      <c r="M180" s="142" t="str">
        <f t="shared" ca="1" si="51"/>
        <v/>
      </c>
      <c r="N180" s="142" t="str">
        <f t="shared" ca="1" si="51"/>
        <v/>
      </c>
      <c r="O180" s="142" t="str">
        <f t="shared" ca="1" si="51"/>
        <v/>
      </c>
      <c r="P180" s="142" t="str">
        <f t="shared" ca="1" si="51"/>
        <v/>
      </c>
      <c r="Q180" s="142" t="str">
        <f t="shared" ca="1" si="51"/>
        <v/>
      </c>
      <c r="R180" s="142" t="str">
        <f t="shared" ca="1" si="51"/>
        <v/>
      </c>
      <c r="S180" s="142" t="str">
        <f t="shared" ca="1" si="51"/>
        <v/>
      </c>
      <c r="T180" s="142" t="str">
        <f t="shared" ca="1" si="51"/>
        <v/>
      </c>
      <c r="U180" s="142" t="str">
        <f t="shared" ca="1" si="51"/>
        <v/>
      </c>
      <c r="V180" s="142" t="str">
        <f t="shared" ca="1" si="51"/>
        <v/>
      </c>
      <c r="W180" s="142" t="str">
        <f t="shared" ca="1" si="51"/>
        <v/>
      </c>
      <c r="X180" s="142" t="str">
        <f t="shared" ca="1" si="51"/>
        <v/>
      </c>
      <c r="Y180" s="142"/>
      <c r="Z180" s="142"/>
      <c r="AA180" s="148" t="str">
        <f t="shared" ca="1" si="50"/>
        <v/>
      </c>
      <c r="AB180" s="148" t="str">
        <f t="shared" ca="1" si="50"/>
        <v/>
      </c>
      <c r="AC180" s="148" t="str">
        <f t="shared" ca="1" si="50"/>
        <v/>
      </c>
      <c r="AD180" s="148" t="str">
        <f t="shared" ca="1" si="50"/>
        <v/>
      </c>
      <c r="AE180" s="148" t="str">
        <f t="shared" ref="AA180:AK203" ca="1" si="53">IF($E180=1,"",IF(AND($F180&gt;=AE$2,$F180&lt;=AE$4),AE$6,""))</f>
        <v/>
      </c>
      <c r="AF180" s="148" t="str">
        <f t="shared" ca="1" si="53"/>
        <v/>
      </c>
      <c r="AG180" s="148" t="str">
        <f t="shared" ca="1" si="53"/>
        <v/>
      </c>
      <c r="AH180" s="148" t="str">
        <f t="shared" ca="1" si="53"/>
        <v/>
      </c>
      <c r="AI180" s="148" t="str">
        <f t="shared" ca="1" si="53"/>
        <v/>
      </c>
      <c r="AJ180" s="148" t="str">
        <f t="shared" ca="1" si="53"/>
        <v/>
      </c>
      <c r="AK180" s="148" t="str">
        <f t="shared" ca="1" si="53"/>
        <v/>
      </c>
      <c r="AL180" s="148" t="str">
        <f t="shared" ca="1" si="52"/>
        <v/>
      </c>
      <c r="AM180" s="238" t="str">
        <f t="shared" ca="1" si="40"/>
        <v/>
      </c>
      <c r="AN180" s="233" t="str">
        <f t="shared" ca="1" si="44"/>
        <v/>
      </c>
      <c r="AO180" s="233" t="str">
        <f t="shared" ca="1" si="41"/>
        <v/>
      </c>
      <c r="AP180" s="233" t="str">
        <f t="shared" ca="1" si="42"/>
        <v/>
      </c>
      <c r="AR180" s="66"/>
      <c r="AS180" s="11"/>
      <c r="AT180" s="11"/>
    </row>
    <row r="181" spans="1:46" x14ac:dyDescent="0.35">
      <c r="A181" s="66" t="str">
        <f>IF(C180="","",MAX($A$7:A180)+1)</f>
        <v/>
      </c>
      <c r="B181" s="37" t="str">
        <f>IF(C181&lt;&gt;"",MAX($B$7:B180)+1,"")</f>
        <v/>
      </c>
      <c r="C181" s="107"/>
      <c r="D181" s="38"/>
      <c r="E181" s="108" t="str">
        <f t="shared" si="49"/>
        <v/>
      </c>
      <c r="F181" s="150"/>
      <c r="G181" s="107"/>
      <c r="H181" s="70" t="str">
        <f t="shared" ca="1" si="46"/>
        <v/>
      </c>
      <c r="I181" s="287" t="str">
        <f t="shared" ca="1" si="43"/>
        <v/>
      </c>
      <c r="J181" s="285" t="str">
        <f ca="1">IF(H181="","",VLOOKUP(H181,Kategorie!$A$4:$J$35,8,FALSE))</f>
        <v/>
      </c>
      <c r="L181" s="142" t="str">
        <f t="shared" ca="1" si="51"/>
        <v/>
      </c>
      <c r="M181" s="142" t="str">
        <f t="shared" ca="1" si="51"/>
        <v/>
      </c>
      <c r="N181" s="142" t="str">
        <f t="shared" ca="1" si="51"/>
        <v/>
      </c>
      <c r="O181" s="142" t="str">
        <f t="shared" ca="1" si="51"/>
        <v/>
      </c>
      <c r="P181" s="142" t="str">
        <f t="shared" ca="1" si="51"/>
        <v/>
      </c>
      <c r="Q181" s="142" t="str">
        <f t="shared" ca="1" si="51"/>
        <v/>
      </c>
      <c r="R181" s="142" t="str">
        <f t="shared" ca="1" si="51"/>
        <v/>
      </c>
      <c r="S181" s="142" t="str">
        <f t="shared" ca="1" si="51"/>
        <v/>
      </c>
      <c r="T181" s="142" t="str">
        <f t="shared" ca="1" si="51"/>
        <v/>
      </c>
      <c r="U181" s="142" t="str">
        <f t="shared" ca="1" si="51"/>
        <v/>
      </c>
      <c r="V181" s="142" t="str">
        <f t="shared" ca="1" si="51"/>
        <v/>
      </c>
      <c r="W181" s="142" t="str">
        <f t="shared" ca="1" si="51"/>
        <v/>
      </c>
      <c r="X181" s="142" t="str">
        <f t="shared" ca="1" si="51"/>
        <v/>
      </c>
      <c r="Y181" s="142"/>
      <c r="Z181" s="142"/>
      <c r="AA181" s="148" t="str">
        <f t="shared" ca="1" si="53"/>
        <v/>
      </c>
      <c r="AB181" s="148" t="str">
        <f t="shared" ca="1" si="53"/>
        <v/>
      </c>
      <c r="AC181" s="148" t="str">
        <f t="shared" ca="1" si="53"/>
        <v/>
      </c>
      <c r="AD181" s="148" t="str">
        <f t="shared" ca="1" si="53"/>
        <v/>
      </c>
      <c r="AE181" s="148" t="str">
        <f t="shared" ca="1" si="53"/>
        <v/>
      </c>
      <c r="AF181" s="148" t="str">
        <f t="shared" ca="1" si="53"/>
        <v/>
      </c>
      <c r="AG181" s="148" t="str">
        <f t="shared" ca="1" si="53"/>
        <v/>
      </c>
      <c r="AH181" s="148" t="str">
        <f t="shared" ca="1" si="53"/>
        <v/>
      </c>
      <c r="AI181" s="148" t="str">
        <f t="shared" ca="1" si="53"/>
        <v/>
      </c>
      <c r="AJ181" s="148" t="str">
        <f t="shared" ca="1" si="53"/>
        <v/>
      </c>
      <c r="AK181" s="148" t="str">
        <f t="shared" ca="1" si="53"/>
        <v/>
      </c>
      <c r="AL181" s="148" t="str">
        <f t="shared" ca="1" si="52"/>
        <v/>
      </c>
      <c r="AM181" s="238" t="str">
        <f t="shared" ca="1" si="40"/>
        <v/>
      </c>
      <c r="AN181" s="233" t="str">
        <f t="shared" ca="1" si="44"/>
        <v/>
      </c>
      <c r="AO181" s="233" t="str">
        <f t="shared" ca="1" si="41"/>
        <v/>
      </c>
      <c r="AP181" s="233" t="str">
        <f t="shared" ca="1" si="42"/>
        <v/>
      </c>
      <c r="AR181" s="66"/>
      <c r="AS181" s="11"/>
      <c r="AT181" s="11"/>
    </row>
    <row r="182" spans="1:46" x14ac:dyDescent="0.35">
      <c r="A182" s="66" t="str">
        <f>IF(C181="","",MAX($A$7:A181)+1)</f>
        <v/>
      </c>
      <c r="B182" s="37" t="str">
        <f>IF(C182&lt;&gt;"",MAX($B$7:B181)+1,"")</f>
        <v/>
      </c>
      <c r="C182" s="107"/>
      <c r="D182" s="38"/>
      <c r="E182" s="108" t="str">
        <f t="shared" si="49"/>
        <v/>
      </c>
      <c r="F182" s="150"/>
      <c r="G182" s="107"/>
      <c r="H182" s="70" t="str">
        <f t="shared" ca="1" si="46"/>
        <v/>
      </c>
      <c r="I182" s="287" t="str">
        <f t="shared" ca="1" si="43"/>
        <v/>
      </c>
      <c r="J182" s="285" t="str">
        <f ca="1">IF(H182="","",VLOOKUP(H182,Kategorie!$A$4:$J$35,8,FALSE))</f>
        <v/>
      </c>
      <c r="L182" s="142" t="str">
        <f t="shared" ca="1" si="51"/>
        <v/>
      </c>
      <c r="M182" s="142" t="str">
        <f t="shared" ca="1" si="51"/>
        <v/>
      </c>
      <c r="N182" s="142" t="str">
        <f t="shared" ca="1" si="51"/>
        <v/>
      </c>
      <c r="O182" s="142" t="str">
        <f t="shared" ca="1" si="51"/>
        <v/>
      </c>
      <c r="P182" s="142" t="str">
        <f t="shared" ca="1" si="51"/>
        <v/>
      </c>
      <c r="Q182" s="142" t="str">
        <f t="shared" ca="1" si="51"/>
        <v/>
      </c>
      <c r="R182" s="142" t="str">
        <f t="shared" ca="1" si="51"/>
        <v/>
      </c>
      <c r="S182" s="142" t="str">
        <f t="shared" ca="1" si="51"/>
        <v/>
      </c>
      <c r="T182" s="142" t="str">
        <f t="shared" ca="1" si="51"/>
        <v/>
      </c>
      <c r="U182" s="142" t="str">
        <f t="shared" ca="1" si="51"/>
        <v/>
      </c>
      <c r="V182" s="142" t="str">
        <f t="shared" ca="1" si="51"/>
        <v/>
      </c>
      <c r="W182" s="142" t="str">
        <f t="shared" ca="1" si="51"/>
        <v/>
      </c>
      <c r="X182" s="142" t="str">
        <f t="shared" ca="1" si="51"/>
        <v/>
      </c>
      <c r="Y182" s="142"/>
      <c r="Z182" s="142"/>
      <c r="AA182" s="148" t="str">
        <f t="shared" ca="1" si="53"/>
        <v/>
      </c>
      <c r="AB182" s="148" t="str">
        <f t="shared" ca="1" si="53"/>
        <v/>
      </c>
      <c r="AC182" s="148" t="str">
        <f t="shared" ca="1" si="53"/>
        <v/>
      </c>
      <c r="AD182" s="148" t="str">
        <f t="shared" ca="1" si="53"/>
        <v/>
      </c>
      <c r="AE182" s="148" t="str">
        <f t="shared" ca="1" si="53"/>
        <v/>
      </c>
      <c r="AF182" s="148" t="str">
        <f t="shared" ca="1" si="53"/>
        <v/>
      </c>
      <c r="AG182" s="148" t="str">
        <f t="shared" ca="1" si="53"/>
        <v/>
      </c>
      <c r="AH182" s="148" t="str">
        <f t="shared" ca="1" si="53"/>
        <v/>
      </c>
      <c r="AI182" s="148" t="str">
        <f t="shared" ca="1" si="53"/>
        <v/>
      </c>
      <c r="AJ182" s="148" t="str">
        <f t="shared" ca="1" si="53"/>
        <v/>
      </c>
      <c r="AK182" s="148" t="str">
        <f t="shared" ca="1" si="53"/>
        <v/>
      </c>
      <c r="AL182" s="148" t="str">
        <f t="shared" ca="1" si="52"/>
        <v/>
      </c>
      <c r="AM182" s="238" t="str">
        <f t="shared" ca="1" si="40"/>
        <v/>
      </c>
      <c r="AN182" s="233" t="str">
        <f t="shared" ca="1" si="44"/>
        <v/>
      </c>
      <c r="AO182" s="233" t="str">
        <f t="shared" ca="1" si="41"/>
        <v/>
      </c>
      <c r="AP182" s="233" t="str">
        <f t="shared" ca="1" si="42"/>
        <v/>
      </c>
      <c r="AR182" s="66"/>
      <c r="AS182" s="11"/>
      <c r="AT182" s="11"/>
    </row>
    <row r="183" spans="1:46" x14ac:dyDescent="0.35">
      <c r="A183" s="66" t="str">
        <f>IF(C182="","",MAX($A$7:A182)+1)</f>
        <v/>
      </c>
      <c r="B183" s="37" t="str">
        <f>IF(C183&lt;&gt;"",MAX($B$7:B182)+1,"")</f>
        <v/>
      </c>
      <c r="C183" s="107"/>
      <c r="D183" s="38"/>
      <c r="E183" s="108" t="str">
        <f t="shared" si="49"/>
        <v/>
      </c>
      <c r="F183" s="150"/>
      <c r="G183" s="107"/>
      <c r="H183" s="70" t="str">
        <f t="shared" ca="1" si="46"/>
        <v/>
      </c>
      <c r="I183" s="287" t="str">
        <f t="shared" ca="1" si="43"/>
        <v/>
      </c>
      <c r="J183" s="285" t="str">
        <f ca="1">IF(H183="","",VLOOKUP(H183,Kategorie!$A$4:$J$35,8,FALSE))</f>
        <v/>
      </c>
      <c r="L183" s="142" t="str">
        <f t="shared" ca="1" si="51"/>
        <v/>
      </c>
      <c r="M183" s="142" t="str">
        <f t="shared" ca="1" si="51"/>
        <v/>
      </c>
      <c r="N183" s="142" t="str">
        <f t="shared" ca="1" si="51"/>
        <v/>
      </c>
      <c r="O183" s="142" t="str">
        <f t="shared" ca="1" si="51"/>
        <v/>
      </c>
      <c r="P183" s="142" t="str">
        <f t="shared" ca="1" si="51"/>
        <v/>
      </c>
      <c r="Q183" s="142" t="str">
        <f t="shared" ca="1" si="51"/>
        <v/>
      </c>
      <c r="R183" s="142" t="str">
        <f t="shared" ca="1" si="51"/>
        <v/>
      </c>
      <c r="S183" s="142" t="str">
        <f t="shared" ca="1" si="51"/>
        <v/>
      </c>
      <c r="T183" s="142" t="str">
        <f t="shared" ca="1" si="51"/>
        <v/>
      </c>
      <c r="U183" s="142" t="str">
        <f t="shared" ca="1" si="51"/>
        <v/>
      </c>
      <c r="V183" s="142" t="str">
        <f t="shared" ca="1" si="51"/>
        <v/>
      </c>
      <c r="W183" s="142" t="str">
        <f t="shared" ca="1" si="51"/>
        <v/>
      </c>
      <c r="X183" s="142" t="str">
        <f t="shared" ca="1" si="51"/>
        <v/>
      </c>
      <c r="Y183" s="142"/>
      <c r="Z183" s="142"/>
      <c r="AA183" s="148" t="str">
        <f t="shared" ca="1" si="53"/>
        <v/>
      </c>
      <c r="AB183" s="148" t="str">
        <f t="shared" ca="1" si="53"/>
        <v/>
      </c>
      <c r="AC183" s="148" t="str">
        <f t="shared" ca="1" si="53"/>
        <v/>
      </c>
      <c r="AD183" s="148" t="str">
        <f t="shared" ca="1" si="53"/>
        <v/>
      </c>
      <c r="AE183" s="148" t="str">
        <f t="shared" ca="1" si="53"/>
        <v/>
      </c>
      <c r="AF183" s="148" t="str">
        <f t="shared" ca="1" si="53"/>
        <v/>
      </c>
      <c r="AG183" s="148" t="str">
        <f t="shared" ca="1" si="53"/>
        <v/>
      </c>
      <c r="AH183" s="148" t="str">
        <f t="shared" ca="1" si="53"/>
        <v/>
      </c>
      <c r="AI183" s="148" t="str">
        <f t="shared" ca="1" si="53"/>
        <v/>
      </c>
      <c r="AJ183" s="148" t="str">
        <f t="shared" ca="1" si="53"/>
        <v/>
      </c>
      <c r="AK183" s="148" t="str">
        <f t="shared" ca="1" si="53"/>
        <v/>
      </c>
      <c r="AL183" s="148" t="str">
        <f t="shared" ca="1" si="52"/>
        <v/>
      </c>
      <c r="AM183" s="238" t="str">
        <f t="shared" ca="1" si="40"/>
        <v/>
      </c>
      <c r="AN183" s="233" t="str">
        <f t="shared" ca="1" si="44"/>
        <v/>
      </c>
      <c r="AO183" s="233" t="str">
        <f t="shared" ca="1" si="41"/>
        <v/>
      </c>
      <c r="AP183" s="233" t="str">
        <f t="shared" ca="1" si="42"/>
        <v/>
      </c>
      <c r="AR183" s="66"/>
      <c r="AS183" s="11"/>
      <c r="AT183" s="11"/>
    </row>
    <row r="184" spans="1:46" x14ac:dyDescent="0.35">
      <c r="A184" s="66" t="str">
        <f>IF(C183="","",MAX($A$7:A183)+1)</f>
        <v/>
      </c>
      <c r="B184" s="37" t="str">
        <f>IF(C184&lt;&gt;"",MAX($B$7:B183)+1,"")</f>
        <v/>
      </c>
      <c r="C184" s="107"/>
      <c r="D184" s="38"/>
      <c r="E184" s="108" t="str">
        <f t="shared" si="49"/>
        <v/>
      </c>
      <c r="F184" s="150"/>
      <c r="G184" s="107"/>
      <c r="H184" s="70" t="str">
        <f t="shared" ca="1" si="46"/>
        <v/>
      </c>
      <c r="I184" s="287" t="str">
        <f t="shared" ca="1" si="43"/>
        <v/>
      </c>
      <c r="J184" s="285" t="str">
        <f ca="1">IF(H184="","",VLOOKUP(H184,Kategorie!$A$4:$J$35,8,FALSE))</f>
        <v/>
      </c>
      <c r="L184" s="142" t="str">
        <f t="shared" ca="1" si="51"/>
        <v/>
      </c>
      <c r="M184" s="142" t="str">
        <f t="shared" ca="1" si="51"/>
        <v/>
      </c>
      <c r="N184" s="142" t="str">
        <f t="shared" ca="1" si="51"/>
        <v/>
      </c>
      <c r="O184" s="142" t="str">
        <f t="shared" ca="1" si="51"/>
        <v/>
      </c>
      <c r="P184" s="142" t="str">
        <f t="shared" ca="1" si="51"/>
        <v/>
      </c>
      <c r="Q184" s="142" t="str">
        <f t="shared" ca="1" si="51"/>
        <v/>
      </c>
      <c r="R184" s="142" t="str">
        <f t="shared" ca="1" si="51"/>
        <v/>
      </c>
      <c r="S184" s="142" t="str">
        <f t="shared" ca="1" si="51"/>
        <v/>
      </c>
      <c r="T184" s="142" t="str">
        <f t="shared" ca="1" si="51"/>
        <v/>
      </c>
      <c r="U184" s="142" t="str">
        <f t="shared" ca="1" si="51"/>
        <v/>
      </c>
      <c r="V184" s="142" t="str">
        <f t="shared" ca="1" si="51"/>
        <v/>
      </c>
      <c r="W184" s="142" t="str">
        <f t="shared" ca="1" si="51"/>
        <v/>
      </c>
      <c r="X184" s="142" t="str">
        <f t="shared" ca="1" si="51"/>
        <v/>
      </c>
      <c r="Y184" s="142"/>
      <c r="Z184" s="142"/>
      <c r="AA184" s="148" t="str">
        <f t="shared" ca="1" si="53"/>
        <v/>
      </c>
      <c r="AB184" s="148" t="str">
        <f t="shared" ca="1" si="53"/>
        <v/>
      </c>
      <c r="AC184" s="148" t="str">
        <f t="shared" ca="1" si="53"/>
        <v/>
      </c>
      <c r="AD184" s="148" t="str">
        <f t="shared" ca="1" si="53"/>
        <v/>
      </c>
      <c r="AE184" s="148" t="str">
        <f t="shared" ca="1" si="53"/>
        <v/>
      </c>
      <c r="AF184" s="148" t="str">
        <f t="shared" ca="1" si="53"/>
        <v/>
      </c>
      <c r="AG184" s="148" t="str">
        <f t="shared" ca="1" si="53"/>
        <v/>
      </c>
      <c r="AH184" s="148" t="str">
        <f t="shared" ca="1" si="53"/>
        <v/>
      </c>
      <c r="AI184" s="148" t="str">
        <f t="shared" ca="1" si="53"/>
        <v/>
      </c>
      <c r="AJ184" s="148" t="str">
        <f t="shared" ca="1" si="53"/>
        <v/>
      </c>
      <c r="AK184" s="148" t="str">
        <f t="shared" ca="1" si="53"/>
        <v/>
      </c>
      <c r="AL184" s="148" t="str">
        <f t="shared" ca="1" si="52"/>
        <v/>
      </c>
      <c r="AM184" s="238" t="str">
        <f t="shared" ca="1" si="40"/>
        <v/>
      </c>
      <c r="AN184" s="233" t="str">
        <f t="shared" ca="1" si="44"/>
        <v/>
      </c>
      <c r="AO184" s="233" t="str">
        <f t="shared" ca="1" si="41"/>
        <v/>
      </c>
      <c r="AP184" s="233" t="str">
        <f t="shared" ca="1" si="42"/>
        <v/>
      </c>
      <c r="AR184" s="66"/>
      <c r="AS184" s="11"/>
      <c r="AT184" s="11"/>
    </row>
    <row r="185" spans="1:46" x14ac:dyDescent="0.35">
      <c r="A185" s="66" t="str">
        <f>IF(C184="","",MAX($A$7:A184)+1)</f>
        <v/>
      </c>
      <c r="B185" s="37" t="str">
        <f>IF(C185&lt;&gt;"",MAX($B$7:B184)+1,"")</f>
        <v/>
      </c>
      <c r="C185" s="107"/>
      <c r="D185" s="38"/>
      <c r="E185" s="108" t="str">
        <f t="shared" si="49"/>
        <v/>
      </c>
      <c r="F185" s="150"/>
      <c r="G185" s="107"/>
      <c r="H185" s="70" t="str">
        <f t="shared" ca="1" si="46"/>
        <v/>
      </c>
      <c r="I185" s="287" t="str">
        <f t="shared" ca="1" si="43"/>
        <v/>
      </c>
      <c r="J185" s="285" t="str">
        <f ca="1">IF(H185="","",VLOOKUP(H185,Kategorie!$A$4:$J$35,8,FALSE))</f>
        <v/>
      </c>
      <c r="L185" s="142" t="str">
        <f t="shared" ca="1" si="51"/>
        <v/>
      </c>
      <c r="M185" s="142" t="str">
        <f t="shared" ca="1" si="51"/>
        <v/>
      </c>
      <c r="N185" s="142" t="str">
        <f t="shared" ca="1" si="51"/>
        <v/>
      </c>
      <c r="O185" s="142" t="str">
        <f t="shared" ca="1" si="51"/>
        <v/>
      </c>
      <c r="P185" s="142" t="str">
        <f t="shared" ca="1" si="51"/>
        <v/>
      </c>
      <c r="Q185" s="142" t="str">
        <f t="shared" ca="1" si="51"/>
        <v/>
      </c>
      <c r="R185" s="142" t="str">
        <f t="shared" ca="1" si="51"/>
        <v/>
      </c>
      <c r="S185" s="142" t="str">
        <f t="shared" ca="1" si="51"/>
        <v/>
      </c>
      <c r="T185" s="142" t="str">
        <f t="shared" ca="1" si="51"/>
        <v/>
      </c>
      <c r="U185" s="142" t="str">
        <f t="shared" ca="1" si="51"/>
        <v/>
      </c>
      <c r="V185" s="142" t="str">
        <f t="shared" ca="1" si="51"/>
        <v/>
      </c>
      <c r="W185" s="142" t="str">
        <f t="shared" ca="1" si="51"/>
        <v/>
      </c>
      <c r="X185" s="142" t="str">
        <f t="shared" ca="1" si="51"/>
        <v/>
      </c>
      <c r="Y185" s="142"/>
      <c r="Z185" s="142"/>
      <c r="AA185" s="148" t="str">
        <f t="shared" ca="1" si="53"/>
        <v/>
      </c>
      <c r="AB185" s="148" t="str">
        <f t="shared" ca="1" si="53"/>
        <v/>
      </c>
      <c r="AC185" s="148" t="str">
        <f t="shared" ca="1" si="53"/>
        <v/>
      </c>
      <c r="AD185" s="148" t="str">
        <f t="shared" ca="1" si="53"/>
        <v/>
      </c>
      <c r="AE185" s="148" t="str">
        <f t="shared" ca="1" si="53"/>
        <v/>
      </c>
      <c r="AF185" s="148" t="str">
        <f t="shared" ca="1" si="53"/>
        <v/>
      </c>
      <c r="AG185" s="148" t="str">
        <f t="shared" ca="1" si="53"/>
        <v/>
      </c>
      <c r="AH185" s="148" t="str">
        <f t="shared" ca="1" si="53"/>
        <v/>
      </c>
      <c r="AI185" s="148" t="str">
        <f t="shared" ca="1" si="53"/>
        <v/>
      </c>
      <c r="AJ185" s="148" t="str">
        <f t="shared" ca="1" si="53"/>
        <v/>
      </c>
      <c r="AK185" s="148" t="str">
        <f t="shared" ca="1" si="53"/>
        <v/>
      </c>
      <c r="AL185" s="148" t="str">
        <f t="shared" ca="1" si="52"/>
        <v/>
      </c>
      <c r="AM185" s="238" t="str">
        <f t="shared" ca="1" si="40"/>
        <v/>
      </c>
      <c r="AN185" s="233" t="str">
        <f t="shared" ca="1" si="44"/>
        <v/>
      </c>
      <c r="AO185" s="233" t="str">
        <f t="shared" ca="1" si="41"/>
        <v/>
      </c>
      <c r="AP185" s="233" t="str">
        <f t="shared" ca="1" si="42"/>
        <v/>
      </c>
      <c r="AR185" s="66"/>
      <c r="AS185" s="11"/>
      <c r="AT185" s="11"/>
    </row>
    <row r="186" spans="1:46" x14ac:dyDescent="0.35">
      <c r="A186" s="66" t="str">
        <f>IF(C185="","",MAX($A$7:A185)+1)</f>
        <v/>
      </c>
      <c r="B186" s="37" t="str">
        <f>IF(C186&lt;&gt;"",MAX($B$7:B185)+1,"")</f>
        <v/>
      </c>
      <c r="C186" s="107"/>
      <c r="D186" s="38"/>
      <c r="E186" s="108" t="str">
        <f t="shared" si="49"/>
        <v/>
      </c>
      <c r="F186" s="150"/>
      <c r="G186" s="107"/>
      <c r="H186" s="70" t="str">
        <f t="shared" ca="1" si="46"/>
        <v/>
      </c>
      <c r="I186" s="287" t="str">
        <f t="shared" ca="1" si="43"/>
        <v/>
      </c>
      <c r="J186" s="285" t="str">
        <f ca="1">IF(H186="","",VLOOKUP(H186,Kategorie!$A$4:$J$35,8,FALSE))</f>
        <v/>
      </c>
      <c r="L186" s="142" t="str">
        <f t="shared" ca="1" si="51"/>
        <v/>
      </c>
      <c r="M186" s="142" t="str">
        <f t="shared" ca="1" si="51"/>
        <v/>
      </c>
      <c r="N186" s="142" t="str">
        <f t="shared" ca="1" si="51"/>
        <v/>
      </c>
      <c r="O186" s="142" t="str">
        <f t="shared" ca="1" si="51"/>
        <v/>
      </c>
      <c r="P186" s="142" t="str">
        <f t="shared" ca="1" si="51"/>
        <v/>
      </c>
      <c r="Q186" s="142" t="str">
        <f t="shared" ca="1" si="51"/>
        <v/>
      </c>
      <c r="R186" s="142" t="str">
        <f t="shared" ca="1" si="51"/>
        <v/>
      </c>
      <c r="S186" s="142" t="str">
        <f t="shared" ca="1" si="51"/>
        <v/>
      </c>
      <c r="T186" s="142" t="str">
        <f t="shared" ca="1" si="51"/>
        <v/>
      </c>
      <c r="U186" s="142" t="str">
        <f t="shared" ca="1" si="51"/>
        <v/>
      </c>
      <c r="V186" s="142" t="str">
        <f t="shared" ca="1" si="51"/>
        <v/>
      </c>
      <c r="W186" s="142" t="str">
        <f t="shared" ca="1" si="51"/>
        <v/>
      </c>
      <c r="X186" s="142" t="str">
        <f t="shared" ca="1" si="51"/>
        <v/>
      </c>
      <c r="Y186" s="142"/>
      <c r="Z186" s="142"/>
      <c r="AA186" s="148" t="str">
        <f t="shared" ca="1" si="53"/>
        <v/>
      </c>
      <c r="AB186" s="148" t="str">
        <f t="shared" ca="1" si="53"/>
        <v/>
      </c>
      <c r="AC186" s="148" t="str">
        <f t="shared" ca="1" si="53"/>
        <v/>
      </c>
      <c r="AD186" s="148" t="str">
        <f t="shared" ca="1" si="53"/>
        <v/>
      </c>
      <c r="AE186" s="148" t="str">
        <f t="shared" ca="1" si="53"/>
        <v/>
      </c>
      <c r="AF186" s="148" t="str">
        <f t="shared" ca="1" si="53"/>
        <v/>
      </c>
      <c r="AG186" s="148" t="str">
        <f t="shared" ca="1" si="53"/>
        <v/>
      </c>
      <c r="AH186" s="148" t="str">
        <f t="shared" ca="1" si="53"/>
        <v/>
      </c>
      <c r="AI186" s="148" t="str">
        <f t="shared" ca="1" si="53"/>
        <v/>
      </c>
      <c r="AJ186" s="148" t="str">
        <f t="shared" ca="1" si="53"/>
        <v/>
      </c>
      <c r="AK186" s="148" t="str">
        <f t="shared" ca="1" si="53"/>
        <v/>
      </c>
      <c r="AL186" s="148" t="str">
        <f t="shared" ca="1" si="52"/>
        <v/>
      </c>
      <c r="AM186" s="238" t="str">
        <f t="shared" ca="1" si="40"/>
        <v/>
      </c>
      <c r="AN186" s="233" t="str">
        <f t="shared" ca="1" si="44"/>
        <v/>
      </c>
      <c r="AO186" s="233" t="str">
        <f t="shared" ca="1" si="41"/>
        <v/>
      </c>
      <c r="AP186" s="233" t="str">
        <f t="shared" ca="1" si="42"/>
        <v/>
      </c>
      <c r="AR186" s="66"/>
      <c r="AS186" s="11"/>
      <c r="AT186" s="11"/>
    </row>
    <row r="187" spans="1:46" x14ac:dyDescent="0.35">
      <c r="A187" s="66" t="str">
        <f>IF(C186="","",MAX($A$7:A186)+1)</f>
        <v/>
      </c>
      <c r="B187" s="37" t="str">
        <f>IF(C187&lt;&gt;"",MAX($B$7:B186)+1,"")</f>
        <v/>
      </c>
      <c r="C187" s="107"/>
      <c r="D187" s="38"/>
      <c r="E187" s="108" t="str">
        <f t="shared" si="49"/>
        <v/>
      </c>
      <c r="F187" s="150"/>
      <c r="G187" s="107"/>
      <c r="H187" s="70" t="str">
        <f t="shared" ca="1" si="46"/>
        <v/>
      </c>
      <c r="I187" s="287" t="str">
        <f t="shared" ca="1" si="43"/>
        <v/>
      </c>
      <c r="J187" s="285" t="str">
        <f ca="1">IF(H187="","",VLOOKUP(H187,Kategorie!$A$4:$J$35,8,FALSE))</f>
        <v/>
      </c>
      <c r="L187" s="142" t="str">
        <f t="shared" ca="1" si="51"/>
        <v/>
      </c>
      <c r="M187" s="142" t="str">
        <f t="shared" ca="1" si="51"/>
        <v/>
      </c>
      <c r="N187" s="142" t="str">
        <f t="shared" ref="L187:X206" ca="1" si="54">IF($E187=0,"",IF(AND($F187&gt;=N$2,$F187&lt;=N$4),N$6,""))</f>
        <v/>
      </c>
      <c r="O187" s="142" t="str">
        <f t="shared" ca="1" si="54"/>
        <v/>
      </c>
      <c r="P187" s="142" t="str">
        <f t="shared" ca="1" si="54"/>
        <v/>
      </c>
      <c r="Q187" s="142" t="str">
        <f t="shared" ca="1" si="54"/>
        <v/>
      </c>
      <c r="R187" s="142" t="str">
        <f t="shared" ca="1" si="54"/>
        <v/>
      </c>
      <c r="S187" s="142" t="str">
        <f t="shared" ca="1" si="54"/>
        <v/>
      </c>
      <c r="T187" s="142" t="str">
        <f t="shared" ca="1" si="54"/>
        <v/>
      </c>
      <c r="U187" s="142" t="str">
        <f t="shared" ca="1" si="54"/>
        <v/>
      </c>
      <c r="V187" s="142" t="str">
        <f t="shared" ca="1" si="54"/>
        <v/>
      </c>
      <c r="W187" s="142" t="str">
        <f t="shared" ca="1" si="54"/>
        <v/>
      </c>
      <c r="X187" s="142" t="str">
        <f t="shared" ca="1" si="54"/>
        <v/>
      </c>
      <c r="Y187" s="142"/>
      <c r="Z187" s="142"/>
      <c r="AA187" s="148" t="str">
        <f t="shared" ca="1" si="53"/>
        <v/>
      </c>
      <c r="AB187" s="148" t="str">
        <f t="shared" ca="1" si="53"/>
        <v/>
      </c>
      <c r="AC187" s="148" t="str">
        <f t="shared" ca="1" si="53"/>
        <v/>
      </c>
      <c r="AD187" s="148" t="str">
        <f t="shared" ca="1" si="53"/>
        <v/>
      </c>
      <c r="AE187" s="148" t="str">
        <f t="shared" ca="1" si="53"/>
        <v/>
      </c>
      <c r="AF187" s="148" t="str">
        <f t="shared" ca="1" si="53"/>
        <v/>
      </c>
      <c r="AG187" s="148" t="str">
        <f t="shared" ca="1" si="53"/>
        <v/>
      </c>
      <c r="AH187" s="148" t="str">
        <f t="shared" ca="1" si="53"/>
        <v/>
      </c>
      <c r="AI187" s="148" t="str">
        <f t="shared" ca="1" si="53"/>
        <v/>
      </c>
      <c r="AJ187" s="148" t="str">
        <f t="shared" ca="1" si="53"/>
        <v/>
      </c>
      <c r="AK187" s="148" t="str">
        <f t="shared" ca="1" si="53"/>
        <v/>
      </c>
      <c r="AL187" s="148" t="str">
        <f t="shared" ca="1" si="52"/>
        <v/>
      </c>
      <c r="AM187" s="238" t="str">
        <f t="shared" ca="1" si="40"/>
        <v/>
      </c>
      <c r="AN187" s="233" t="str">
        <f t="shared" ca="1" si="44"/>
        <v/>
      </c>
      <c r="AO187" s="233" t="str">
        <f t="shared" ca="1" si="41"/>
        <v/>
      </c>
      <c r="AP187" s="233" t="str">
        <f t="shared" ca="1" si="42"/>
        <v/>
      </c>
      <c r="AR187" s="66"/>
      <c r="AS187" s="11"/>
      <c r="AT187" s="11"/>
    </row>
    <row r="188" spans="1:46" x14ac:dyDescent="0.35">
      <c r="A188" s="66" t="str">
        <f>IF(C187="","",MAX($A$7:A187)+1)</f>
        <v/>
      </c>
      <c r="B188" s="37" t="str">
        <f>IF(C188&lt;&gt;"",MAX($B$7:B187)+1,"")</f>
        <v/>
      </c>
      <c r="C188" s="107"/>
      <c r="D188" s="38"/>
      <c r="E188" s="108" t="str">
        <f t="shared" si="49"/>
        <v/>
      </c>
      <c r="F188" s="150"/>
      <c r="G188" s="107"/>
      <c r="H188" s="70" t="str">
        <f t="shared" ca="1" si="46"/>
        <v/>
      </c>
      <c r="I188" s="287" t="str">
        <f t="shared" ca="1" si="43"/>
        <v/>
      </c>
      <c r="J188" s="285" t="str">
        <f ca="1">IF(H188="","",VLOOKUP(H188,Kategorie!$A$4:$J$35,8,FALSE))</f>
        <v/>
      </c>
      <c r="L188" s="142" t="str">
        <f t="shared" ca="1" si="54"/>
        <v/>
      </c>
      <c r="M188" s="142" t="str">
        <f t="shared" ca="1" si="54"/>
        <v/>
      </c>
      <c r="N188" s="142" t="str">
        <f t="shared" ca="1" si="54"/>
        <v/>
      </c>
      <c r="O188" s="142" t="str">
        <f t="shared" ca="1" si="54"/>
        <v/>
      </c>
      <c r="P188" s="142" t="str">
        <f t="shared" ca="1" si="54"/>
        <v/>
      </c>
      <c r="Q188" s="142" t="str">
        <f t="shared" ca="1" si="54"/>
        <v/>
      </c>
      <c r="R188" s="142" t="str">
        <f t="shared" ca="1" si="54"/>
        <v/>
      </c>
      <c r="S188" s="142" t="str">
        <f t="shared" ca="1" si="54"/>
        <v/>
      </c>
      <c r="T188" s="142" t="str">
        <f t="shared" ca="1" si="54"/>
        <v/>
      </c>
      <c r="U188" s="142" t="str">
        <f t="shared" ca="1" si="54"/>
        <v/>
      </c>
      <c r="V188" s="142" t="str">
        <f t="shared" ca="1" si="54"/>
        <v/>
      </c>
      <c r="W188" s="142" t="str">
        <f t="shared" ca="1" si="54"/>
        <v/>
      </c>
      <c r="X188" s="142" t="str">
        <f t="shared" ca="1" si="54"/>
        <v/>
      </c>
      <c r="Y188" s="142"/>
      <c r="Z188" s="142"/>
      <c r="AA188" s="148" t="str">
        <f t="shared" ca="1" si="53"/>
        <v/>
      </c>
      <c r="AB188" s="148" t="str">
        <f t="shared" ca="1" si="53"/>
        <v/>
      </c>
      <c r="AC188" s="148" t="str">
        <f t="shared" ca="1" si="53"/>
        <v/>
      </c>
      <c r="AD188" s="148" t="str">
        <f t="shared" ca="1" si="53"/>
        <v/>
      </c>
      <c r="AE188" s="148" t="str">
        <f t="shared" ca="1" si="53"/>
        <v/>
      </c>
      <c r="AF188" s="148" t="str">
        <f t="shared" ca="1" si="53"/>
        <v/>
      </c>
      <c r="AG188" s="148" t="str">
        <f t="shared" ca="1" si="53"/>
        <v/>
      </c>
      <c r="AH188" s="148" t="str">
        <f t="shared" ca="1" si="53"/>
        <v/>
      </c>
      <c r="AI188" s="148" t="str">
        <f t="shared" ca="1" si="53"/>
        <v/>
      </c>
      <c r="AJ188" s="148" t="str">
        <f t="shared" ca="1" si="53"/>
        <v/>
      </c>
      <c r="AK188" s="148" t="str">
        <f t="shared" ca="1" si="53"/>
        <v/>
      </c>
      <c r="AL188" s="148" t="str">
        <f t="shared" ca="1" si="52"/>
        <v/>
      </c>
      <c r="AM188" s="238" t="str">
        <f t="shared" ca="1" si="40"/>
        <v/>
      </c>
      <c r="AN188" s="233" t="str">
        <f t="shared" ca="1" si="44"/>
        <v/>
      </c>
      <c r="AO188" s="233" t="str">
        <f t="shared" ca="1" si="41"/>
        <v/>
      </c>
      <c r="AP188" s="233" t="str">
        <f t="shared" ca="1" si="42"/>
        <v/>
      </c>
      <c r="AR188" s="66"/>
      <c r="AS188" s="11"/>
      <c r="AT188" s="11"/>
    </row>
    <row r="189" spans="1:46" x14ac:dyDescent="0.35">
      <c r="A189" s="66" t="str">
        <f>IF(C188="","",MAX($A$7:A188)+1)</f>
        <v/>
      </c>
      <c r="B189" s="37" t="str">
        <f>IF(C189&lt;&gt;"",MAX($B$7:B188)+1,"")</f>
        <v/>
      </c>
      <c r="C189" s="107"/>
      <c r="D189" s="38"/>
      <c r="E189" s="108" t="str">
        <f t="shared" si="49"/>
        <v/>
      </c>
      <c r="F189" s="150"/>
      <c r="G189" s="107"/>
      <c r="H189" s="70" t="str">
        <f t="shared" ca="1" si="46"/>
        <v/>
      </c>
      <c r="I189" s="287" t="str">
        <f t="shared" ca="1" si="43"/>
        <v/>
      </c>
      <c r="J189" s="285" t="str">
        <f ca="1">IF(H189="","",VLOOKUP(H189,Kategorie!$A$4:$J$35,8,FALSE))</f>
        <v/>
      </c>
      <c r="L189" s="142" t="str">
        <f t="shared" ca="1" si="54"/>
        <v/>
      </c>
      <c r="M189" s="142" t="str">
        <f t="shared" ca="1" si="54"/>
        <v/>
      </c>
      <c r="N189" s="142" t="str">
        <f t="shared" ca="1" si="54"/>
        <v/>
      </c>
      <c r="O189" s="142" t="str">
        <f t="shared" ca="1" si="54"/>
        <v/>
      </c>
      <c r="P189" s="142" t="str">
        <f t="shared" ca="1" si="54"/>
        <v/>
      </c>
      <c r="Q189" s="142" t="str">
        <f t="shared" ca="1" si="54"/>
        <v/>
      </c>
      <c r="R189" s="142" t="str">
        <f t="shared" ca="1" si="54"/>
        <v/>
      </c>
      <c r="S189" s="142" t="str">
        <f t="shared" ca="1" si="54"/>
        <v/>
      </c>
      <c r="T189" s="142" t="str">
        <f t="shared" ca="1" si="54"/>
        <v/>
      </c>
      <c r="U189" s="142" t="str">
        <f t="shared" ca="1" si="54"/>
        <v/>
      </c>
      <c r="V189" s="142" t="str">
        <f t="shared" ca="1" si="54"/>
        <v/>
      </c>
      <c r="W189" s="142" t="str">
        <f t="shared" ca="1" si="54"/>
        <v/>
      </c>
      <c r="X189" s="142" t="str">
        <f t="shared" ca="1" si="54"/>
        <v/>
      </c>
      <c r="Y189" s="142"/>
      <c r="Z189" s="142"/>
      <c r="AA189" s="148" t="str">
        <f t="shared" ca="1" si="53"/>
        <v/>
      </c>
      <c r="AB189" s="148" t="str">
        <f t="shared" ca="1" si="53"/>
        <v/>
      </c>
      <c r="AC189" s="148" t="str">
        <f t="shared" ca="1" si="53"/>
        <v/>
      </c>
      <c r="AD189" s="148" t="str">
        <f t="shared" ca="1" si="53"/>
        <v/>
      </c>
      <c r="AE189" s="148" t="str">
        <f t="shared" ca="1" si="53"/>
        <v/>
      </c>
      <c r="AF189" s="148" t="str">
        <f t="shared" ca="1" si="53"/>
        <v/>
      </c>
      <c r="AG189" s="148" t="str">
        <f t="shared" ca="1" si="53"/>
        <v/>
      </c>
      <c r="AH189" s="148" t="str">
        <f t="shared" ca="1" si="53"/>
        <v/>
      </c>
      <c r="AI189" s="148" t="str">
        <f t="shared" ca="1" si="53"/>
        <v/>
      </c>
      <c r="AJ189" s="148" t="str">
        <f t="shared" ca="1" si="53"/>
        <v/>
      </c>
      <c r="AK189" s="148" t="str">
        <f t="shared" ca="1" si="53"/>
        <v/>
      </c>
      <c r="AL189" s="148" t="str">
        <f t="shared" ca="1" si="52"/>
        <v/>
      </c>
      <c r="AM189" s="238" t="str">
        <f t="shared" ca="1" si="40"/>
        <v/>
      </c>
      <c r="AN189" s="233" t="str">
        <f t="shared" ca="1" si="44"/>
        <v/>
      </c>
      <c r="AO189" s="233" t="str">
        <f t="shared" ca="1" si="41"/>
        <v/>
      </c>
      <c r="AP189" s="233" t="str">
        <f t="shared" ca="1" si="42"/>
        <v/>
      </c>
      <c r="AR189" s="66"/>
      <c r="AS189" s="11"/>
      <c r="AT189" s="11"/>
    </row>
    <row r="190" spans="1:46" x14ac:dyDescent="0.35">
      <c r="A190" s="66" t="str">
        <f>IF(C189="","",MAX($A$7:A189)+1)</f>
        <v/>
      </c>
      <c r="B190" s="37" t="str">
        <f>IF(C190&lt;&gt;"",MAX($B$7:B189)+1,"")</f>
        <v/>
      </c>
      <c r="C190" s="107"/>
      <c r="D190" s="38"/>
      <c r="E190" s="108" t="str">
        <f t="shared" si="49"/>
        <v/>
      </c>
      <c r="F190" s="150"/>
      <c r="G190" s="107"/>
      <c r="H190" s="70" t="str">
        <f t="shared" ca="1" si="46"/>
        <v/>
      </c>
      <c r="I190" s="287" t="str">
        <f t="shared" ca="1" si="43"/>
        <v/>
      </c>
      <c r="J190" s="285" t="str">
        <f ca="1">IF(H190="","",VLOOKUP(H190,Kategorie!$A$4:$J$35,8,FALSE))</f>
        <v/>
      </c>
      <c r="L190" s="142" t="str">
        <f t="shared" ca="1" si="54"/>
        <v/>
      </c>
      <c r="M190" s="142" t="str">
        <f t="shared" ca="1" si="54"/>
        <v/>
      </c>
      <c r="N190" s="142" t="str">
        <f t="shared" ca="1" si="54"/>
        <v/>
      </c>
      <c r="O190" s="142" t="str">
        <f t="shared" ca="1" si="54"/>
        <v/>
      </c>
      <c r="P190" s="142" t="str">
        <f t="shared" ca="1" si="54"/>
        <v/>
      </c>
      <c r="Q190" s="142" t="str">
        <f t="shared" ca="1" si="54"/>
        <v/>
      </c>
      <c r="R190" s="142" t="str">
        <f t="shared" ca="1" si="54"/>
        <v/>
      </c>
      <c r="S190" s="142" t="str">
        <f t="shared" ca="1" si="54"/>
        <v/>
      </c>
      <c r="T190" s="142" t="str">
        <f t="shared" ca="1" si="54"/>
        <v/>
      </c>
      <c r="U190" s="142" t="str">
        <f t="shared" ca="1" si="54"/>
        <v/>
      </c>
      <c r="V190" s="142" t="str">
        <f t="shared" ca="1" si="54"/>
        <v/>
      </c>
      <c r="W190" s="142" t="str">
        <f t="shared" ca="1" si="54"/>
        <v/>
      </c>
      <c r="X190" s="142" t="str">
        <f t="shared" ca="1" si="54"/>
        <v/>
      </c>
      <c r="Y190" s="142"/>
      <c r="Z190" s="142"/>
      <c r="AA190" s="148" t="str">
        <f t="shared" ca="1" si="53"/>
        <v/>
      </c>
      <c r="AB190" s="148" t="str">
        <f t="shared" ca="1" si="53"/>
        <v/>
      </c>
      <c r="AC190" s="148" t="str">
        <f t="shared" ca="1" si="53"/>
        <v/>
      </c>
      <c r="AD190" s="148" t="str">
        <f t="shared" ca="1" si="53"/>
        <v/>
      </c>
      <c r="AE190" s="148" t="str">
        <f t="shared" ca="1" si="53"/>
        <v/>
      </c>
      <c r="AF190" s="148" t="str">
        <f t="shared" ca="1" si="53"/>
        <v/>
      </c>
      <c r="AG190" s="148" t="str">
        <f t="shared" ca="1" si="53"/>
        <v/>
      </c>
      <c r="AH190" s="148" t="str">
        <f t="shared" ca="1" si="53"/>
        <v/>
      </c>
      <c r="AI190" s="148" t="str">
        <f t="shared" ca="1" si="53"/>
        <v/>
      </c>
      <c r="AJ190" s="148" t="str">
        <f t="shared" ca="1" si="53"/>
        <v/>
      </c>
      <c r="AK190" s="148" t="str">
        <f t="shared" ca="1" si="53"/>
        <v/>
      </c>
      <c r="AL190" s="148" t="str">
        <f t="shared" ca="1" si="52"/>
        <v/>
      </c>
      <c r="AM190" s="238" t="str">
        <f t="shared" ca="1" si="40"/>
        <v/>
      </c>
      <c r="AN190" s="233" t="str">
        <f t="shared" ca="1" si="44"/>
        <v/>
      </c>
      <c r="AO190" s="233" t="str">
        <f t="shared" ca="1" si="41"/>
        <v/>
      </c>
      <c r="AP190" s="233" t="str">
        <f t="shared" ca="1" si="42"/>
        <v/>
      </c>
      <c r="AR190" s="66"/>
      <c r="AS190" s="11"/>
      <c r="AT190" s="11"/>
    </row>
    <row r="191" spans="1:46" x14ac:dyDescent="0.35">
      <c r="A191" s="66" t="str">
        <f>IF(C190="","",MAX($A$7:A190)+1)</f>
        <v/>
      </c>
      <c r="B191" s="37" t="str">
        <f>IF(C191&lt;&gt;"",MAX($B$7:B190)+1,"")</f>
        <v/>
      </c>
      <c r="C191" s="107"/>
      <c r="D191" s="38"/>
      <c r="E191" s="108" t="str">
        <f t="shared" si="49"/>
        <v/>
      </c>
      <c r="F191" s="150"/>
      <c r="G191" s="107"/>
      <c r="H191" s="70" t="str">
        <f t="shared" ca="1" si="46"/>
        <v/>
      </c>
      <c r="I191" s="287" t="str">
        <f t="shared" ca="1" si="43"/>
        <v/>
      </c>
      <c r="J191" s="285" t="str">
        <f ca="1">IF(H191="","",VLOOKUP(H191,Kategorie!$A$4:$J$35,8,FALSE))</f>
        <v/>
      </c>
      <c r="L191" s="142" t="str">
        <f t="shared" ca="1" si="54"/>
        <v/>
      </c>
      <c r="M191" s="142" t="str">
        <f t="shared" ca="1" si="54"/>
        <v/>
      </c>
      <c r="N191" s="142" t="str">
        <f t="shared" ca="1" si="54"/>
        <v/>
      </c>
      <c r="O191" s="142" t="str">
        <f t="shared" ca="1" si="54"/>
        <v/>
      </c>
      <c r="P191" s="142" t="str">
        <f t="shared" ca="1" si="54"/>
        <v/>
      </c>
      <c r="Q191" s="142" t="str">
        <f t="shared" ca="1" si="54"/>
        <v/>
      </c>
      <c r="R191" s="142" t="str">
        <f t="shared" ca="1" si="54"/>
        <v/>
      </c>
      <c r="S191" s="142" t="str">
        <f t="shared" ca="1" si="54"/>
        <v/>
      </c>
      <c r="T191" s="142" t="str">
        <f t="shared" ca="1" si="54"/>
        <v/>
      </c>
      <c r="U191" s="142" t="str">
        <f t="shared" ca="1" si="54"/>
        <v/>
      </c>
      <c r="V191" s="142" t="str">
        <f t="shared" ca="1" si="54"/>
        <v/>
      </c>
      <c r="W191" s="142" t="str">
        <f t="shared" ca="1" si="54"/>
        <v/>
      </c>
      <c r="X191" s="142" t="str">
        <f t="shared" ca="1" si="54"/>
        <v/>
      </c>
      <c r="Y191" s="142"/>
      <c r="Z191" s="142"/>
      <c r="AA191" s="148" t="str">
        <f t="shared" ca="1" si="53"/>
        <v/>
      </c>
      <c r="AB191" s="148" t="str">
        <f t="shared" ca="1" si="53"/>
        <v/>
      </c>
      <c r="AC191" s="148" t="str">
        <f t="shared" ca="1" si="53"/>
        <v/>
      </c>
      <c r="AD191" s="148" t="str">
        <f t="shared" ca="1" si="53"/>
        <v/>
      </c>
      <c r="AE191" s="148" t="str">
        <f t="shared" ca="1" si="53"/>
        <v/>
      </c>
      <c r="AF191" s="148" t="str">
        <f t="shared" ca="1" si="53"/>
        <v/>
      </c>
      <c r="AG191" s="148" t="str">
        <f t="shared" ca="1" si="53"/>
        <v/>
      </c>
      <c r="AH191" s="148" t="str">
        <f t="shared" ca="1" si="53"/>
        <v/>
      </c>
      <c r="AI191" s="148" t="str">
        <f t="shared" ca="1" si="53"/>
        <v/>
      </c>
      <c r="AJ191" s="148" t="str">
        <f t="shared" ca="1" si="53"/>
        <v/>
      </c>
      <c r="AK191" s="148" t="str">
        <f t="shared" ca="1" si="53"/>
        <v/>
      </c>
      <c r="AL191" s="148" t="str">
        <f t="shared" ca="1" si="52"/>
        <v/>
      </c>
      <c r="AM191" s="238" t="str">
        <f t="shared" ca="1" si="40"/>
        <v/>
      </c>
      <c r="AN191" s="233" t="str">
        <f t="shared" ca="1" si="44"/>
        <v/>
      </c>
      <c r="AO191" s="233" t="str">
        <f t="shared" ca="1" si="41"/>
        <v/>
      </c>
      <c r="AP191" s="233" t="str">
        <f t="shared" ca="1" si="42"/>
        <v/>
      </c>
      <c r="AR191" s="66"/>
      <c r="AS191" s="11"/>
      <c r="AT191" s="11"/>
    </row>
    <row r="192" spans="1:46" x14ac:dyDescent="0.35">
      <c r="A192" s="66" t="str">
        <f>IF(C191="","",MAX($A$7:A191)+1)</f>
        <v/>
      </c>
      <c r="B192" s="37" t="str">
        <f>IF(C192&lt;&gt;"",MAX($B$7:B191)+1,"")</f>
        <v/>
      </c>
      <c r="C192" s="107"/>
      <c r="D192" s="38"/>
      <c r="E192" s="108" t="str">
        <f t="shared" si="49"/>
        <v/>
      </c>
      <c r="F192" s="150"/>
      <c r="G192" s="107"/>
      <c r="H192" s="70" t="str">
        <f t="shared" ca="1" si="46"/>
        <v/>
      </c>
      <c r="I192" s="287" t="str">
        <f t="shared" ca="1" si="43"/>
        <v/>
      </c>
      <c r="J192" s="285" t="str">
        <f ca="1">IF(H192="","",VLOOKUP(H192,Kategorie!$A$4:$J$35,8,FALSE))</f>
        <v/>
      </c>
      <c r="L192" s="142" t="str">
        <f t="shared" ca="1" si="54"/>
        <v/>
      </c>
      <c r="M192" s="142" t="str">
        <f t="shared" ca="1" si="54"/>
        <v/>
      </c>
      <c r="N192" s="142" t="str">
        <f t="shared" ca="1" si="54"/>
        <v/>
      </c>
      <c r="O192" s="142" t="str">
        <f t="shared" ca="1" si="54"/>
        <v/>
      </c>
      <c r="P192" s="142" t="str">
        <f t="shared" ca="1" si="54"/>
        <v/>
      </c>
      <c r="Q192" s="142" t="str">
        <f t="shared" ca="1" si="54"/>
        <v/>
      </c>
      <c r="R192" s="142" t="str">
        <f t="shared" ca="1" si="54"/>
        <v/>
      </c>
      <c r="S192" s="142" t="str">
        <f t="shared" ca="1" si="54"/>
        <v/>
      </c>
      <c r="T192" s="142" t="str">
        <f t="shared" ca="1" si="54"/>
        <v/>
      </c>
      <c r="U192" s="142" t="str">
        <f t="shared" ca="1" si="54"/>
        <v/>
      </c>
      <c r="V192" s="142" t="str">
        <f t="shared" ca="1" si="54"/>
        <v/>
      </c>
      <c r="W192" s="142" t="str">
        <f t="shared" ca="1" si="54"/>
        <v/>
      </c>
      <c r="X192" s="142" t="str">
        <f t="shared" ca="1" si="54"/>
        <v/>
      </c>
      <c r="Y192" s="142"/>
      <c r="Z192" s="142"/>
      <c r="AA192" s="148" t="str">
        <f t="shared" ca="1" si="53"/>
        <v/>
      </c>
      <c r="AB192" s="148" t="str">
        <f t="shared" ca="1" si="53"/>
        <v/>
      </c>
      <c r="AC192" s="148" t="str">
        <f t="shared" ca="1" si="53"/>
        <v/>
      </c>
      <c r="AD192" s="148" t="str">
        <f t="shared" ca="1" si="53"/>
        <v/>
      </c>
      <c r="AE192" s="148" t="str">
        <f t="shared" ca="1" si="53"/>
        <v/>
      </c>
      <c r="AF192" s="148" t="str">
        <f t="shared" ca="1" si="53"/>
        <v/>
      </c>
      <c r="AG192" s="148" t="str">
        <f t="shared" ca="1" si="53"/>
        <v/>
      </c>
      <c r="AH192" s="148" t="str">
        <f t="shared" ca="1" si="53"/>
        <v/>
      </c>
      <c r="AI192" s="148" t="str">
        <f t="shared" ca="1" si="53"/>
        <v/>
      </c>
      <c r="AJ192" s="148" t="str">
        <f t="shared" ca="1" si="53"/>
        <v/>
      </c>
      <c r="AK192" s="148" t="str">
        <f t="shared" ca="1" si="53"/>
        <v/>
      </c>
      <c r="AL192" s="148" t="str">
        <f t="shared" ca="1" si="52"/>
        <v/>
      </c>
      <c r="AM192" s="238" t="str">
        <f t="shared" ca="1" si="40"/>
        <v/>
      </c>
      <c r="AN192" s="233" t="str">
        <f t="shared" ca="1" si="44"/>
        <v/>
      </c>
      <c r="AO192" s="233" t="str">
        <f t="shared" ca="1" si="41"/>
        <v/>
      </c>
      <c r="AP192" s="233" t="str">
        <f t="shared" ca="1" si="42"/>
        <v/>
      </c>
      <c r="AR192" s="66"/>
      <c r="AS192" s="11"/>
      <c r="AT192" s="11"/>
    </row>
    <row r="193" spans="1:46" x14ac:dyDescent="0.35">
      <c r="A193" s="66" t="str">
        <f>IF(C192="","",MAX($A$7:A192)+1)</f>
        <v/>
      </c>
      <c r="B193" s="37" t="str">
        <f>IF(C193&lt;&gt;"",MAX($B$7:B192)+1,"")</f>
        <v/>
      </c>
      <c r="C193" s="107"/>
      <c r="D193" s="38"/>
      <c r="E193" s="108" t="str">
        <f t="shared" si="49"/>
        <v/>
      </c>
      <c r="F193" s="150"/>
      <c r="G193" s="107"/>
      <c r="H193" s="70" t="str">
        <f t="shared" ca="1" si="46"/>
        <v/>
      </c>
      <c r="I193" s="287" t="str">
        <f t="shared" ca="1" si="43"/>
        <v/>
      </c>
      <c r="J193" s="285" t="str">
        <f ca="1">IF(H193="","",VLOOKUP(H193,Kategorie!$A$4:$J$35,8,FALSE))</f>
        <v/>
      </c>
      <c r="L193" s="142" t="str">
        <f t="shared" ca="1" si="54"/>
        <v/>
      </c>
      <c r="M193" s="142" t="str">
        <f t="shared" ca="1" si="54"/>
        <v/>
      </c>
      <c r="N193" s="142" t="str">
        <f t="shared" ca="1" si="54"/>
        <v/>
      </c>
      <c r="O193" s="142" t="str">
        <f t="shared" ca="1" si="54"/>
        <v/>
      </c>
      <c r="P193" s="142" t="str">
        <f t="shared" ca="1" si="54"/>
        <v/>
      </c>
      <c r="Q193" s="142" t="str">
        <f t="shared" ca="1" si="54"/>
        <v/>
      </c>
      <c r="R193" s="142" t="str">
        <f t="shared" ca="1" si="54"/>
        <v/>
      </c>
      <c r="S193" s="142" t="str">
        <f t="shared" ca="1" si="54"/>
        <v/>
      </c>
      <c r="T193" s="142" t="str">
        <f t="shared" ca="1" si="54"/>
        <v/>
      </c>
      <c r="U193" s="142" t="str">
        <f t="shared" ca="1" si="54"/>
        <v/>
      </c>
      <c r="V193" s="142" t="str">
        <f t="shared" ca="1" si="54"/>
        <v/>
      </c>
      <c r="W193" s="142" t="str">
        <f t="shared" ca="1" si="54"/>
        <v/>
      </c>
      <c r="X193" s="142" t="str">
        <f t="shared" ca="1" si="54"/>
        <v/>
      </c>
      <c r="Y193" s="142"/>
      <c r="Z193" s="142"/>
      <c r="AA193" s="148" t="str">
        <f t="shared" ca="1" si="53"/>
        <v/>
      </c>
      <c r="AB193" s="148" t="str">
        <f t="shared" ca="1" si="53"/>
        <v/>
      </c>
      <c r="AC193" s="148" t="str">
        <f t="shared" ca="1" si="53"/>
        <v/>
      </c>
      <c r="AD193" s="148" t="str">
        <f t="shared" ca="1" si="53"/>
        <v/>
      </c>
      <c r="AE193" s="148" t="str">
        <f t="shared" ca="1" si="53"/>
        <v/>
      </c>
      <c r="AF193" s="148" t="str">
        <f t="shared" ca="1" si="53"/>
        <v/>
      </c>
      <c r="AG193" s="148" t="str">
        <f t="shared" ca="1" si="53"/>
        <v/>
      </c>
      <c r="AH193" s="148" t="str">
        <f t="shared" ca="1" si="53"/>
        <v/>
      </c>
      <c r="AI193" s="148" t="str">
        <f t="shared" ca="1" si="53"/>
        <v/>
      </c>
      <c r="AJ193" s="148" t="str">
        <f t="shared" ca="1" si="53"/>
        <v/>
      </c>
      <c r="AK193" s="148" t="str">
        <f t="shared" ca="1" si="53"/>
        <v/>
      </c>
      <c r="AL193" s="148" t="str">
        <f t="shared" ca="1" si="52"/>
        <v/>
      </c>
      <c r="AM193" s="238" t="str">
        <f t="shared" ca="1" si="40"/>
        <v/>
      </c>
      <c r="AN193" s="233" t="str">
        <f t="shared" ca="1" si="44"/>
        <v/>
      </c>
      <c r="AO193" s="233" t="str">
        <f t="shared" ca="1" si="41"/>
        <v/>
      </c>
      <c r="AP193" s="233" t="str">
        <f t="shared" ca="1" si="42"/>
        <v/>
      </c>
      <c r="AR193" s="66"/>
      <c r="AS193" s="11"/>
      <c r="AT193" s="11"/>
    </row>
    <row r="194" spans="1:46" x14ac:dyDescent="0.35">
      <c r="A194" s="66" t="str">
        <f>IF(C193="","",MAX($A$7:A193)+1)</f>
        <v/>
      </c>
      <c r="B194" s="37" t="str">
        <f>IF(C194&lt;&gt;"",MAX($B$7:B193)+1,"")</f>
        <v/>
      </c>
      <c r="C194" s="107"/>
      <c r="D194" s="38"/>
      <c r="E194" s="108" t="str">
        <f t="shared" si="49"/>
        <v/>
      </c>
      <c r="F194" s="150"/>
      <c r="G194" s="107"/>
      <c r="H194" s="70" t="str">
        <f t="shared" ca="1" si="46"/>
        <v/>
      </c>
      <c r="I194" s="287" t="str">
        <f t="shared" ca="1" si="43"/>
        <v/>
      </c>
      <c r="J194" s="285" t="str">
        <f ca="1">IF(H194="","",VLOOKUP(H194,Kategorie!$A$4:$J$35,8,FALSE))</f>
        <v/>
      </c>
      <c r="L194" s="142" t="str">
        <f t="shared" ca="1" si="54"/>
        <v/>
      </c>
      <c r="M194" s="142" t="str">
        <f t="shared" ca="1" si="54"/>
        <v/>
      </c>
      <c r="N194" s="142" t="str">
        <f t="shared" ca="1" si="54"/>
        <v/>
      </c>
      <c r="O194" s="142" t="str">
        <f t="shared" ca="1" si="54"/>
        <v/>
      </c>
      <c r="P194" s="142" t="str">
        <f t="shared" ca="1" si="54"/>
        <v/>
      </c>
      <c r="Q194" s="142" t="str">
        <f t="shared" ca="1" si="54"/>
        <v/>
      </c>
      <c r="R194" s="142" t="str">
        <f t="shared" ca="1" si="54"/>
        <v/>
      </c>
      <c r="S194" s="142" t="str">
        <f t="shared" ca="1" si="54"/>
        <v/>
      </c>
      <c r="T194" s="142" t="str">
        <f t="shared" ca="1" si="54"/>
        <v/>
      </c>
      <c r="U194" s="142" t="str">
        <f t="shared" ca="1" si="54"/>
        <v/>
      </c>
      <c r="V194" s="142" t="str">
        <f t="shared" ca="1" si="54"/>
        <v/>
      </c>
      <c r="W194" s="142" t="str">
        <f t="shared" ca="1" si="54"/>
        <v/>
      </c>
      <c r="X194" s="142" t="str">
        <f t="shared" ca="1" si="54"/>
        <v/>
      </c>
      <c r="Y194" s="142"/>
      <c r="Z194" s="142"/>
      <c r="AA194" s="148" t="str">
        <f t="shared" ca="1" si="53"/>
        <v/>
      </c>
      <c r="AB194" s="148" t="str">
        <f t="shared" ca="1" si="53"/>
        <v/>
      </c>
      <c r="AC194" s="148" t="str">
        <f t="shared" ca="1" si="53"/>
        <v/>
      </c>
      <c r="AD194" s="148" t="str">
        <f t="shared" ca="1" si="53"/>
        <v/>
      </c>
      <c r="AE194" s="148" t="str">
        <f t="shared" ca="1" si="53"/>
        <v/>
      </c>
      <c r="AF194" s="148" t="str">
        <f t="shared" ca="1" si="53"/>
        <v/>
      </c>
      <c r="AG194" s="148" t="str">
        <f t="shared" ca="1" si="53"/>
        <v/>
      </c>
      <c r="AH194" s="148" t="str">
        <f t="shared" ca="1" si="53"/>
        <v/>
      </c>
      <c r="AI194" s="148" t="str">
        <f t="shared" ca="1" si="53"/>
        <v/>
      </c>
      <c r="AJ194" s="148" t="str">
        <f t="shared" ca="1" si="53"/>
        <v/>
      </c>
      <c r="AK194" s="148" t="str">
        <f t="shared" ca="1" si="53"/>
        <v/>
      </c>
      <c r="AL194" s="148" t="str">
        <f t="shared" ca="1" si="52"/>
        <v/>
      </c>
      <c r="AM194" s="238" t="str">
        <f t="shared" ca="1" si="40"/>
        <v/>
      </c>
      <c r="AN194" s="233" t="str">
        <f t="shared" ca="1" si="44"/>
        <v/>
      </c>
      <c r="AO194" s="233" t="str">
        <f t="shared" ca="1" si="41"/>
        <v/>
      </c>
      <c r="AP194" s="233" t="str">
        <f t="shared" ca="1" si="42"/>
        <v/>
      </c>
      <c r="AR194" s="66"/>
      <c r="AS194" s="11"/>
      <c r="AT194" s="11"/>
    </row>
    <row r="195" spans="1:46" x14ac:dyDescent="0.35">
      <c r="A195" s="66" t="str">
        <f>IF(C194="","",MAX($A$7:A194)+1)</f>
        <v/>
      </c>
      <c r="B195" s="37" t="str">
        <f>IF(C195&lt;&gt;"",MAX($B$7:B194)+1,"")</f>
        <v/>
      </c>
      <c r="C195" s="107"/>
      <c r="D195" s="38"/>
      <c r="E195" s="108" t="str">
        <f t="shared" si="49"/>
        <v/>
      </c>
      <c r="F195" s="150"/>
      <c r="G195" s="107"/>
      <c r="H195" s="70" t="str">
        <f t="shared" ca="1" si="46"/>
        <v/>
      </c>
      <c r="I195" s="287" t="str">
        <f t="shared" ca="1" si="43"/>
        <v/>
      </c>
      <c r="J195" s="285" t="str">
        <f ca="1">IF(H195="","",VLOOKUP(H195,Kategorie!$A$4:$J$35,8,FALSE))</f>
        <v/>
      </c>
      <c r="L195" s="142" t="str">
        <f t="shared" ca="1" si="54"/>
        <v/>
      </c>
      <c r="M195" s="142" t="str">
        <f t="shared" ca="1" si="54"/>
        <v/>
      </c>
      <c r="N195" s="142" t="str">
        <f t="shared" ca="1" si="54"/>
        <v/>
      </c>
      <c r="O195" s="142" t="str">
        <f t="shared" ca="1" si="54"/>
        <v/>
      </c>
      <c r="P195" s="142" t="str">
        <f t="shared" ca="1" si="54"/>
        <v/>
      </c>
      <c r="Q195" s="142" t="str">
        <f t="shared" ca="1" si="54"/>
        <v/>
      </c>
      <c r="R195" s="142" t="str">
        <f t="shared" ca="1" si="54"/>
        <v/>
      </c>
      <c r="S195" s="142" t="str">
        <f t="shared" ca="1" si="54"/>
        <v/>
      </c>
      <c r="T195" s="142" t="str">
        <f t="shared" ca="1" si="54"/>
        <v/>
      </c>
      <c r="U195" s="142" t="str">
        <f t="shared" ca="1" si="54"/>
        <v/>
      </c>
      <c r="V195" s="142" t="str">
        <f t="shared" ca="1" si="54"/>
        <v/>
      </c>
      <c r="W195" s="142" t="str">
        <f t="shared" ca="1" si="54"/>
        <v/>
      </c>
      <c r="X195" s="142" t="str">
        <f t="shared" ca="1" si="54"/>
        <v/>
      </c>
      <c r="Y195" s="142"/>
      <c r="Z195" s="142"/>
      <c r="AA195" s="148" t="str">
        <f t="shared" ca="1" si="53"/>
        <v/>
      </c>
      <c r="AB195" s="148" t="str">
        <f t="shared" ca="1" si="53"/>
        <v/>
      </c>
      <c r="AC195" s="148" t="str">
        <f t="shared" ca="1" si="53"/>
        <v/>
      </c>
      <c r="AD195" s="148" t="str">
        <f t="shared" ca="1" si="53"/>
        <v/>
      </c>
      <c r="AE195" s="148" t="str">
        <f t="shared" ca="1" si="53"/>
        <v/>
      </c>
      <c r="AF195" s="148" t="str">
        <f t="shared" ca="1" si="53"/>
        <v/>
      </c>
      <c r="AG195" s="148" t="str">
        <f t="shared" ca="1" si="53"/>
        <v/>
      </c>
      <c r="AH195" s="148" t="str">
        <f t="shared" ca="1" si="53"/>
        <v/>
      </c>
      <c r="AI195" s="148" t="str">
        <f t="shared" ca="1" si="53"/>
        <v/>
      </c>
      <c r="AJ195" s="148" t="str">
        <f t="shared" ca="1" si="53"/>
        <v/>
      </c>
      <c r="AK195" s="148" t="str">
        <f t="shared" ca="1" si="53"/>
        <v/>
      </c>
      <c r="AL195" s="148" t="str">
        <f t="shared" ca="1" si="52"/>
        <v/>
      </c>
      <c r="AM195" s="238" t="str">
        <f t="shared" ca="1" si="40"/>
        <v/>
      </c>
      <c r="AN195" s="233" t="str">
        <f t="shared" ca="1" si="44"/>
        <v/>
      </c>
      <c r="AO195" s="233" t="str">
        <f t="shared" ca="1" si="41"/>
        <v/>
      </c>
      <c r="AP195" s="233" t="str">
        <f t="shared" ca="1" si="42"/>
        <v/>
      </c>
      <c r="AR195" s="66"/>
      <c r="AS195" s="11"/>
      <c r="AT195" s="11"/>
    </row>
    <row r="196" spans="1:46" x14ac:dyDescent="0.35">
      <c r="A196" s="66" t="str">
        <f>IF(C195="","",MAX($A$7:A195)+1)</f>
        <v/>
      </c>
      <c r="B196" s="37" t="str">
        <f>IF(C196&lt;&gt;"",MAX($B$7:B195)+1,"")</f>
        <v/>
      </c>
      <c r="C196" s="107"/>
      <c r="D196" s="38"/>
      <c r="E196" s="108" t="str">
        <f t="shared" si="49"/>
        <v/>
      </c>
      <c r="F196" s="150"/>
      <c r="G196" s="107"/>
      <c r="H196" s="70" t="str">
        <f t="shared" ca="1" si="46"/>
        <v/>
      </c>
      <c r="I196" s="287" t="str">
        <f t="shared" ca="1" si="43"/>
        <v/>
      </c>
      <c r="J196" s="285" t="str">
        <f ca="1">IF(H196="","",VLOOKUP(H196,Kategorie!$A$4:$J$35,8,FALSE))</f>
        <v/>
      </c>
      <c r="L196" s="142" t="str">
        <f t="shared" ca="1" si="54"/>
        <v/>
      </c>
      <c r="M196" s="142" t="str">
        <f t="shared" ca="1" si="54"/>
        <v/>
      </c>
      <c r="N196" s="142" t="str">
        <f t="shared" ca="1" si="54"/>
        <v/>
      </c>
      <c r="O196" s="142" t="str">
        <f t="shared" ca="1" si="54"/>
        <v/>
      </c>
      <c r="P196" s="142" t="str">
        <f t="shared" ca="1" si="54"/>
        <v/>
      </c>
      <c r="Q196" s="142" t="str">
        <f t="shared" ca="1" si="54"/>
        <v/>
      </c>
      <c r="R196" s="142" t="str">
        <f t="shared" ca="1" si="54"/>
        <v/>
      </c>
      <c r="S196" s="142" t="str">
        <f t="shared" ca="1" si="54"/>
        <v/>
      </c>
      <c r="T196" s="142" t="str">
        <f t="shared" ca="1" si="54"/>
        <v/>
      </c>
      <c r="U196" s="142" t="str">
        <f t="shared" ca="1" si="54"/>
        <v/>
      </c>
      <c r="V196" s="142" t="str">
        <f t="shared" ca="1" si="54"/>
        <v/>
      </c>
      <c r="W196" s="142" t="str">
        <f t="shared" ca="1" si="54"/>
        <v/>
      </c>
      <c r="X196" s="142" t="str">
        <f t="shared" ca="1" si="54"/>
        <v/>
      </c>
      <c r="Y196" s="142"/>
      <c r="Z196" s="142"/>
      <c r="AA196" s="148" t="str">
        <f t="shared" ca="1" si="53"/>
        <v/>
      </c>
      <c r="AB196" s="148" t="str">
        <f t="shared" ca="1" si="53"/>
        <v/>
      </c>
      <c r="AC196" s="148" t="str">
        <f t="shared" ca="1" si="53"/>
        <v/>
      </c>
      <c r="AD196" s="148" t="str">
        <f t="shared" ca="1" si="53"/>
        <v/>
      </c>
      <c r="AE196" s="148" t="str">
        <f t="shared" ca="1" si="53"/>
        <v/>
      </c>
      <c r="AF196" s="148" t="str">
        <f t="shared" ca="1" si="53"/>
        <v/>
      </c>
      <c r="AG196" s="148" t="str">
        <f t="shared" ca="1" si="53"/>
        <v/>
      </c>
      <c r="AH196" s="148" t="str">
        <f t="shared" ca="1" si="53"/>
        <v/>
      </c>
      <c r="AI196" s="148" t="str">
        <f t="shared" ca="1" si="53"/>
        <v/>
      </c>
      <c r="AJ196" s="148" t="str">
        <f t="shared" ca="1" si="53"/>
        <v/>
      </c>
      <c r="AK196" s="148" t="str">
        <f t="shared" ca="1" si="53"/>
        <v/>
      </c>
      <c r="AL196" s="148" t="str">
        <f t="shared" ca="1" si="52"/>
        <v/>
      </c>
      <c r="AM196" s="238" t="str">
        <f t="shared" ca="1" si="40"/>
        <v/>
      </c>
      <c r="AN196" s="233" t="str">
        <f t="shared" ca="1" si="44"/>
        <v/>
      </c>
      <c r="AO196" s="233" t="str">
        <f t="shared" ca="1" si="41"/>
        <v/>
      </c>
      <c r="AP196" s="233" t="str">
        <f t="shared" ca="1" si="42"/>
        <v/>
      </c>
      <c r="AR196" s="66"/>
      <c r="AS196" s="11"/>
      <c r="AT196" s="11"/>
    </row>
    <row r="197" spans="1:46" x14ac:dyDescent="0.35">
      <c r="A197" s="66" t="str">
        <f>IF(C196="","",MAX($A$7:A196)+1)</f>
        <v/>
      </c>
      <c r="B197" s="37" t="str">
        <f>IF(C197&lt;&gt;"",MAX($B$7:B196)+1,"")</f>
        <v/>
      </c>
      <c r="C197" s="107"/>
      <c r="D197" s="38"/>
      <c r="E197" s="108" t="str">
        <f t="shared" si="49"/>
        <v/>
      </c>
      <c r="F197" s="150"/>
      <c r="G197" s="107"/>
      <c r="H197" s="70" t="str">
        <f t="shared" ca="1" si="46"/>
        <v/>
      </c>
      <c r="I197" s="287" t="str">
        <f t="shared" ca="1" si="43"/>
        <v/>
      </c>
      <c r="J197" s="285" t="str">
        <f ca="1">IF(H197="","",VLOOKUP(H197,Kategorie!$A$4:$J$35,8,FALSE))</f>
        <v/>
      </c>
      <c r="L197" s="142" t="str">
        <f t="shared" ca="1" si="54"/>
        <v/>
      </c>
      <c r="M197" s="142" t="str">
        <f t="shared" ca="1" si="54"/>
        <v/>
      </c>
      <c r="N197" s="142" t="str">
        <f t="shared" ca="1" si="54"/>
        <v/>
      </c>
      <c r="O197" s="142" t="str">
        <f t="shared" ca="1" si="54"/>
        <v/>
      </c>
      <c r="P197" s="142" t="str">
        <f t="shared" ca="1" si="54"/>
        <v/>
      </c>
      <c r="Q197" s="142" t="str">
        <f t="shared" ca="1" si="54"/>
        <v/>
      </c>
      <c r="R197" s="142" t="str">
        <f t="shared" ca="1" si="54"/>
        <v/>
      </c>
      <c r="S197" s="142" t="str">
        <f t="shared" ca="1" si="54"/>
        <v/>
      </c>
      <c r="T197" s="142" t="str">
        <f t="shared" ca="1" si="54"/>
        <v/>
      </c>
      <c r="U197" s="142" t="str">
        <f t="shared" ca="1" si="54"/>
        <v/>
      </c>
      <c r="V197" s="142" t="str">
        <f t="shared" ca="1" si="54"/>
        <v/>
      </c>
      <c r="W197" s="142" t="str">
        <f t="shared" ca="1" si="54"/>
        <v/>
      </c>
      <c r="X197" s="142" t="str">
        <f t="shared" ca="1" si="54"/>
        <v/>
      </c>
      <c r="Y197" s="142"/>
      <c r="Z197" s="142"/>
      <c r="AA197" s="148" t="str">
        <f t="shared" ca="1" si="53"/>
        <v/>
      </c>
      <c r="AB197" s="148" t="str">
        <f t="shared" ca="1" si="53"/>
        <v/>
      </c>
      <c r="AC197" s="148" t="str">
        <f t="shared" ca="1" si="53"/>
        <v/>
      </c>
      <c r="AD197" s="148" t="str">
        <f t="shared" ca="1" si="53"/>
        <v/>
      </c>
      <c r="AE197" s="148" t="str">
        <f t="shared" ca="1" si="53"/>
        <v/>
      </c>
      <c r="AF197" s="148" t="str">
        <f t="shared" ca="1" si="53"/>
        <v/>
      </c>
      <c r="AG197" s="148" t="str">
        <f t="shared" ca="1" si="53"/>
        <v/>
      </c>
      <c r="AH197" s="148" t="str">
        <f t="shared" ca="1" si="53"/>
        <v/>
      </c>
      <c r="AI197" s="148" t="str">
        <f t="shared" ca="1" si="53"/>
        <v/>
      </c>
      <c r="AJ197" s="148" t="str">
        <f t="shared" ca="1" si="53"/>
        <v/>
      </c>
      <c r="AK197" s="148" t="str">
        <f t="shared" ca="1" si="53"/>
        <v/>
      </c>
      <c r="AL197" s="148" t="str">
        <f t="shared" ca="1" si="52"/>
        <v/>
      </c>
      <c r="AM197" s="238" t="str">
        <f t="shared" ca="1" si="40"/>
        <v/>
      </c>
      <c r="AN197" s="233" t="str">
        <f t="shared" ca="1" si="44"/>
        <v/>
      </c>
      <c r="AO197" s="233" t="str">
        <f t="shared" ca="1" si="41"/>
        <v/>
      </c>
      <c r="AP197" s="233" t="str">
        <f t="shared" ca="1" si="42"/>
        <v/>
      </c>
      <c r="AR197" s="66"/>
      <c r="AS197" s="11"/>
      <c r="AT197" s="11"/>
    </row>
    <row r="198" spans="1:46" x14ac:dyDescent="0.35">
      <c r="A198" s="66" t="str">
        <f>IF(C197="","",MAX($A$7:A197)+1)</f>
        <v/>
      </c>
      <c r="B198" s="37" t="str">
        <f>IF(C198&lt;&gt;"",MAX($B$7:B197)+1,"")</f>
        <v/>
      </c>
      <c r="C198" s="107"/>
      <c r="D198" s="38"/>
      <c r="E198" s="108" t="str">
        <f t="shared" si="49"/>
        <v/>
      </c>
      <c r="F198" s="150"/>
      <c r="G198" s="107"/>
      <c r="H198" s="70" t="str">
        <f t="shared" ca="1" si="46"/>
        <v/>
      </c>
      <c r="I198" s="287" t="str">
        <f t="shared" ca="1" si="43"/>
        <v/>
      </c>
      <c r="J198" s="285" t="str">
        <f ca="1">IF(H198="","",VLOOKUP(H198,Kategorie!$A$4:$J$35,8,FALSE))</f>
        <v/>
      </c>
      <c r="L198" s="142" t="str">
        <f t="shared" ca="1" si="54"/>
        <v/>
      </c>
      <c r="M198" s="142" t="str">
        <f t="shared" ca="1" si="54"/>
        <v/>
      </c>
      <c r="N198" s="142" t="str">
        <f t="shared" ca="1" si="54"/>
        <v/>
      </c>
      <c r="O198" s="142" t="str">
        <f t="shared" ca="1" si="54"/>
        <v/>
      </c>
      <c r="P198" s="142" t="str">
        <f t="shared" ca="1" si="54"/>
        <v/>
      </c>
      <c r="Q198" s="142" t="str">
        <f t="shared" ca="1" si="54"/>
        <v/>
      </c>
      <c r="R198" s="142" t="str">
        <f t="shared" ca="1" si="54"/>
        <v/>
      </c>
      <c r="S198" s="142" t="str">
        <f t="shared" ca="1" si="54"/>
        <v/>
      </c>
      <c r="T198" s="142" t="str">
        <f t="shared" ca="1" si="54"/>
        <v/>
      </c>
      <c r="U198" s="142" t="str">
        <f t="shared" ca="1" si="54"/>
        <v/>
      </c>
      <c r="V198" s="142" t="str">
        <f t="shared" ca="1" si="54"/>
        <v/>
      </c>
      <c r="W198" s="142" t="str">
        <f t="shared" ca="1" si="54"/>
        <v/>
      </c>
      <c r="X198" s="142" t="str">
        <f t="shared" ca="1" si="54"/>
        <v/>
      </c>
      <c r="Y198" s="142"/>
      <c r="Z198" s="142"/>
      <c r="AA198" s="148" t="str">
        <f t="shared" ca="1" si="53"/>
        <v/>
      </c>
      <c r="AB198" s="148" t="str">
        <f t="shared" ca="1" si="53"/>
        <v/>
      </c>
      <c r="AC198" s="148" t="str">
        <f t="shared" ca="1" si="53"/>
        <v/>
      </c>
      <c r="AD198" s="148" t="str">
        <f t="shared" ca="1" si="53"/>
        <v/>
      </c>
      <c r="AE198" s="148" t="str">
        <f t="shared" ca="1" si="53"/>
        <v/>
      </c>
      <c r="AF198" s="148" t="str">
        <f t="shared" ca="1" si="53"/>
        <v/>
      </c>
      <c r="AG198" s="148" t="str">
        <f t="shared" ca="1" si="53"/>
        <v/>
      </c>
      <c r="AH198" s="148" t="str">
        <f t="shared" ca="1" si="53"/>
        <v/>
      </c>
      <c r="AI198" s="148" t="str">
        <f t="shared" ca="1" si="53"/>
        <v/>
      </c>
      <c r="AJ198" s="148" t="str">
        <f t="shared" ca="1" si="53"/>
        <v/>
      </c>
      <c r="AK198" s="148" t="str">
        <f t="shared" ca="1" si="53"/>
        <v/>
      </c>
      <c r="AL198" s="148" t="str">
        <f t="shared" ca="1" si="52"/>
        <v/>
      </c>
      <c r="AM198" s="238" t="str">
        <f t="shared" ca="1" si="40"/>
        <v/>
      </c>
      <c r="AN198" s="233" t="str">
        <f t="shared" ca="1" si="44"/>
        <v/>
      </c>
      <c r="AO198" s="233" t="str">
        <f t="shared" ca="1" si="41"/>
        <v/>
      </c>
      <c r="AP198" s="233" t="str">
        <f t="shared" ca="1" si="42"/>
        <v/>
      </c>
      <c r="AR198" s="66"/>
      <c r="AS198" s="11"/>
      <c r="AT198" s="11"/>
    </row>
    <row r="199" spans="1:46" x14ac:dyDescent="0.35">
      <c r="A199" s="66" t="str">
        <f>IF(C198="","",MAX($A$7:A198)+1)</f>
        <v/>
      </c>
      <c r="B199" s="37" t="str">
        <f>IF(C199&lt;&gt;"",MAX($B$7:B198)+1,"")</f>
        <v/>
      </c>
      <c r="C199" s="107"/>
      <c r="D199" s="38"/>
      <c r="E199" s="108" t="str">
        <f t="shared" ref="E199:E262" si="55">IF(C199="","",IF(MID(C199,LEN(C199),1)="á",0,1))</f>
        <v/>
      </c>
      <c r="F199" s="150"/>
      <c r="G199" s="107"/>
      <c r="H199" s="70" t="str">
        <f t="shared" ref="H199:H262" ca="1" si="56">CONCATENATE(L199,M199,N199,O199,P199,Q199,R199,S199,T199,U199,V199,W199,AA199,AB199,AC199,AD199,AE199,AF199,AG199,AH199,AI199,X199,Y199,Z199,AJ199,AK199,AL199)</f>
        <v/>
      </c>
      <c r="I199" s="287" t="str">
        <f t="shared" ca="1" si="43"/>
        <v/>
      </c>
      <c r="J199" s="285" t="str">
        <f ca="1">IF(H199="","",VLOOKUP(H199,Kategorie!$A$4:$J$35,8,FALSE))</f>
        <v/>
      </c>
      <c r="L199" s="142" t="str">
        <f t="shared" ca="1" si="54"/>
        <v/>
      </c>
      <c r="M199" s="142" t="str">
        <f t="shared" ca="1" si="54"/>
        <v/>
      </c>
      <c r="N199" s="142" t="str">
        <f t="shared" ca="1" si="54"/>
        <v/>
      </c>
      <c r="O199" s="142" t="str">
        <f t="shared" ca="1" si="54"/>
        <v/>
      </c>
      <c r="P199" s="142" t="str">
        <f t="shared" ca="1" si="54"/>
        <v/>
      </c>
      <c r="Q199" s="142" t="str">
        <f t="shared" ca="1" si="54"/>
        <v/>
      </c>
      <c r="R199" s="142" t="str">
        <f t="shared" ca="1" si="54"/>
        <v/>
      </c>
      <c r="S199" s="142" t="str">
        <f t="shared" ca="1" si="54"/>
        <v/>
      </c>
      <c r="T199" s="142" t="str">
        <f t="shared" ca="1" si="54"/>
        <v/>
      </c>
      <c r="U199" s="142" t="str">
        <f t="shared" ca="1" si="54"/>
        <v/>
      </c>
      <c r="V199" s="142" t="str">
        <f t="shared" ca="1" si="54"/>
        <v/>
      </c>
      <c r="W199" s="142" t="str">
        <f t="shared" ca="1" si="54"/>
        <v/>
      </c>
      <c r="X199" s="142" t="str">
        <f t="shared" ca="1" si="54"/>
        <v/>
      </c>
      <c r="Y199" s="142"/>
      <c r="Z199" s="142"/>
      <c r="AA199" s="148" t="str">
        <f t="shared" ca="1" si="53"/>
        <v/>
      </c>
      <c r="AB199" s="148" t="str">
        <f t="shared" ca="1" si="53"/>
        <v/>
      </c>
      <c r="AC199" s="148" t="str">
        <f t="shared" ca="1" si="53"/>
        <v/>
      </c>
      <c r="AD199" s="148" t="str">
        <f t="shared" ca="1" si="53"/>
        <v/>
      </c>
      <c r="AE199" s="148" t="str">
        <f t="shared" ca="1" si="53"/>
        <v/>
      </c>
      <c r="AF199" s="148" t="str">
        <f t="shared" ca="1" si="53"/>
        <v/>
      </c>
      <c r="AG199" s="148" t="str">
        <f t="shared" ca="1" si="53"/>
        <v/>
      </c>
      <c r="AH199" s="148" t="str">
        <f t="shared" ca="1" si="53"/>
        <v/>
      </c>
      <c r="AI199" s="148" t="str">
        <f t="shared" ca="1" si="53"/>
        <v/>
      </c>
      <c r="AJ199" s="148" t="str">
        <f t="shared" ca="1" si="53"/>
        <v/>
      </c>
      <c r="AK199" s="148" t="str">
        <f t="shared" ca="1" si="53"/>
        <v/>
      </c>
      <c r="AL199" s="148" t="str">
        <f t="shared" ca="1" si="52"/>
        <v/>
      </c>
      <c r="AM199" s="238" t="str">
        <f t="shared" ref="AM199:AM262" ca="1" si="57">IF(H199="","",VLOOKUP(H199,popisky,4,0))</f>
        <v/>
      </c>
      <c r="AN199" s="233" t="str">
        <f t="shared" ca="1" si="44"/>
        <v/>
      </c>
      <c r="AO199" s="233" t="str">
        <f t="shared" ref="AO199:AO262" ca="1" si="58">IF(H199="","",VLOOKUP(H199,popisky,10,0))</f>
        <v/>
      </c>
      <c r="AP199" s="233" t="str">
        <f t="shared" ref="AP199:AP262" ca="1" si="59">IF(H199="","",VLOOKUP(H199,popisky,5,0) &amp; " - " &amp; VLOOKUP(H199,popisky,6,0))</f>
        <v/>
      </c>
      <c r="AR199" s="66"/>
      <c r="AS199" s="11"/>
      <c r="AT199" s="11"/>
    </row>
    <row r="200" spans="1:46" x14ac:dyDescent="0.35">
      <c r="A200" s="66" t="str">
        <f>IF(C199="","",MAX($A$7:A199)+1)</f>
        <v/>
      </c>
      <c r="B200" s="37" t="str">
        <f>IF(C200&lt;&gt;"",MAX($B$7:B199)+1,"")</f>
        <v/>
      </c>
      <c r="C200" s="107"/>
      <c r="D200" s="38"/>
      <c r="E200" s="108" t="str">
        <f t="shared" si="55"/>
        <v/>
      </c>
      <c r="F200" s="150"/>
      <c r="G200" s="107"/>
      <c r="H200" s="70" t="str">
        <f t="shared" ca="1" si="56"/>
        <v/>
      </c>
      <c r="I200" s="287" t="str">
        <f t="shared" ref="I200:I263" ca="1" si="60">IF(AO200="","",AO200 &amp; " m")</f>
        <v/>
      </c>
      <c r="J200" s="285" t="str">
        <f ca="1">IF(H200="","",VLOOKUP(H200,Kategorie!$A$4:$J$35,8,FALSE))</f>
        <v/>
      </c>
      <c r="L200" s="142" t="str">
        <f t="shared" ca="1" si="54"/>
        <v/>
      </c>
      <c r="M200" s="142" t="str">
        <f t="shared" ca="1" si="54"/>
        <v/>
      </c>
      <c r="N200" s="142" t="str">
        <f t="shared" ca="1" si="54"/>
        <v/>
      </c>
      <c r="O200" s="142" t="str">
        <f t="shared" ca="1" si="54"/>
        <v/>
      </c>
      <c r="P200" s="142" t="str">
        <f t="shared" ca="1" si="54"/>
        <v/>
      </c>
      <c r="Q200" s="142" t="str">
        <f t="shared" ca="1" si="54"/>
        <v/>
      </c>
      <c r="R200" s="142" t="str">
        <f t="shared" ca="1" si="54"/>
        <v/>
      </c>
      <c r="S200" s="142" t="str">
        <f t="shared" ca="1" si="54"/>
        <v/>
      </c>
      <c r="T200" s="142" t="str">
        <f t="shared" ca="1" si="54"/>
        <v/>
      </c>
      <c r="U200" s="142" t="str">
        <f t="shared" ca="1" si="54"/>
        <v/>
      </c>
      <c r="V200" s="142" t="str">
        <f t="shared" ca="1" si="54"/>
        <v/>
      </c>
      <c r="W200" s="142" t="str">
        <f t="shared" ca="1" si="54"/>
        <v/>
      </c>
      <c r="X200" s="142" t="str">
        <f t="shared" ca="1" si="54"/>
        <v/>
      </c>
      <c r="Y200" s="142"/>
      <c r="Z200" s="142"/>
      <c r="AA200" s="148" t="str">
        <f t="shared" ca="1" si="53"/>
        <v/>
      </c>
      <c r="AB200" s="148" t="str">
        <f t="shared" ca="1" si="53"/>
        <v/>
      </c>
      <c r="AC200" s="148" t="str">
        <f t="shared" ca="1" si="53"/>
        <v/>
      </c>
      <c r="AD200" s="148" t="str">
        <f t="shared" ca="1" si="53"/>
        <v/>
      </c>
      <c r="AE200" s="148" t="str">
        <f t="shared" ca="1" si="53"/>
        <v/>
      </c>
      <c r="AF200" s="148" t="str">
        <f t="shared" ca="1" si="53"/>
        <v/>
      </c>
      <c r="AG200" s="148" t="str">
        <f t="shared" ca="1" si="53"/>
        <v/>
      </c>
      <c r="AH200" s="148" t="str">
        <f t="shared" ca="1" si="53"/>
        <v/>
      </c>
      <c r="AI200" s="148" t="str">
        <f t="shared" ca="1" si="53"/>
        <v/>
      </c>
      <c r="AJ200" s="148" t="str">
        <f t="shared" ca="1" si="53"/>
        <v/>
      </c>
      <c r="AK200" s="148" t="str">
        <f t="shared" ca="1" si="53"/>
        <v/>
      </c>
      <c r="AL200" s="148" t="str">
        <f t="shared" ca="1" si="52"/>
        <v/>
      </c>
      <c r="AM200" s="238" t="str">
        <f t="shared" ca="1" si="57"/>
        <v/>
      </c>
      <c r="AN200" s="233" t="str">
        <f t="shared" ref="AN200:AN263" ca="1" si="61">IF(ISERROR(HLOOKUP(H200,$L$1:$AL$5,5,0)),"",HLOOKUP(H200,$L$1:$AL$5,5,0))</f>
        <v/>
      </c>
      <c r="AO200" s="233" t="str">
        <f t="shared" ca="1" si="58"/>
        <v/>
      </c>
      <c r="AP200" s="233" t="str">
        <f t="shared" ca="1" si="59"/>
        <v/>
      </c>
      <c r="AR200" s="66"/>
      <c r="AS200" s="11"/>
      <c r="AT200" s="11"/>
    </row>
    <row r="201" spans="1:46" x14ac:dyDescent="0.35">
      <c r="A201" s="66" t="str">
        <f>IF(C200="","",MAX($A$7:A200)+1)</f>
        <v/>
      </c>
      <c r="B201" s="37" t="str">
        <f>IF(C201&lt;&gt;"",MAX($B$7:B200)+1,"")</f>
        <v/>
      </c>
      <c r="C201" s="107"/>
      <c r="D201" s="38"/>
      <c r="E201" s="108" t="str">
        <f t="shared" si="55"/>
        <v/>
      </c>
      <c r="F201" s="150"/>
      <c r="G201" s="107"/>
      <c r="H201" s="70" t="str">
        <f t="shared" ca="1" si="56"/>
        <v/>
      </c>
      <c r="I201" s="287" t="str">
        <f t="shared" ca="1" si="60"/>
        <v/>
      </c>
      <c r="J201" s="285" t="str">
        <f ca="1">IF(H201="","",VLOOKUP(H201,Kategorie!$A$4:$J$35,8,FALSE))</f>
        <v/>
      </c>
      <c r="L201" s="142" t="str">
        <f t="shared" ca="1" si="54"/>
        <v/>
      </c>
      <c r="M201" s="142" t="str">
        <f t="shared" ca="1" si="54"/>
        <v/>
      </c>
      <c r="N201" s="142" t="str">
        <f t="shared" ca="1" si="54"/>
        <v/>
      </c>
      <c r="O201" s="142" t="str">
        <f t="shared" ca="1" si="54"/>
        <v/>
      </c>
      <c r="P201" s="142" t="str">
        <f t="shared" ca="1" si="54"/>
        <v/>
      </c>
      <c r="Q201" s="142" t="str">
        <f t="shared" ca="1" si="54"/>
        <v/>
      </c>
      <c r="R201" s="142" t="str">
        <f t="shared" ca="1" si="54"/>
        <v/>
      </c>
      <c r="S201" s="142" t="str">
        <f t="shared" ca="1" si="54"/>
        <v/>
      </c>
      <c r="T201" s="142" t="str">
        <f t="shared" ca="1" si="54"/>
        <v/>
      </c>
      <c r="U201" s="142" t="str">
        <f t="shared" ca="1" si="54"/>
        <v/>
      </c>
      <c r="V201" s="142" t="str">
        <f t="shared" ca="1" si="54"/>
        <v/>
      </c>
      <c r="W201" s="142" t="str">
        <f t="shared" ca="1" si="54"/>
        <v/>
      </c>
      <c r="X201" s="142" t="str">
        <f t="shared" ca="1" si="54"/>
        <v/>
      </c>
      <c r="Y201" s="142"/>
      <c r="Z201" s="142"/>
      <c r="AA201" s="148" t="str">
        <f t="shared" ca="1" si="53"/>
        <v/>
      </c>
      <c r="AB201" s="148" t="str">
        <f t="shared" ca="1" si="53"/>
        <v/>
      </c>
      <c r="AC201" s="148" t="str">
        <f t="shared" ca="1" si="53"/>
        <v/>
      </c>
      <c r="AD201" s="148" t="str">
        <f t="shared" ca="1" si="53"/>
        <v/>
      </c>
      <c r="AE201" s="148" t="str">
        <f t="shared" ca="1" si="53"/>
        <v/>
      </c>
      <c r="AF201" s="148" t="str">
        <f t="shared" ca="1" si="53"/>
        <v/>
      </c>
      <c r="AG201" s="148" t="str">
        <f t="shared" ca="1" si="53"/>
        <v/>
      </c>
      <c r="AH201" s="148" t="str">
        <f t="shared" ca="1" si="53"/>
        <v/>
      </c>
      <c r="AI201" s="148" t="str">
        <f t="shared" ca="1" si="53"/>
        <v/>
      </c>
      <c r="AJ201" s="148" t="str">
        <f t="shared" ca="1" si="53"/>
        <v/>
      </c>
      <c r="AK201" s="148" t="str">
        <f t="shared" ca="1" si="53"/>
        <v/>
      </c>
      <c r="AL201" s="148" t="str">
        <f t="shared" ca="1" si="52"/>
        <v/>
      </c>
      <c r="AM201" s="238" t="str">
        <f t="shared" ca="1" si="57"/>
        <v/>
      </c>
      <c r="AN201" s="233" t="str">
        <f t="shared" ca="1" si="61"/>
        <v/>
      </c>
      <c r="AO201" s="233" t="str">
        <f t="shared" ca="1" si="58"/>
        <v/>
      </c>
      <c r="AP201" s="233" t="str">
        <f t="shared" ca="1" si="59"/>
        <v/>
      </c>
      <c r="AR201" s="66"/>
      <c r="AS201" s="11"/>
      <c r="AT201" s="11"/>
    </row>
    <row r="202" spans="1:46" x14ac:dyDescent="0.35">
      <c r="A202" s="66" t="str">
        <f>IF(C201="","",MAX($A$7:A201)+1)</f>
        <v/>
      </c>
      <c r="B202" s="37" t="str">
        <f>IF(C202&lt;&gt;"",MAX($B$7:B201)+1,"")</f>
        <v/>
      </c>
      <c r="C202" s="107"/>
      <c r="D202" s="38"/>
      <c r="E202" s="108" t="str">
        <f t="shared" si="55"/>
        <v/>
      </c>
      <c r="F202" s="150"/>
      <c r="G202" s="107"/>
      <c r="H202" s="70" t="str">
        <f t="shared" ca="1" si="56"/>
        <v/>
      </c>
      <c r="I202" s="287" t="str">
        <f t="shared" ca="1" si="60"/>
        <v/>
      </c>
      <c r="J202" s="285" t="str">
        <f ca="1">IF(H202="","",VLOOKUP(H202,Kategorie!$A$4:$J$35,8,FALSE))</f>
        <v/>
      </c>
      <c r="L202" s="142" t="str">
        <f t="shared" ca="1" si="54"/>
        <v/>
      </c>
      <c r="M202" s="142" t="str">
        <f t="shared" ca="1" si="54"/>
        <v/>
      </c>
      <c r="N202" s="142" t="str">
        <f t="shared" ca="1" si="54"/>
        <v/>
      </c>
      <c r="O202" s="142" t="str">
        <f t="shared" ca="1" si="54"/>
        <v/>
      </c>
      <c r="P202" s="142" t="str">
        <f t="shared" ca="1" si="54"/>
        <v/>
      </c>
      <c r="Q202" s="142" t="str">
        <f t="shared" ca="1" si="54"/>
        <v/>
      </c>
      <c r="R202" s="142" t="str">
        <f t="shared" ca="1" si="54"/>
        <v/>
      </c>
      <c r="S202" s="142" t="str">
        <f t="shared" ca="1" si="54"/>
        <v/>
      </c>
      <c r="T202" s="142" t="str">
        <f t="shared" ca="1" si="54"/>
        <v/>
      </c>
      <c r="U202" s="142" t="str">
        <f t="shared" ca="1" si="54"/>
        <v/>
      </c>
      <c r="V202" s="142" t="str">
        <f t="shared" ca="1" si="54"/>
        <v/>
      </c>
      <c r="W202" s="142" t="str">
        <f t="shared" ca="1" si="54"/>
        <v/>
      </c>
      <c r="X202" s="142" t="str">
        <f t="shared" ca="1" si="54"/>
        <v/>
      </c>
      <c r="Y202" s="142"/>
      <c r="Z202" s="142"/>
      <c r="AA202" s="148" t="str">
        <f t="shared" ca="1" si="53"/>
        <v/>
      </c>
      <c r="AB202" s="148" t="str">
        <f t="shared" ca="1" si="53"/>
        <v/>
      </c>
      <c r="AC202" s="148" t="str">
        <f t="shared" ca="1" si="53"/>
        <v/>
      </c>
      <c r="AD202" s="148" t="str">
        <f t="shared" ca="1" si="53"/>
        <v/>
      </c>
      <c r="AE202" s="148" t="str">
        <f t="shared" ca="1" si="53"/>
        <v/>
      </c>
      <c r="AF202" s="148" t="str">
        <f t="shared" ca="1" si="53"/>
        <v/>
      </c>
      <c r="AG202" s="148" t="str">
        <f t="shared" ca="1" si="53"/>
        <v/>
      </c>
      <c r="AH202" s="148" t="str">
        <f t="shared" ca="1" si="53"/>
        <v/>
      </c>
      <c r="AI202" s="148" t="str">
        <f t="shared" ca="1" si="53"/>
        <v/>
      </c>
      <c r="AJ202" s="148" t="str">
        <f t="shared" ca="1" si="53"/>
        <v/>
      </c>
      <c r="AK202" s="148" t="str">
        <f t="shared" ca="1" si="53"/>
        <v/>
      </c>
      <c r="AL202" s="148" t="str">
        <f t="shared" ca="1" si="52"/>
        <v/>
      </c>
      <c r="AM202" s="238" t="str">
        <f t="shared" ca="1" si="57"/>
        <v/>
      </c>
      <c r="AN202" s="233" t="str">
        <f t="shared" ca="1" si="61"/>
        <v/>
      </c>
      <c r="AO202" s="233" t="str">
        <f t="shared" ca="1" si="58"/>
        <v/>
      </c>
      <c r="AP202" s="233" t="str">
        <f t="shared" ca="1" si="59"/>
        <v/>
      </c>
      <c r="AR202" s="66"/>
      <c r="AS202" s="11"/>
      <c r="AT202" s="11"/>
    </row>
    <row r="203" spans="1:46" x14ac:dyDescent="0.35">
      <c r="A203" s="66" t="str">
        <f>IF(C202="","",MAX($A$7:A202)+1)</f>
        <v/>
      </c>
      <c r="B203" s="37" t="str">
        <f>IF(C203&lt;&gt;"",MAX($B$7:B202)+1,"")</f>
        <v/>
      </c>
      <c r="C203" s="107"/>
      <c r="D203" s="38"/>
      <c r="E203" s="108" t="str">
        <f t="shared" si="55"/>
        <v/>
      </c>
      <c r="F203" s="150"/>
      <c r="G203" s="107"/>
      <c r="H203" s="70" t="str">
        <f t="shared" ca="1" si="56"/>
        <v/>
      </c>
      <c r="I203" s="287" t="str">
        <f t="shared" ca="1" si="60"/>
        <v/>
      </c>
      <c r="J203" s="285" t="str">
        <f ca="1">IF(H203="","",VLOOKUP(H203,Kategorie!$A$4:$J$35,8,FALSE))</f>
        <v/>
      </c>
      <c r="L203" s="142" t="str">
        <f t="shared" ca="1" si="54"/>
        <v/>
      </c>
      <c r="M203" s="142" t="str">
        <f t="shared" ca="1" si="54"/>
        <v/>
      </c>
      <c r="N203" s="142" t="str">
        <f t="shared" ca="1" si="54"/>
        <v/>
      </c>
      <c r="O203" s="142" t="str">
        <f t="shared" ca="1" si="54"/>
        <v/>
      </c>
      <c r="P203" s="142" t="str">
        <f t="shared" ca="1" si="54"/>
        <v/>
      </c>
      <c r="Q203" s="142" t="str">
        <f t="shared" ca="1" si="54"/>
        <v/>
      </c>
      <c r="R203" s="142" t="str">
        <f t="shared" ca="1" si="54"/>
        <v/>
      </c>
      <c r="S203" s="142" t="str">
        <f t="shared" ca="1" si="54"/>
        <v/>
      </c>
      <c r="T203" s="142" t="str">
        <f t="shared" ca="1" si="54"/>
        <v/>
      </c>
      <c r="U203" s="142" t="str">
        <f t="shared" ca="1" si="54"/>
        <v/>
      </c>
      <c r="V203" s="142" t="str">
        <f t="shared" ca="1" si="54"/>
        <v/>
      </c>
      <c r="W203" s="142" t="str">
        <f t="shared" ca="1" si="54"/>
        <v/>
      </c>
      <c r="X203" s="142" t="str">
        <f t="shared" ca="1" si="54"/>
        <v/>
      </c>
      <c r="Y203" s="142"/>
      <c r="Z203" s="142"/>
      <c r="AA203" s="148" t="str">
        <f t="shared" ca="1" si="53"/>
        <v/>
      </c>
      <c r="AB203" s="148" t="str">
        <f t="shared" ca="1" si="53"/>
        <v/>
      </c>
      <c r="AC203" s="148" t="str">
        <f t="shared" ca="1" si="53"/>
        <v/>
      </c>
      <c r="AD203" s="148" t="str">
        <f t="shared" ca="1" si="53"/>
        <v/>
      </c>
      <c r="AE203" s="148" t="str">
        <f t="shared" ca="1" si="53"/>
        <v/>
      </c>
      <c r="AF203" s="148" t="str">
        <f t="shared" ca="1" si="53"/>
        <v/>
      </c>
      <c r="AG203" s="148" t="str">
        <f t="shared" ref="AA203:AK226" ca="1" si="62">IF($E203=1,"",IF(AND($F203&gt;=AG$2,$F203&lt;=AG$4),AG$6,""))</f>
        <v/>
      </c>
      <c r="AH203" s="148" t="str">
        <f t="shared" ca="1" si="62"/>
        <v/>
      </c>
      <c r="AI203" s="148" t="str">
        <f t="shared" ca="1" si="62"/>
        <v/>
      </c>
      <c r="AJ203" s="148" t="str">
        <f t="shared" ca="1" si="62"/>
        <v/>
      </c>
      <c r="AK203" s="148" t="str">
        <f t="shared" ca="1" si="62"/>
        <v/>
      </c>
      <c r="AL203" s="148" t="str">
        <f t="shared" ca="1" si="52"/>
        <v/>
      </c>
      <c r="AM203" s="238" t="str">
        <f t="shared" ca="1" si="57"/>
        <v/>
      </c>
      <c r="AN203" s="233" t="str">
        <f t="shared" ca="1" si="61"/>
        <v/>
      </c>
      <c r="AO203" s="233" t="str">
        <f t="shared" ca="1" si="58"/>
        <v/>
      </c>
      <c r="AP203" s="233" t="str">
        <f t="shared" ca="1" si="59"/>
        <v/>
      </c>
      <c r="AR203" s="66"/>
      <c r="AS203" s="11"/>
      <c r="AT203" s="11"/>
    </row>
    <row r="204" spans="1:46" x14ac:dyDescent="0.35">
      <c r="A204" s="66" t="str">
        <f>IF(C203="","",MAX($A$7:A203)+1)</f>
        <v/>
      </c>
      <c r="B204" s="37" t="str">
        <f>IF(C204&lt;&gt;"",MAX($B$7:B203)+1,"")</f>
        <v/>
      </c>
      <c r="C204" s="107"/>
      <c r="D204" s="38"/>
      <c r="E204" s="108" t="str">
        <f t="shared" si="55"/>
        <v/>
      </c>
      <c r="F204" s="150"/>
      <c r="G204" s="107"/>
      <c r="H204" s="70" t="str">
        <f t="shared" ca="1" si="56"/>
        <v/>
      </c>
      <c r="I204" s="287" t="str">
        <f t="shared" ca="1" si="60"/>
        <v/>
      </c>
      <c r="J204" s="285" t="str">
        <f ca="1">IF(H204="","",VLOOKUP(H204,Kategorie!$A$4:$J$35,8,FALSE))</f>
        <v/>
      </c>
      <c r="L204" s="142" t="str">
        <f t="shared" ca="1" si="54"/>
        <v/>
      </c>
      <c r="M204" s="142" t="str">
        <f t="shared" ca="1" si="54"/>
        <v/>
      </c>
      <c r="N204" s="142" t="str">
        <f t="shared" ca="1" si="54"/>
        <v/>
      </c>
      <c r="O204" s="142" t="str">
        <f t="shared" ca="1" si="54"/>
        <v/>
      </c>
      <c r="P204" s="142" t="str">
        <f t="shared" ca="1" si="54"/>
        <v/>
      </c>
      <c r="Q204" s="142" t="str">
        <f t="shared" ca="1" si="54"/>
        <v/>
      </c>
      <c r="R204" s="142" t="str">
        <f t="shared" ca="1" si="54"/>
        <v/>
      </c>
      <c r="S204" s="142" t="str">
        <f t="shared" ca="1" si="54"/>
        <v/>
      </c>
      <c r="T204" s="142" t="str">
        <f t="shared" ca="1" si="54"/>
        <v/>
      </c>
      <c r="U204" s="142" t="str">
        <f t="shared" ca="1" si="54"/>
        <v/>
      </c>
      <c r="V204" s="142" t="str">
        <f t="shared" ca="1" si="54"/>
        <v/>
      </c>
      <c r="W204" s="142" t="str">
        <f t="shared" ca="1" si="54"/>
        <v/>
      </c>
      <c r="X204" s="142" t="str">
        <f t="shared" ca="1" si="54"/>
        <v/>
      </c>
      <c r="Y204" s="142"/>
      <c r="Z204" s="142"/>
      <c r="AA204" s="148" t="str">
        <f t="shared" ca="1" si="62"/>
        <v/>
      </c>
      <c r="AB204" s="148" t="str">
        <f t="shared" ca="1" si="62"/>
        <v/>
      </c>
      <c r="AC204" s="148" t="str">
        <f t="shared" ca="1" si="62"/>
        <v/>
      </c>
      <c r="AD204" s="148" t="str">
        <f t="shared" ca="1" si="62"/>
        <v/>
      </c>
      <c r="AE204" s="148" t="str">
        <f t="shared" ca="1" si="62"/>
        <v/>
      </c>
      <c r="AF204" s="148" t="str">
        <f t="shared" ca="1" si="62"/>
        <v/>
      </c>
      <c r="AG204" s="148" t="str">
        <f t="shared" ca="1" si="62"/>
        <v/>
      </c>
      <c r="AH204" s="148" t="str">
        <f t="shared" ca="1" si="62"/>
        <v/>
      </c>
      <c r="AI204" s="148" t="str">
        <f t="shared" ca="1" si="62"/>
        <v/>
      </c>
      <c r="AJ204" s="148" t="str">
        <f t="shared" ca="1" si="62"/>
        <v/>
      </c>
      <c r="AK204" s="148" t="str">
        <f t="shared" ca="1" si="62"/>
        <v/>
      </c>
      <c r="AL204" s="148" t="str">
        <f t="shared" ca="1" si="52"/>
        <v/>
      </c>
      <c r="AM204" s="238" t="str">
        <f t="shared" ca="1" si="57"/>
        <v/>
      </c>
      <c r="AN204" s="233" t="str">
        <f t="shared" ca="1" si="61"/>
        <v/>
      </c>
      <c r="AO204" s="233" t="str">
        <f t="shared" ca="1" si="58"/>
        <v/>
      </c>
      <c r="AP204" s="233" t="str">
        <f t="shared" ca="1" si="59"/>
        <v/>
      </c>
      <c r="AR204" s="66"/>
      <c r="AS204" s="11"/>
      <c r="AT204" s="11"/>
    </row>
    <row r="205" spans="1:46" x14ac:dyDescent="0.35">
      <c r="A205" s="66" t="str">
        <f>IF(C204="","",MAX($A$7:A204)+1)</f>
        <v/>
      </c>
      <c r="B205" s="37" t="str">
        <f>IF(C205&lt;&gt;"",MAX($B$7:B204)+1,"")</f>
        <v/>
      </c>
      <c r="C205" s="107"/>
      <c r="D205" s="38"/>
      <c r="E205" s="108" t="str">
        <f t="shared" si="55"/>
        <v/>
      </c>
      <c r="F205" s="150"/>
      <c r="G205" s="107"/>
      <c r="H205" s="70" t="str">
        <f t="shared" ca="1" si="56"/>
        <v/>
      </c>
      <c r="I205" s="287" t="str">
        <f t="shared" ca="1" si="60"/>
        <v/>
      </c>
      <c r="J205" s="285" t="str">
        <f ca="1">IF(H205="","",VLOOKUP(H205,Kategorie!$A$4:$J$35,8,FALSE))</f>
        <v/>
      </c>
      <c r="L205" s="142" t="str">
        <f t="shared" ca="1" si="54"/>
        <v/>
      </c>
      <c r="M205" s="142" t="str">
        <f t="shared" ca="1" si="54"/>
        <v/>
      </c>
      <c r="N205" s="142" t="str">
        <f t="shared" ca="1" si="54"/>
        <v/>
      </c>
      <c r="O205" s="142" t="str">
        <f t="shared" ca="1" si="54"/>
        <v/>
      </c>
      <c r="P205" s="142" t="str">
        <f t="shared" ca="1" si="54"/>
        <v/>
      </c>
      <c r="Q205" s="142" t="str">
        <f t="shared" ca="1" si="54"/>
        <v/>
      </c>
      <c r="R205" s="142" t="str">
        <f t="shared" ca="1" si="54"/>
        <v/>
      </c>
      <c r="S205" s="142" t="str">
        <f t="shared" ca="1" si="54"/>
        <v/>
      </c>
      <c r="T205" s="142" t="str">
        <f t="shared" ca="1" si="54"/>
        <v/>
      </c>
      <c r="U205" s="142" t="str">
        <f t="shared" ca="1" si="54"/>
        <v/>
      </c>
      <c r="V205" s="142" t="str">
        <f t="shared" ca="1" si="54"/>
        <v/>
      </c>
      <c r="W205" s="142" t="str">
        <f t="shared" ca="1" si="54"/>
        <v/>
      </c>
      <c r="X205" s="142" t="str">
        <f t="shared" ca="1" si="54"/>
        <v/>
      </c>
      <c r="Y205" s="142"/>
      <c r="Z205" s="142"/>
      <c r="AA205" s="148" t="str">
        <f t="shared" ca="1" si="62"/>
        <v/>
      </c>
      <c r="AB205" s="148" t="str">
        <f t="shared" ca="1" si="62"/>
        <v/>
      </c>
      <c r="AC205" s="148" t="str">
        <f t="shared" ca="1" si="62"/>
        <v/>
      </c>
      <c r="AD205" s="148" t="str">
        <f t="shared" ca="1" si="62"/>
        <v/>
      </c>
      <c r="AE205" s="148" t="str">
        <f t="shared" ca="1" si="62"/>
        <v/>
      </c>
      <c r="AF205" s="148" t="str">
        <f t="shared" ca="1" si="62"/>
        <v/>
      </c>
      <c r="AG205" s="148" t="str">
        <f t="shared" ca="1" si="62"/>
        <v/>
      </c>
      <c r="AH205" s="148" t="str">
        <f t="shared" ca="1" si="62"/>
        <v/>
      </c>
      <c r="AI205" s="148" t="str">
        <f t="shared" ca="1" si="62"/>
        <v/>
      </c>
      <c r="AJ205" s="148" t="str">
        <f t="shared" ca="1" si="62"/>
        <v/>
      </c>
      <c r="AK205" s="148" t="str">
        <f t="shared" ca="1" si="62"/>
        <v/>
      </c>
      <c r="AL205" s="148" t="str">
        <f t="shared" ca="1" si="52"/>
        <v/>
      </c>
      <c r="AM205" s="238" t="str">
        <f t="shared" ca="1" si="57"/>
        <v/>
      </c>
      <c r="AN205" s="233" t="str">
        <f t="shared" ca="1" si="61"/>
        <v/>
      </c>
      <c r="AO205" s="233" t="str">
        <f t="shared" ca="1" si="58"/>
        <v/>
      </c>
      <c r="AP205" s="233" t="str">
        <f t="shared" ca="1" si="59"/>
        <v/>
      </c>
      <c r="AR205" s="66"/>
      <c r="AS205" s="11"/>
      <c r="AT205" s="11"/>
    </row>
    <row r="206" spans="1:46" x14ac:dyDescent="0.35">
      <c r="A206" s="66" t="str">
        <f>IF(C205="","",MAX($A$7:A205)+1)</f>
        <v/>
      </c>
      <c r="B206" s="37" t="str">
        <f>IF(C206&lt;&gt;"",MAX($B$7:B205)+1,"")</f>
        <v/>
      </c>
      <c r="C206" s="107"/>
      <c r="D206" s="38"/>
      <c r="E206" s="108" t="str">
        <f t="shared" si="55"/>
        <v/>
      </c>
      <c r="F206" s="150"/>
      <c r="G206" s="107"/>
      <c r="H206" s="70" t="str">
        <f t="shared" ca="1" si="56"/>
        <v/>
      </c>
      <c r="I206" s="287" t="str">
        <f t="shared" ca="1" si="60"/>
        <v/>
      </c>
      <c r="J206" s="285" t="str">
        <f ca="1">IF(H206="","",VLOOKUP(H206,Kategorie!$A$4:$J$35,8,FALSE))</f>
        <v/>
      </c>
      <c r="L206" s="142" t="str">
        <f t="shared" ca="1" si="54"/>
        <v/>
      </c>
      <c r="M206" s="142" t="str">
        <f t="shared" ca="1" si="54"/>
        <v/>
      </c>
      <c r="N206" s="142" t="str">
        <f t="shared" ca="1" si="54"/>
        <v/>
      </c>
      <c r="O206" s="142" t="str">
        <f t="shared" ca="1" si="54"/>
        <v/>
      </c>
      <c r="P206" s="142" t="str">
        <f t="shared" ca="1" si="54"/>
        <v/>
      </c>
      <c r="Q206" s="142" t="str">
        <f t="shared" ca="1" si="54"/>
        <v/>
      </c>
      <c r="R206" s="142" t="str">
        <f t="shared" ca="1" si="54"/>
        <v/>
      </c>
      <c r="S206" s="142" t="str">
        <f t="shared" ca="1" si="54"/>
        <v/>
      </c>
      <c r="T206" s="142" t="str">
        <f t="shared" ca="1" si="54"/>
        <v/>
      </c>
      <c r="U206" s="142" t="str">
        <f t="shared" ca="1" si="54"/>
        <v/>
      </c>
      <c r="V206" s="142" t="str">
        <f t="shared" ref="L206:X226" ca="1" si="63">IF($E206=0,"",IF(AND($F206&gt;=V$2,$F206&lt;=V$4),V$6,""))</f>
        <v/>
      </c>
      <c r="W206" s="142" t="str">
        <f t="shared" ca="1" si="63"/>
        <v/>
      </c>
      <c r="X206" s="142" t="str">
        <f t="shared" ca="1" si="63"/>
        <v/>
      </c>
      <c r="Y206" s="142"/>
      <c r="Z206" s="142"/>
      <c r="AA206" s="148" t="str">
        <f t="shared" ca="1" si="62"/>
        <v/>
      </c>
      <c r="AB206" s="148" t="str">
        <f t="shared" ca="1" si="62"/>
        <v/>
      </c>
      <c r="AC206" s="148" t="str">
        <f t="shared" ca="1" si="62"/>
        <v/>
      </c>
      <c r="AD206" s="148" t="str">
        <f t="shared" ca="1" si="62"/>
        <v/>
      </c>
      <c r="AE206" s="148" t="str">
        <f t="shared" ca="1" si="62"/>
        <v/>
      </c>
      <c r="AF206" s="148" t="str">
        <f t="shared" ca="1" si="62"/>
        <v/>
      </c>
      <c r="AG206" s="148" t="str">
        <f t="shared" ca="1" si="62"/>
        <v/>
      </c>
      <c r="AH206" s="148" t="str">
        <f t="shared" ca="1" si="62"/>
        <v/>
      </c>
      <c r="AI206" s="148" t="str">
        <f t="shared" ca="1" si="62"/>
        <v/>
      </c>
      <c r="AJ206" s="148" t="str">
        <f t="shared" ca="1" si="62"/>
        <v/>
      </c>
      <c r="AK206" s="148" t="str">
        <f t="shared" ca="1" si="62"/>
        <v/>
      </c>
      <c r="AL206" s="148" t="str">
        <f t="shared" ca="1" si="52"/>
        <v/>
      </c>
      <c r="AM206" s="238" t="str">
        <f t="shared" ca="1" si="57"/>
        <v/>
      </c>
      <c r="AN206" s="233" t="str">
        <f t="shared" ca="1" si="61"/>
        <v/>
      </c>
      <c r="AO206" s="233" t="str">
        <f t="shared" ca="1" si="58"/>
        <v/>
      </c>
      <c r="AP206" s="233" t="str">
        <f t="shared" ca="1" si="59"/>
        <v/>
      </c>
      <c r="AR206" s="66"/>
      <c r="AS206" s="11"/>
      <c r="AT206" s="11"/>
    </row>
    <row r="207" spans="1:46" x14ac:dyDescent="0.35">
      <c r="A207" s="66" t="str">
        <f>IF(C206="","",MAX($A$7:A206)+1)</f>
        <v/>
      </c>
      <c r="B207" s="37" t="str">
        <f>IF(C207&lt;&gt;"",MAX($B$7:B206)+1,"")</f>
        <v/>
      </c>
      <c r="C207" s="107"/>
      <c r="D207" s="38"/>
      <c r="E207" s="108" t="str">
        <f t="shared" si="55"/>
        <v/>
      </c>
      <c r="F207" s="150"/>
      <c r="G207" s="107"/>
      <c r="H207" s="70" t="str">
        <f t="shared" ca="1" si="56"/>
        <v/>
      </c>
      <c r="I207" s="287" t="str">
        <f t="shared" ca="1" si="60"/>
        <v/>
      </c>
      <c r="J207" s="285" t="str">
        <f ca="1">IF(H207="","",VLOOKUP(H207,Kategorie!$A$4:$J$35,8,FALSE))</f>
        <v/>
      </c>
      <c r="L207" s="142" t="str">
        <f t="shared" ca="1" si="63"/>
        <v/>
      </c>
      <c r="M207" s="142" t="str">
        <f t="shared" ca="1" si="63"/>
        <v/>
      </c>
      <c r="N207" s="142" t="str">
        <f t="shared" ca="1" si="63"/>
        <v/>
      </c>
      <c r="O207" s="142" t="str">
        <f t="shared" ca="1" si="63"/>
        <v/>
      </c>
      <c r="P207" s="142" t="str">
        <f t="shared" ca="1" si="63"/>
        <v/>
      </c>
      <c r="Q207" s="142" t="str">
        <f t="shared" ca="1" si="63"/>
        <v/>
      </c>
      <c r="R207" s="142" t="str">
        <f t="shared" ca="1" si="63"/>
        <v/>
      </c>
      <c r="S207" s="142" t="str">
        <f t="shared" ca="1" si="63"/>
        <v/>
      </c>
      <c r="T207" s="142" t="str">
        <f t="shared" ca="1" si="63"/>
        <v/>
      </c>
      <c r="U207" s="142" t="str">
        <f t="shared" ca="1" si="63"/>
        <v/>
      </c>
      <c r="V207" s="142" t="str">
        <f t="shared" ca="1" si="63"/>
        <v/>
      </c>
      <c r="W207" s="142" t="str">
        <f t="shared" ca="1" si="63"/>
        <v/>
      </c>
      <c r="X207" s="142" t="str">
        <f t="shared" ca="1" si="63"/>
        <v/>
      </c>
      <c r="Y207" s="142"/>
      <c r="Z207" s="142"/>
      <c r="AA207" s="148" t="str">
        <f t="shared" ca="1" si="62"/>
        <v/>
      </c>
      <c r="AB207" s="148" t="str">
        <f t="shared" ca="1" si="62"/>
        <v/>
      </c>
      <c r="AC207" s="148" t="str">
        <f t="shared" ca="1" si="62"/>
        <v/>
      </c>
      <c r="AD207" s="148" t="str">
        <f t="shared" ca="1" si="62"/>
        <v/>
      </c>
      <c r="AE207" s="148" t="str">
        <f t="shared" ca="1" si="62"/>
        <v/>
      </c>
      <c r="AF207" s="148" t="str">
        <f t="shared" ca="1" si="62"/>
        <v/>
      </c>
      <c r="AG207" s="148" t="str">
        <f t="shared" ca="1" si="62"/>
        <v/>
      </c>
      <c r="AH207" s="148" t="str">
        <f t="shared" ca="1" si="62"/>
        <v/>
      </c>
      <c r="AI207" s="148" t="str">
        <f t="shared" ca="1" si="62"/>
        <v/>
      </c>
      <c r="AJ207" s="148" t="str">
        <f t="shared" ca="1" si="62"/>
        <v/>
      </c>
      <c r="AK207" s="148" t="str">
        <f t="shared" ca="1" si="62"/>
        <v/>
      </c>
      <c r="AL207" s="148" t="str">
        <f t="shared" ca="1" si="52"/>
        <v/>
      </c>
      <c r="AM207" s="238" t="str">
        <f t="shared" ca="1" si="57"/>
        <v/>
      </c>
      <c r="AN207" s="233" t="str">
        <f t="shared" ca="1" si="61"/>
        <v/>
      </c>
      <c r="AO207" s="233" t="str">
        <f t="shared" ca="1" si="58"/>
        <v/>
      </c>
      <c r="AP207" s="233" t="str">
        <f t="shared" ca="1" si="59"/>
        <v/>
      </c>
      <c r="AR207" s="66"/>
      <c r="AS207" s="11"/>
      <c r="AT207" s="11"/>
    </row>
    <row r="208" spans="1:46" x14ac:dyDescent="0.35">
      <c r="A208" s="66" t="str">
        <f>IF(C207="","",MAX($A$7:A207)+1)</f>
        <v/>
      </c>
      <c r="B208" s="37" t="str">
        <f>IF(C208&lt;&gt;"",MAX($B$7:B207)+1,"")</f>
        <v/>
      </c>
      <c r="C208" s="107"/>
      <c r="D208" s="38"/>
      <c r="E208" s="108" t="str">
        <f t="shared" si="55"/>
        <v/>
      </c>
      <c r="F208" s="150"/>
      <c r="G208" s="107"/>
      <c r="H208" s="70" t="str">
        <f t="shared" ca="1" si="56"/>
        <v/>
      </c>
      <c r="I208" s="287" t="str">
        <f t="shared" ca="1" si="60"/>
        <v/>
      </c>
      <c r="J208" s="285" t="str">
        <f ca="1">IF(H208="","",VLOOKUP(H208,Kategorie!$A$4:$J$35,8,FALSE))</f>
        <v/>
      </c>
      <c r="L208" s="142" t="str">
        <f t="shared" ca="1" si="63"/>
        <v/>
      </c>
      <c r="M208" s="142" t="str">
        <f t="shared" ca="1" si="63"/>
        <v/>
      </c>
      <c r="N208" s="142" t="str">
        <f t="shared" ca="1" si="63"/>
        <v/>
      </c>
      <c r="O208" s="142" t="str">
        <f t="shared" ca="1" si="63"/>
        <v/>
      </c>
      <c r="P208" s="142" t="str">
        <f t="shared" ca="1" si="63"/>
        <v/>
      </c>
      <c r="Q208" s="142" t="str">
        <f t="shared" ca="1" si="63"/>
        <v/>
      </c>
      <c r="R208" s="142" t="str">
        <f t="shared" ca="1" si="63"/>
        <v/>
      </c>
      <c r="S208" s="142" t="str">
        <f t="shared" ca="1" si="63"/>
        <v/>
      </c>
      <c r="T208" s="142" t="str">
        <f t="shared" ca="1" si="63"/>
        <v/>
      </c>
      <c r="U208" s="142" t="str">
        <f t="shared" ca="1" si="63"/>
        <v/>
      </c>
      <c r="V208" s="142" t="str">
        <f t="shared" ca="1" si="63"/>
        <v/>
      </c>
      <c r="W208" s="142" t="str">
        <f t="shared" ca="1" si="63"/>
        <v/>
      </c>
      <c r="X208" s="142" t="str">
        <f t="shared" ca="1" si="63"/>
        <v/>
      </c>
      <c r="Y208" s="142"/>
      <c r="Z208" s="142"/>
      <c r="AA208" s="148" t="str">
        <f t="shared" ca="1" si="62"/>
        <v/>
      </c>
      <c r="AB208" s="148" t="str">
        <f t="shared" ca="1" si="62"/>
        <v/>
      </c>
      <c r="AC208" s="148" t="str">
        <f t="shared" ca="1" si="62"/>
        <v/>
      </c>
      <c r="AD208" s="148" t="str">
        <f t="shared" ca="1" si="62"/>
        <v/>
      </c>
      <c r="AE208" s="148" t="str">
        <f t="shared" ca="1" si="62"/>
        <v/>
      </c>
      <c r="AF208" s="148" t="str">
        <f t="shared" ca="1" si="62"/>
        <v/>
      </c>
      <c r="AG208" s="148" t="str">
        <f t="shared" ca="1" si="62"/>
        <v/>
      </c>
      <c r="AH208" s="148" t="str">
        <f t="shared" ca="1" si="62"/>
        <v/>
      </c>
      <c r="AI208" s="148" t="str">
        <f t="shared" ca="1" si="62"/>
        <v/>
      </c>
      <c r="AJ208" s="148" t="str">
        <f t="shared" ca="1" si="62"/>
        <v/>
      </c>
      <c r="AK208" s="148" t="str">
        <f t="shared" ca="1" si="62"/>
        <v/>
      </c>
      <c r="AL208" s="148" t="str">
        <f t="shared" ca="1" si="52"/>
        <v/>
      </c>
      <c r="AM208" s="238" t="str">
        <f t="shared" ca="1" si="57"/>
        <v/>
      </c>
      <c r="AN208" s="233" t="str">
        <f t="shared" ca="1" si="61"/>
        <v/>
      </c>
      <c r="AO208" s="233" t="str">
        <f t="shared" ca="1" si="58"/>
        <v/>
      </c>
      <c r="AP208" s="233" t="str">
        <f t="shared" ca="1" si="59"/>
        <v/>
      </c>
      <c r="AR208" s="66"/>
      <c r="AS208" s="11"/>
      <c r="AT208" s="11"/>
    </row>
    <row r="209" spans="1:46" x14ac:dyDescent="0.35">
      <c r="A209" s="66" t="str">
        <f>IF(C208="","",MAX($A$7:A208)+1)</f>
        <v/>
      </c>
      <c r="B209" s="37" t="str">
        <f>IF(C209&lt;&gt;"",MAX($B$7:B208)+1,"")</f>
        <v/>
      </c>
      <c r="C209" s="107"/>
      <c r="D209" s="38"/>
      <c r="E209" s="108" t="str">
        <f t="shared" si="55"/>
        <v/>
      </c>
      <c r="F209" s="150"/>
      <c r="G209" s="107"/>
      <c r="H209" s="70" t="str">
        <f t="shared" ca="1" si="56"/>
        <v/>
      </c>
      <c r="I209" s="287" t="str">
        <f t="shared" ca="1" si="60"/>
        <v/>
      </c>
      <c r="J209" s="285" t="str">
        <f ca="1">IF(H209="","",VLOOKUP(H209,Kategorie!$A$4:$J$35,8,FALSE))</f>
        <v/>
      </c>
      <c r="L209" s="142" t="str">
        <f t="shared" ca="1" si="63"/>
        <v/>
      </c>
      <c r="M209" s="142" t="str">
        <f t="shared" ca="1" si="63"/>
        <v/>
      </c>
      <c r="N209" s="142" t="str">
        <f t="shared" ca="1" si="63"/>
        <v/>
      </c>
      <c r="O209" s="142" t="str">
        <f t="shared" ca="1" si="63"/>
        <v/>
      </c>
      <c r="P209" s="142" t="str">
        <f t="shared" ca="1" si="63"/>
        <v/>
      </c>
      <c r="Q209" s="142" t="str">
        <f t="shared" ca="1" si="63"/>
        <v/>
      </c>
      <c r="R209" s="142" t="str">
        <f t="shared" ca="1" si="63"/>
        <v/>
      </c>
      <c r="S209" s="142" t="str">
        <f t="shared" ca="1" si="63"/>
        <v/>
      </c>
      <c r="T209" s="142" t="str">
        <f t="shared" ca="1" si="63"/>
        <v/>
      </c>
      <c r="U209" s="142" t="str">
        <f t="shared" ca="1" si="63"/>
        <v/>
      </c>
      <c r="V209" s="142" t="str">
        <f t="shared" ca="1" si="63"/>
        <v/>
      </c>
      <c r="W209" s="142" t="str">
        <f t="shared" ca="1" si="63"/>
        <v/>
      </c>
      <c r="X209" s="142" t="str">
        <f t="shared" ca="1" si="63"/>
        <v/>
      </c>
      <c r="Y209" s="142"/>
      <c r="Z209" s="142"/>
      <c r="AA209" s="148" t="str">
        <f t="shared" ca="1" si="62"/>
        <v/>
      </c>
      <c r="AB209" s="148" t="str">
        <f t="shared" ca="1" si="62"/>
        <v/>
      </c>
      <c r="AC209" s="148" t="str">
        <f t="shared" ca="1" si="62"/>
        <v/>
      </c>
      <c r="AD209" s="148" t="str">
        <f t="shared" ca="1" si="62"/>
        <v/>
      </c>
      <c r="AE209" s="148" t="str">
        <f t="shared" ca="1" si="62"/>
        <v/>
      </c>
      <c r="AF209" s="148" t="str">
        <f t="shared" ca="1" si="62"/>
        <v/>
      </c>
      <c r="AG209" s="148" t="str">
        <f t="shared" ca="1" si="62"/>
        <v/>
      </c>
      <c r="AH209" s="148" t="str">
        <f t="shared" ca="1" si="62"/>
        <v/>
      </c>
      <c r="AI209" s="148" t="str">
        <f t="shared" ca="1" si="62"/>
        <v/>
      </c>
      <c r="AJ209" s="148" t="str">
        <f t="shared" ca="1" si="62"/>
        <v/>
      </c>
      <c r="AK209" s="148" t="str">
        <f t="shared" ca="1" si="62"/>
        <v/>
      </c>
      <c r="AL209" s="148" t="str">
        <f t="shared" ca="1" si="52"/>
        <v/>
      </c>
      <c r="AM209" s="238" t="str">
        <f t="shared" ca="1" si="57"/>
        <v/>
      </c>
      <c r="AN209" s="233" t="str">
        <f t="shared" ca="1" si="61"/>
        <v/>
      </c>
      <c r="AO209" s="233" t="str">
        <f t="shared" ca="1" si="58"/>
        <v/>
      </c>
      <c r="AP209" s="233" t="str">
        <f t="shared" ca="1" si="59"/>
        <v/>
      </c>
      <c r="AR209" s="66"/>
      <c r="AS209" s="11"/>
      <c r="AT209" s="11"/>
    </row>
    <row r="210" spans="1:46" x14ac:dyDescent="0.35">
      <c r="A210" s="66" t="str">
        <f>IF(C209="","",MAX($A$7:A209)+1)</f>
        <v/>
      </c>
      <c r="B210" s="37" t="str">
        <f>IF(C210&lt;&gt;"",MAX($B$7:B209)+1,"")</f>
        <v/>
      </c>
      <c r="C210" s="107"/>
      <c r="D210" s="38"/>
      <c r="E210" s="108" t="str">
        <f t="shared" si="55"/>
        <v/>
      </c>
      <c r="F210" s="150"/>
      <c r="G210" s="107"/>
      <c r="H210" s="70" t="str">
        <f t="shared" ca="1" si="56"/>
        <v/>
      </c>
      <c r="I210" s="287" t="str">
        <f t="shared" ca="1" si="60"/>
        <v/>
      </c>
      <c r="J210" s="285" t="str">
        <f ca="1">IF(H210="","",VLOOKUP(H210,Kategorie!$A$4:$J$35,8,FALSE))</f>
        <v/>
      </c>
      <c r="L210" s="142" t="str">
        <f t="shared" ca="1" si="63"/>
        <v/>
      </c>
      <c r="M210" s="142" t="str">
        <f t="shared" ca="1" si="63"/>
        <v/>
      </c>
      <c r="N210" s="142" t="str">
        <f t="shared" ca="1" si="63"/>
        <v/>
      </c>
      <c r="O210" s="142" t="str">
        <f t="shared" ca="1" si="63"/>
        <v/>
      </c>
      <c r="P210" s="142" t="str">
        <f t="shared" ca="1" si="63"/>
        <v/>
      </c>
      <c r="Q210" s="142" t="str">
        <f t="shared" ca="1" si="63"/>
        <v/>
      </c>
      <c r="R210" s="142" t="str">
        <f t="shared" ca="1" si="63"/>
        <v/>
      </c>
      <c r="S210" s="142" t="str">
        <f t="shared" ca="1" si="63"/>
        <v/>
      </c>
      <c r="T210" s="142" t="str">
        <f t="shared" ca="1" si="63"/>
        <v/>
      </c>
      <c r="U210" s="142" t="str">
        <f t="shared" ca="1" si="63"/>
        <v/>
      </c>
      <c r="V210" s="142" t="str">
        <f t="shared" ca="1" si="63"/>
        <v/>
      </c>
      <c r="W210" s="142" t="str">
        <f t="shared" ca="1" si="63"/>
        <v/>
      </c>
      <c r="X210" s="142" t="str">
        <f t="shared" ca="1" si="63"/>
        <v/>
      </c>
      <c r="Y210" s="142"/>
      <c r="Z210" s="142"/>
      <c r="AA210" s="148" t="str">
        <f t="shared" ca="1" si="62"/>
        <v/>
      </c>
      <c r="AB210" s="148" t="str">
        <f t="shared" ca="1" si="62"/>
        <v/>
      </c>
      <c r="AC210" s="148" t="str">
        <f t="shared" ca="1" si="62"/>
        <v/>
      </c>
      <c r="AD210" s="148" t="str">
        <f t="shared" ca="1" si="62"/>
        <v/>
      </c>
      <c r="AE210" s="148" t="str">
        <f t="shared" ca="1" si="62"/>
        <v/>
      </c>
      <c r="AF210" s="148" t="str">
        <f t="shared" ca="1" si="62"/>
        <v/>
      </c>
      <c r="AG210" s="148" t="str">
        <f t="shared" ca="1" si="62"/>
        <v/>
      </c>
      <c r="AH210" s="148" t="str">
        <f t="shared" ca="1" si="62"/>
        <v/>
      </c>
      <c r="AI210" s="148" t="str">
        <f t="shared" ca="1" si="62"/>
        <v/>
      </c>
      <c r="AJ210" s="148" t="str">
        <f t="shared" ca="1" si="62"/>
        <v/>
      </c>
      <c r="AK210" s="148" t="str">
        <f t="shared" ca="1" si="62"/>
        <v/>
      </c>
      <c r="AL210" s="148" t="str">
        <f t="shared" ca="1" si="52"/>
        <v/>
      </c>
      <c r="AM210" s="238" t="str">
        <f t="shared" ca="1" si="57"/>
        <v/>
      </c>
      <c r="AN210" s="233" t="str">
        <f t="shared" ca="1" si="61"/>
        <v/>
      </c>
      <c r="AO210" s="233" t="str">
        <f t="shared" ca="1" si="58"/>
        <v/>
      </c>
      <c r="AP210" s="233" t="str">
        <f t="shared" ca="1" si="59"/>
        <v/>
      </c>
      <c r="AR210" s="66"/>
      <c r="AS210" s="11"/>
      <c r="AT210" s="11"/>
    </row>
    <row r="211" spans="1:46" x14ac:dyDescent="0.35">
      <c r="A211" s="66" t="str">
        <f>IF(C210="","",MAX($A$7:A210)+1)</f>
        <v/>
      </c>
      <c r="B211" s="37" t="str">
        <f>IF(C211&lt;&gt;"",MAX($B$7:B210)+1,"")</f>
        <v/>
      </c>
      <c r="C211" s="107"/>
      <c r="D211" s="38"/>
      <c r="E211" s="108" t="str">
        <f t="shared" si="55"/>
        <v/>
      </c>
      <c r="F211" s="150"/>
      <c r="G211" s="107"/>
      <c r="H211" s="70" t="str">
        <f t="shared" ca="1" si="56"/>
        <v/>
      </c>
      <c r="I211" s="287" t="str">
        <f t="shared" ca="1" si="60"/>
        <v/>
      </c>
      <c r="J211" s="285" t="str">
        <f ca="1">IF(H211="","",VLOOKUP(H211,Kategorie!$A$4:$J$35,8,FALSE))</f>
        <v/>
      </c>
      <c r="L211" s="142" t="str">
        <f t="shared" ca="1" si="63"/>
        <v/>
      </c>
      <c r="M211" s="142" t="str">
        <f t="shared" ca="1" si="63"/>
        <v/>
      </c>
      <c r="N211" s="142" t="str">
        <f t="shared" ca="1" si="63"/>
        <v/>
      </c>
      <c r="O211" s="142" t="str">
        <f t="shared" ca="1" si="63"/>
        <v/>
      </c>
      <c r="P211" s="142" t="str">
        <f t="shared" ca="1" si="63"/>
        <v/>
      </c>
      <c r="Q211" s="142" t="str">
        <f t="shared" ca="1" si="63"/>
        <v/>
      </c>
      <c r="R211" s="142" t="str">
        <f t="shared" ca="1" si="63"/>
        <v/>
      </c>
      <c r="S211" s="142" t="str">
        <f t="shared" ca="1" si="63"/>
        <v/>
      </c>
      <c r="T211" s="142" t="str">
        <f t="shared" ca="1" si="63"/>
        <v/>
      </c>
      <c r="U211" s="142" t="str">
        <f t="shared" ca="1" si="63"/>
        <v/>
      </c>
      <c r="V211" s="142" t="str">
        <f t="shared" ca="1" si="63"/>
        <v/>
      </c>
      <c r="W211" s="142" t="str">
        <f t="shared" ca="1" si="63"/>
        <v/>
      </c>
      <c r="X211" s="142" t="str">
        <f t="shared" ca="1" si="63"/>
        <v/>
      </c>
      <c r="Y211" s="142"/>
      <c r="Z211" s="142"/>
      <c r="AA211" s="148" t="str">
        <f t="shared" ca="1" si="62"/>
        <v/>
      </c>
      <c r="AB211" s="148" t="str">
        <f t="shared" ca="1" si="62"/>
        <v/>
      </c>
      <c r="AC211" s="148" t="str">
        <f t="shared" ca="1" si="62"/>
        <v/>
      </c>
      <c r="AD211" s="148" t="str">
        <f t="shared" ca="1" si="62"/>
        <v/>
      </c>
      <c r="AE211" s="148" t="str">
        <f t="shared" ca="1" si="62"/>
        <v/>
      </c>
      <c r="AF211" s="148" t="str">
        <f t="shared" ca="1" si="62"/>
        <v/>
      </c>
      <c r="AG211" s="148" t="str">
        <f t="shared" ca="1" si="62"/>
        <v/>
      </c>
      <c r="AH211" s="148" t="str">
        <f t="shared" ca="1" si="62"/>
        <v/>
      </c>
      <c r="AI211" s="148" t="str">
        <f t="shared" ca="1" si="62"/>
        <v/>
      </c>
      <c r="AJ211" s="148" t="str">
        <f t="shared" ca="1" si="62"/>
        <v/>
      </c>
      <c r="AK211" s="148" t="str">
        <f t="shared" ca="1" si="62"/>
        <v/>
      </c>
      <c r="AL211" s="148" t="str">
        <f t="shared" ca="1" si="52"/>
        <v/>
      </c>
      <c r="AM211" s="238" t="str">
        <f t="shared" ca="1" si="57"/>
        <v/>
      </c>
      <c r="AN211" s="233" t="str">
        <f t="shared" ca="1" si="61"/>
        <v/>
      </c>
      <c r="AO211" s="233" t="str">
        <f t="shared" ca="1" si="58"/>
        <v/>
      </c>
      <c r="AP211" s="233" t="str">
        <f t="shared" ca="1" si="59"/>
        <v/>
      </c>
      <c r="AR211" s="66"/>
      <c r="AS211" s="11"/>
      <c r="AT211" s="11"/>
    </row>
    <row r="212" spans="1:46" x14ac:dyDescent="0.35">
      <c r="A212" s="66" t="str">
        <f>IF(C211="","",MAX($A$7:A211)+1)</f>
        <v/>
      </c>
      <c r="B212" s="37" t="str">
        <f>IF(C212&lt;&gt;"",MAX($B$7:B211)+1,"")</f>
        <v/>
      </c>
      <c r="C212" s="107"/>
      <c r="D212" s="38"/>
      <c r="E212" s="108" t="str">
        <f t="shared" si="55"/>
        <v/>
      </c>
      <c r="F212" s="150"/>
      <c r="G212" s="107"/>
      <c r="H212" s="70" t="str">
        <f t="shared" ca="1" si="56"/>
        <v/>
      </c>
      <c r="I212" s="287" t="str">
        <f t="shared" ca="1" si="60"/>
        <v/>
      </c>
      <c r="J212" s="285" t="str">
        <f ca="1">IF(H212="","",VLOOKUP(H212,Kategorie!$A$4:$J$35,8,FALSE))</f>
        <v/>
      </c>
      <c r="L212" s="142" t="str">
        <f t="shared" ca="1" si="63"/>
        <v/>
      </c>
      <c r="M212" s="142" t="str">
        <f t="shared" ca="1" si="63"/>
        <v/>
      </c>
      <c r="N212" s="142" t="str">
        <f t="shared" ca="1" si="63"/>
        <v/>
      </c>
      <c r="O212" s="142" t="str">
        <f t="shared" ca="1" si="63"/>
        <v/>
      </c>
      <c r="P212" s="142" t="str">
        <f t="shared" ca="1" si="63"/>
        <v/>
      </c>
      <c r="Q212" s="142" t="str">
        <f t="shared" ca="1" si="63"/>
        <v/>
      </c>
      <c r="R212" s="142" t="str">
        <f t="shared" ca="1" si="63"/>
        <v/>
      </c>
      <c r="S212" s="142" t="str">
        <f t="shared" ca="1" si="63"/>
        <v/>
      </c>
      <c r="T212" s="142" t="str">
        <f t="shared" ca="1" si="63"/>
        <v/>
      </c>
      <c r="U212" s="142" t="str">
        <f t="shared" ca="1" si="63"/>
        <v/>
      </c>
      <c r="V212" s="142" t="str">
        <f t="shared" ca="1" si="63"/>
        <v/>
      </c>
      <c r="W212" s="142" t="str">
        <f t="shared" ca="1" si="63"/>
        <v/>
      </c>
      <c r="X212" s="142" t="str">
        <f t="shared" ca="1" si="63"/>
        <v/>
      </c>
      <c r="Y212" s="142"/>
      <c r="Z212" s="142"/>
      <c r="AA212" s="148" t="str">
        <f t="shared" ca="1" si="62"/>
        <v/>
      </c>
      <c r="AB212" s="148" t="str">
        <f t="shared" ca="1" si="62"/>
        <v/>
      </c>
      <c r="AC212" s="148" t="str">
        <f t="shared" ca="1" si="62"/>
        <v/>
      </c>
      <c r="AD212" s="148" t="str">
        <f t="shared" ca="1" si="62"/>
        <v/>
      </c>
      <c r="AE212" s="148" t="str">
        <f t="shared" ca="1" si="62"/>
        <v/>
      </c>
      <c r="AF212" s="148" t="str">
        <f t="shared" ca="1" si="62"/>
        <v/>
      </c>
      <c r="AG212" s="148" t="str">
        <f t="shared" ca="1" si="62"/>
        <v/>
      </c>
      <c r="AH212" s="148" t="str">
        <f t="shared" ca="1" si="62"/>
        <v/>
      </c>
      <c r="AI212" s="148" t="str">
        <f t="shared" ca="1" si="62"/>
        <v/>
      </c>
      <c r="AJ212" s="148" t="str">
        <f t="shared" ca="1" si="62"/>
        <v/>
      </c>
      <c r="AK212" s="148" t="str">
        <f t="shared" ca="1" si="62"/>
        <v/>
      </c>
      <c r="AL212" s="148" t="str">
        <f t="shared" ca="1" si="52"/>
        <v/>
      </c>
      <c r="AM212" s="238" t="str">
        <f t="shared" ca="1" si="57"/>
        <v/>
      </c>
      <c r="AN212" s="233" t="str">
        <f t="shared" ca="1" si="61"/>
        <v/>
      </c>
      <c r="AO212" s="233" t="str">
        <f t="shared" ca="1" si="58"/>
        <v/>
      </c>
      <c r="AP212" s="233" t="str">
        <f t="shared" ca="1" si="59"/>
        <v/>
      </c>
      <c r="AR212" s="66"/>
      <c r="AS212" s="11"/>
      <c r="AT212" s="11"/>
    </row>
    <row r="213" spans="1:46" x14ac:dyDescent="0.35">
      <c r="A213" s="66" t="str">
        <f>IF(C212="","",MAX($A$7:A212)+1)</f>
        <v/>
      </c>
      <c r="B213" s="37" t="str">
        <f>IF(C213&lt;&gt;"",MAX($B$7:B212)+1,"")</f>
        <v/>
      </c>
      <c r="C213" s="107"/>
      <c r="D213" s="38"/>
      <c r="E213" s="108" t="str">
        <f t="shared" si="55"/>
        <v/>
      </c>
      <c r="F213" s="150"/>
      <c r="G213" s="107"/>
      <c r="H213" s="70" t="str">
        <f t="shared" ca="1" si="56"/>
        <v/>
      </c>
      <c r="I213" s="287" t="str">
        <f t="shared" ca="1" si="60"/>
        <v/>
      </c>
      <c r="J213" s="285" t="str">
        <f ca="1">IF(H213="","",VLOOKUP(H213,Kategorie!$A$4:$J$35,8,FALSE))</f>
        <v/>
      </c>
      <c r="L213" s="142" t="str">
        <f t="shared" ca="1" si="63"/>
        <v/>
      </c>
      <c r="M213" s="142" t="str">
        <f t="shared" ca="1" si="63"/>
        <v/>
      </c>
      <c r="N213" s="142" t="str">
        <f t="shared" ca="1" si="63"/>
        <v/>
      </c>
      <c r="O213" s="142" t="str">
        <f t="shared" ca="1" si="63"/>
        <v/>
      </c>
      <c r="P213" s="142" t="str">
        <f t="shared" ca="1" si="63"/>
        <v/>
      </c>
      <c r="Q213" s="142" t="str">
        <f t="shared" ca="1" si="63"/>
        <v/>
      </c>
      <c r="R213" s="142" t="str">
        <f t="shared" ca="1" si="63"/>
        <v/>
      </c>
      <c r="S213" s="142" t="str">
        <f t="shared" ca="1" si="63"/>
        <v/>
      </c>
      <c r="T213" s="142" t="str">
        <f t="shared" ca="1" si="63"/>
        <v/>
      </c>
      <c r="U213" s="142" t="str">
        <f t="shared" ca="1" si="63"/>
        <v/>
      </c>
      <c r="V213" s="142" t="str">
        <f t="shared" ca="1" si="63"/>
        <v/>
      </c>
      <c r="W213" s="142" t="str">
        <f t="shared" ca="1" si="63"/>
        <v/>
      </c>
      <c r="X213" s="142" t="str">
        <f t="shared" ca="1" si="63"/>
        <v/>
      </c>
      <c r="Y213" s="142"/>
      <c r="Z213" s="142"/>
      <c r="AA213" s="148" t="str">
        <f t="shared" ca="1" si="62"/>
        <v/>
      </c>
      <c r="AB213" s="148" t="str">
        <f t="shared" ca="1" si="62"/>
        <v/>
      </c>
      <c r="AC213" s="148" t="str">
        <f t="shared" ca="1" si="62"/>
        <v/>
      </c>
      <c r="AD213" s="148" t="str">
        <f t="shared" ca="1" si="62"/>
        <v/>
      </c>
      <c r="AE213" s="148" t="str">
        <f t="shared" ca="1" si="62"/>
        <v/>
      </c>
      <c r="AF213" s="148" t="str">
        <f t="shared" ca="1" si="62"/>
        <v/>
      </c>
      <c r="AG213" s="148" t="str">
        <f t="shared" ca="1" si="62"/>
        <v/>
      </c>
      <c r="AH213" s="148" t="str">
        <f t="shared" ca="1" si="62"/>
        <v/>
      </c>
      <c r="AI213" s="148" t="str">
        <f t="shared" ca="1" si="62"/>
        <v/>
      </c>
      <c r="AJ213" s="148" t="str">
        <f t="shared" ca="1" si="62"/>
        <v/>
      </c>
      <c r="AK213" s="148" t="str">
        <f t="shared" ca="1" si="62"/>
        <v/>
      </c>
      <c r="AL213" s="148" t="str">
        <f t="shared" ca="1" si="52"/>
        <v/>
      </c>
      <c r="AM213" s="238" t="str">
        <f t="shared" ca="1" si="57"/>
        <v/>
      </c>
      <c r="AN213" s="233" t="str">
        <f t="shared" ca="1" si="61"/>
        <v/>
      </c>
      <c r="AO213" s="233" t="str">
        <f t="shared" ca="1" si="58"/>
        <v/>
      </c>
      <c r="AP213" s="233" t="str">
        <f t="shared" ca="1" si="59"/>
        <v/>
      </c>
      <c r="AR213" s="66"/>
      <c r="AS213" s="11"/>
      <c r="AT213" s="11"/>
    </row>
    <row r="214" spans="1:46" x14ac:dyDescent="0.35">
      <c r="A214" s="66" t="str">
        <f>IF(C213="","",MAX($A$7:A213)+1)</f>
        <v/>
      </c>
      <c r="B214" s="37" t="str">
        <f>IF(C214&lt;&gt;"",MAX($B$7:B213)+1,"")</f>
        <v/>
      </c>
      <c r="C214" s="107"/>
      <c r="D214" s="38"/>
      <c r="E214" s="108" t="str">
        <f t="shared" si="55"/>
        <v/>
      </c>
      <c r="F214" s="150"/>
      <c r="G214" s="107"/>
      <c r="H214" s="70" t="str">
        <f t="shared" ca="1" si="56"/>
        <v/>
      </c>
      <c r="I214" s="287" t="str">
        <f t="shared" ca="1" si="60"/>
        <v/>
      </c>
      <c r="J214" s="285" t="str">
        <f ca="1">IF(H214="","",VLOOKUP(H214,Kategorie!$A$4:$J$35,8,FALSE))</f>
        <v/>
      </c>
      <c r="L214" s="142" t="str">
        <f t="shared" ca="1" si="63"/>
        <v/>
      </c>
      <c r="M214" s="142" t="str">
        <f t="shared" ca="1" si="63"/>
        <v/>
      </c>
      <c r="N214" s="142" t="str">
        <f t="shared" ca="1" si="63"/>
        <v/>
      </c>
      <c r="O214" s="142" t="str">
        <f t="shared" ca="1" si="63"/>
        <v/>
      </c>
      <c r="P214" s="142" t="str">
        <f t="shared" ca="1" si="63"/>
        <v/>
      </c>
      <c r="Q214" s="142" t="str">
        <f t="shared" ca="1" si="63"/>
        <v/>
      </c>
      <c r="R214" s="142" t="str">
        <f t="shared" ca="1" si="63"/>
        <v/>
      </c>
      <c r="S214" s="142" t="str">
        <f t="shared" ca="1" si="63"/>
        <v/>
      </c>
      <c r="T214" s="142" t="str">
        <f t="shared" ca="1" si="63"/>
        <v/>
      </c>
      <c r="U214" s="142" t="str">
        <f t="shared" ca="1" si="63"/>
        <v/>
      </c>
      <c r="V214" s="142" t="str">
        <f t="shared" ca="1" si="63"/>
        <v/>
      </c>
      <c r="W214" s="142" t="str">
        <f t="shared" ca="1" si="63"/>
        <v/>
      </c>
      <c r="X214" s="142" t="str">
        <f t="shared" ca="1" si="63"/>
        <v/>
      </c>
      <c r="Y214" s="142"/>
      <c r="Z214" s="142"/>
      <c r="AA214" s="148" t="str">
        <f t="shared" ca="1" si="62"/>
        <v/>
      </c>
      <c r="AB214" s="148" t="str">
        <f t="shared" ca="1" si="62"/>
        <v/>
      </c>
      <c r="AC214" s="148" t="str">
        <f t="shared" ca="1" si="62"/>
        <v/>
      </c>
      <c r="AD214" s="148" t="str">
        <f t="shared" ca="1" si="62"/>
        <v/>
      </c>
      <c r="AE214" s="148" t="str">
        <f t="shared" ca="1" si="62"/>
        <v/>
      </c>
      <c r="AF214" s="148" t="str">
        <f t="shared" ca="1" si="62"/>
        <v/>
      </c>
      <c r="AG214" s="148" t="str">
        <f t="shared" ca="1" si="62"/>
        <v/>
      </c>
      <c r="AH214" s="148" t="str">
        <f t="shared" ca="1" si="62"/>
        <v/>
      </c>
      <c r="AI214" s="148" t="str">
        <f t="shared" ca="1" si="62"/>
        <v/>
      </c>
      <c r="AJ214" s="148" t="str">
        <f t="shared" ca="1" si="62"/>
        <v/>
      </c>
      <c r="AK214" s="148" t="str">
        <f t="shared" ca="1" si="62"/>
        <v/>
      </c>
      <c r="AL214" s="148" t="str">
        <f t="shared" ca="1" si="52"/>
        <v/>
      </c>
      <c r="AM214" s="238" t="str">
        <f t="shared" ca="1" si="57"/>
        <v/>
      </c>
      <c r="AN214" s="233" t="str">
        <f t="shared" ca="1" si="61"/>
        <v/>
      </c>
      <c r="AO214" s="233" t="str">
        <f t="shared" ca="1" si="58"/>
        <v/>
      </c>
      <c r="AP214" s="233" t="str">
        <f t="shared" ca="1" si="59"/>
        <v/>
      </c>
      <c r="AR214" s="66"/>
      <c r="AS214" s="11"/>
      <c r="AT214" s="11"/>
    </row>
    <row r="215" spans="1:46" x14ac:dyDescent="0.35">
      <c r="A215" s="66" t="str">
        <f>IF(C214="","",MAX($A$7:A214)+1)</f>
        <v/>
      </c>
      <c r="B215" s="37" t="str">
        <f>IF(C215&lt;&gt;"",MAX($B$7:B214)+1,"")</f>
        <v/>
      </c>
      <c r="C215" s="107"/>
      <c r="D215" s="38"/>
      <c r="E215" s="108" t="str">
        <f t="shared" si="55"/>
        <v/>
      </c>
      <c r="F215" s="150"/>
      <c r="G215" s="107"/>
      <c r="H215" s="70" t="str">
        <f t="shared" ca="1" si="56"/>
        <v/>
      </c>
      <c r="I215" s="287" t="str">
        <f t="shared" ca="1" si="60"/>
        <v/>
      </c>
      <c r="J215" s="285" t="str">
        <f ca="1">IF(H215="","",VLOOKUP(H215,Kategorie!$A$4:$J$35,8,FALSE))</f>
        <v/>
      </c>
      <c r="L215" s="142" t="str">
        <f t="shared" ca="1" si="63"/>
        <v/>
      </c>
      <c r="M215" s="142" t="str">
        <f t="shared" ca="1" si="63"/>
        <v/>
      </c>
      <c r="N215" s="142" t="str">
        <f t="shared" ca="1" si="63"/>
        <v/>
      </c>
      <c r="O215" s="142" t="str">
        <f t="shared" ca="1" si="63"/>
        <v/>
      </c>
      <c r="P215" s="142" t="str">
        <f t="shared" ca="1" si="63"/>
        <v/>
      </c>
      <c r="Q215" s="142" t="str">
        <f t="shared" ca="1" si="63"/>
        <v/>
      </c>
      <c r="R215" s="142" t="str">
        <f t="shared" ca="1" si="63"/>
        <v/>
      </c>
      <c r="S215" s="142" t="str">
        <f t="shared" ca="1" si="63"/>
        <v/>
      </c>
      <c r="T215" s="142" t="str">
        <f t="shared" ca="1" si="63"/>
        <v/>
      </c>
      <c r="U215" s="142" t="str">
        <f t="shared" ca="1" si="63"/>
        <v/>
      </c>
      <c r="V215" s="142" t="str">
        <f t="shared" ca="1" si="63"/>
        <v/>
      </c>
      <c r="W215" s="142" t="str">
        <f t="shared" ca="1" si="63"/>
        <v/>
      </c>
      <c r="X215" s="142" t="str">
        <f t="shared" ca="1" si="63"/>
        <v/>
      </c>
      <c r="Y215" s="142"/>
      <c r="Z215" s="142"/>
      <c r="AA215" s="148" t="str">
        <f t="shared" ca="1" si="62"/>
        <v/>
      </c>
      <c r="AB215" s="148" t="str">
        <f t="shared" ca="1" si="62"/>
        <v/>
      </c>
      <c r="AC215" s="148" t="str">
        <f t="shared" ca="1" si="62"/>
        <v/>
      </c>
      <c r="AD215" s="148" t="str">
        <f t="shared" ca="1" si="62"/>
        <v/>
      </c>
      <c r="AE215" s="148" t="str">
        <f t="shared" ca="1" si="62"/>
        <v/>
      </c>
      <c r="AF215" s="148" t="str">
        <f t="shared" ca="1" si="62"/>
        <v/>
      </c>
      <c r="AG215" s="148" t="str">
        <f t="shared" ca="1" si="62"/>
        <v/>
      </c>
      <c r="AH215" s="148" t="str">
        <f t="shared" ca="1" si="62"/>
        <v/>
      </c>
      <c r="AI215" s="148" t="str">
        <f t="shared" ca="1" si="62"/>
        <v/>
      </c>
      <c r="AJ215" s="148" t="str">
        <f t="shared" ca="1" si="62"/>
        <v/>
      </c>
      <c r="AK215" s="148" t="str">
        <f t="shared" ca="1" si="62"/>
        <v/>
      </c>
      <c r="AL215" s="148" t="str">
        <f t="shared" ca="1" si="52"/>
        <v/>
      </c>
      <c r="AM215" s="238" t="str">
        <f t="shared" ca="1" si="57"/>
        <v/>
      </c>
      <c r="AN215" s="233" t="str">
        <f t="shared" ca="1" si="61"/>
        <v/>
      </c>
      <c r="AO215" s="233" t="str">
        <f t="shared" ca="1" si="58"/>
        <v/>
      </c>
      <c r="AP215" s="233" t="str">
        <f t="shared" ca="1" si="59"/>
        <v/>
      </c>
      <c r="AR215" s="66"/>
      <c r="AS215" s="11"/>
      <c r="AT215" s="11"/>
    </row>
    <row r="216" spans="1:46" x14ac:dyDescent="0.35">
      <c r="A216" s="66" t="str">
        <f>IF(C215="","",MAX($A$7:A215)+1)</f>
        <v/>
      </c>
      <c r="B216" s="37" t="str">
        <f>IF(C216&lt;&gt;"",MAX($B$7:B215)+1,"")</f>
        <v/>
      </c>
      <c r="C216" s="107"/>
      <c r="D216" s="38"/>
      <c r="E216" s="108" t="str">
        <f t="shared" si="55"/>
        <v/>
      </c>
      <c r="F216" s="150"/>
      <c r="G216" s="107"/>
      <c r="H216" s="70" t="str">
        <f t="shared" ca="1" si="56"/>
        <v/>
      </c>
      <c r="I216" s="287" t="str">
        <f t="shared" ca="1" si="60"/>
        <v/>
      </c>
      <c r="J216" s="285" t="str">
        <f ca="1">IF(H216="","",VLOOKUP(H216,Kategorie!$A$4:$J$35,8,FALSE))</f>
        <v/>
      </c>
      <c r="L216" s="142" t="str">
        <f t="shared" ca="1" si="63"/>
        <v/>
      </c>
      <c r="M216" s="142" t="str">
        <f t="shared" ca="1" si="63"/>
        <v/>
      </c>
      <c r="N216" s="142" t="str">
        <f t="shared" ca="1" si="63"/>
        <v/>
      </c>
      <c r="O216" s="142" t="str">
        <f t="shared" ca="1" si="63"/>
        <v/>
      </c>
      <c r="P216" s="142" t="str">
        <f t="shared" ca="1" si="63"/>
        <v/>
      </c>
      <c r="Q216" s="142" t="str">
        <f t="shared" ca="1" si="63"/>
        <v/>
      </c>
      <c r="R216" s="142" t="str">
        <f t="shared" ca="1" si="63"/>
        <v/>
      </c>
      <c r="S216" s="142" t="str">
        <f t="shared" ca="1" si="63"/>
        <v/>
      </c>
      <c r="T216" s="142" t="str">
        <f t="shared" ca="1" si="63"/>
        <v/>
      </c>
      <c r="U216" s="142" t="str">
        <f t="shared" ca="1" si="63"/>
        <v/>
      </c>
      <c r="V216" s="142" t="str">
        <f t="shared" ca="1" si="63"/>
        <v/>
      </c>
      <c r="W216" s="142" t="str">
        <f t="shared" ca="1" si="63"/>
        <v/>
      </c>
      <c r="X216" s="142" t="str">
        <f t="shared" ca="1" si="63"/>
        <v/>
      </c>
      <c r="Y216" s="142"/>
      <c r="Z216" s="142"/>
      <c r="AA216" s="148" t="str">
        <f t="shared" ca="1" si="62"/>
        <v/>
      </c>
      <c r="AB216" s="148" t="str">
        <f t="shared" ca="1" si="62"/>
        <v/>
      </c>
      <c r="AC216" s="148" t="str">
        <f t="shared" ca="1" si="62"/>
        <v/>
      </c>
      <c r="AD216" s="148" t="str">
        <f t="shared" ca="1" si="62"/>
        <v/>
      </c>
      <c r="AE216" s="148" t="str">
        <f t="shared" ca="1" si="62"/>
        <v/>
      </c>
      <c r="AF216" s="148" t="str">
        <f t="shared" ca="1" si="62"/>
        <v/>
      </c>
      <c r="AG216" s="148" t="str">
        <f t="shared" ca="1" si="62"/>
        <v/>
      </c>
      <c r="AH216" s="148" t="str">
        <f t="shared" ca="1" si="62"/>
        <v/>
      </c>
      <c r="AI216" s="148" t="str">
        <f t="shared" ca="1" si="62"/>
        <v/>
      </c>
      <c r="AJ216" s="148" t="str">
        <f t="shared" ca="1" si="62"/>
        <v/>
      </c>
      <c r="AK216" s="148" t="str">
        <f t="shared" ca="1" si="62"/>
        <v/>
      </c>
      <c r="AL216" s="148" t="str">
        <f t="shared" ca="1" si="52"/>
        <v/>
      </c>
      <c r="AM216" s="238" t="str">
        <f t="shared" ca="1" si="57"/>
        <v/>
      </c>
      <c r="AN216" s="233" t="str">
        <f t="shared" ca="1" si="61"/>
        <v/>
      </c>
      <c r="AO216" s="233" t="str">
        <f t="shared" ca="1" si="58"/>
        <v/>
      </c>
      <c r="AP216" s="233" t="str">
        <f t="shared" ca="1" si="59"/>
        <v/>
      </c>
      <c r="AR216" s="66"/>
      <c r="AS216" s="11"/>
      <c r="AT216" s="11"/>
    </row>
    <row r="217" spans="1:46" x14ac:dyDescent="0.35">
      <c r="A217" s="66" t="str">
        <f>IF(C216="","",MAX($A$7:A216)+1)</f>
        <v/>
      </c>
      <c r="B217" s="37" t="str">
        <f>IF(C217&lt;&gt;"",MAX($B$7:B216)+1,"")</f>
        <v/>
      </c>
      <c r="C217" s="107"/>
      <c r="D217" s="38"/>
      <c r="E217" s="108" t="str">
        <f t="shared" si="55"/>
        <v/>
      </c>
      <c r="F217" s="150"/>
      <c r="G217" s="107"/>
      <c r="H217" s="70" t="str">
        <f t="shared" ca="1" si="56"/>
        <v/>
      </c>
      <c r="I217" s="287" t="str">
        <f t="shared" ca="1" si="60"/>
        <v/>
      </c>
      <c r="J217" s="285" t="str">
        <f ca="1">IF(H217="","",VLOOKUP(H217,Kategorie!$A$4:$J$35,8,FALSE))</f>
        <v/>
      </c>
      <c r="L217" s="142" t="str">
        <f t="shared" ca="1" si="63"/>
        <v/>
      </c>
      <c r="M217" s="142" t="str">
        <f t="shared" ca="1" si="63"/>
        <v/>
      </c>
      <c r="N217" s="142" t="str">
        <f t="shared" ca="1" si="63"/>
        <v/>
      </c>
      <c r="O217" s="142" t="str">
        <f t="shared" ca="1" si="63"/>
        <v/>
      </c>
      <c r="P217" s="142" t="str">
        <f t="shared" ca="1" si="63"/>
        <v/>
      </c>
      <c r="Q217" s="142" t="str">
        <f t="shared" ca="1" si="63"/>
        <v/>
      </c>
      <c r="R217" s="142" t="str">
        <f t="shared" ca="1" si="63"/>
        <v/>
      </c>
      <c r="S217" s="142" t="str">
        <f t="shared" ca="1" si="63"/>
        <v/>
      </c>
      <c r="T217" s="142" t="str">
        <f t="shared" ca="1" si="63"/>
        <v/>
      </c>
      <c r="U217" s="142" t="str">
        <f t="shared" ca="1" si="63"/>
        <v/>
      </c>
      <c r="V217" s="142" t="str">
        <f t="shared" ca="1" si="63"/>
        <v/>
      </c>
      <c r="W217" s="142" t="str">
        <f t="shared" ca="1" si="63"/>
        <v/>
      </c>
      <c r="X217" s="142" t="str">
        <f t="shared" ca="1" si="63"/>
        <v/>
      </c>
      <c r="Y217" s="142"/>
      <c r="Z217" s="142"/>
      <c r="AA217" s="148" t="str">
        <f t="shared" ca="1" si="62"/>
        <v/>
      </c>
      <c r="AB217" s="148" t="str">
        <f t="shared" ca="1" si="62"/>
        <v/>
      </c>
      <c r="AC217" s="148" t="str">
        <f t="shared" ca="1" si="62"/>
        <v/>
      </c>
      <c r="AD217" s="148" t="str">
        <f t="shared" ca="1" si="62"/>
        <v/>
      </c>
      <c r="AE217" s="148" t="str">
        <f t="shared" ca="1" si="62"/>
        <v/>
      </c>
      <c r="AF217" s="148" t="str">
        <f t="shared" ca="1" si="62"/>
        <v/>
      </c>
      <c r="AG217" s="148" t="str">
        <f t="shared" ca="1" si="62"/>
        <v/>
      </c>
      <c r="AH217" s="148" t="str">
        <f t="shared" ca="1" si="62"/>
        <v/>
      </c>
      <c r="AI217" s="148" t="str">
        <f t="shared" ca="1" si="62"/>
        <v/>
      </c>
      <c r="AJ217" s="148" t="str">
        <f t="shared" ca="1" si="62"/>
        <v/>
      </c>
      <c r="AK217" s="148" t="str">
        <f t="shared" ca="1" si="62"/>
        <v/>
      </c>
      <c r="AL217" s="148" t="str">
        <f t="shared" ca="1" si="52"/>
        <v/>
      </c>
      <c r="AM217" s="238" t="str">
        <f t="shared" ca="1" si="57"/>
        <v/>
      </c>
      <c r="AN217" s="233" t="str">
        <f t="shared" ca="1" si="61"/>
        <v/>
      </c>
      <c r="AO217" s="233" t="str">
        <f t="shared" ca="1" si="58"/>
        <v/>
      </c>
      <c r="AP217" s="233" t="str">
        <f t="shared" ca="1" si="59"/>
        <v/>
      </c>
      <c r="AR217" s="66"/>
      <c r="AS217" s="11"/>
      <c r="AT217" s="11"/>
    </row>
    <row r="218" spans="1:46" x14ac:dyDescent="0.35">
      <c r="A218" s="66" t="str">
        <f>IF(C217="","",MAX($A$7:A217)+1)</f>
        <v/>
      </c>
      <c r="B218" s="37" t="str">
        <f>IF(C218&lt;&gt;"",MAX($B$7:B217)+1,"")</f>
        <v/>
      </c>
      <c r="C218" s="107"/>
      <c r="D218" s="38"/>
      <c r="E218" s="108" t="str">
        <f t="shared" si="55"/>
        <v/>
      </c>
      <c r="F218" s="150"/>
      <c r="G218" s="107"/>
      <c r="H218" s="70" t="str">
        <f t="shared" ca="1" si="56"/>
        <v/>
      </c>
      <c r="I218" s="287" t="str">
        <f t="shared" ca="1" si="60"/>
        <v/>
      </c>
      <c r="J218" s="285" t="str">
        <f ca="1">IF(H218="","",VLOOKUP(H218,Kategorie!$A$4:$J$35,8,FALSE))</f>
        <v/>
      </c>
      <c r="L218" s="142" t="str">
        <f t="shared" ca="1" si="63"/>
        <v/>
      </c>
      <c r="M218" s="142" t="str">
        <f t="shared" ca="1" si="63"/>
        <v/>
      </c>
      <c r="N218" s="142" t="str">
        <f t="shared" ca="1" si="63"/>
        <v/>
      </c>
      <c r="O218" s="142" t="str">
        <f t="shared" ca="1" si="63"/>
        <v/>
      </c>
      <c r="P218" s="142" t="str">
        <f t="shared" ca="1" si="63"/>
        <v/>
      </c>
      <c r="Q218" s="142" t="str">
        <f t="shared" ca="1" si="63"/>
        <v/>
      </c>
      <c r="R218" s="142" t="str">
        <f t="shared" ca="1" si="63"/>
        <v/>
      </c>
      <c r="S218" s="142" t="str">
        <f t="shared" ca="1" si="63"/>
        <v/>
      </c>
      <c r="T218" s="142" t="str">
        <f t="shared" ca="1" si="63"/>
        <v/>
      </c>
      <c r="U218" s="142" t="str">
        <f t="shared" ca="1" si="63"/>
        <v/>
      </c>
      <c r="V218" s="142" t="str">
        <f t="shared" ca="1" si="63"/>
        <v/>
      </c>
      <c r="W218" s="142" t="str">
        <f t="shared" ca="1" si="63"/>
        <v/>
      </c>
      <c r="X218" s="142" t="str">
        <f t="shared" ca="1" si="63"/>
        <v/>
      </c>
      <c r="Y218" s="142"/>
      <c r="Z218" s="142"/>
      <c r="AA218" s="148" t="str">
        <f t="shared" ca="1" si="62"/>
        <v/>
      </c>
      <c r="AB218" s="148" t="str">
        <f t="shared" ca="1" si="62"/>
        <v/>
      </c>
      <c r="AC218" s="148" t="str">
        <f t="shared" ca="1" si="62"/>
        <v/>
      </c>
      <c r="AD218" s="148" t="str">
        <f t="shared" ca="1" si="62"/>
        <v/>
      </c>
      <c r="AE218" s="148" t="str">
        <f t="shared" ca="1" si="62"/>
        <v/>
      </c>
      <c r="AF218" s="148" t="str">
        <f t="shared" ca="1" si="62"/>
        <v/>
      </c>
      <c r="AG218" s="148" t="str">
        <f t="shared" ca="1" si="62"/>
        <v/>
      </c>
      <c r="AH218" s="148" t="str">
        <f t="shared" ca="1" si="62"/>
        <v/>
      </c>
      <c r="AI218" s="148" t="str">
        <f t="shared" ca="1" si="62"/>
        <v/>
      </c>
      <c r="AJ218" s="148" t="str">
        <f t="shared" ca="1" si="62"/>
        <v/>
      </c>
      <c r="AK218" s="148" t="str">
        <f t="shared" ca="1" si="62"/>
        <v/>
      </c>
      <c r="AL218" s="148" t="str">
        <f t="shared" ca="1" si="52"/>
        <v/>
      </c>
      <c r="AM218" s="238" t="str">
        <f t="shared" ca="1" si="57"/>
        <v/>
      </c>
      <c r="AN218" s="233" t="str">
        <f t="shared" ca="1" si="61"/>
        <v/>
      </c>
      <c r="AO218" s="233" t="str">
        <f t="shared" ca="1" si="58"/>
        <v/>
      </c>
      <c r="AP218" s="233" t="str">
        <f t="shared" ca="1" si="59"/>
        <v/>
      </c>
      <c r="AR218" s="66"/>
      <c r="AS218" s="11"/>
      <c r="AT218" s="11"/>
    </row>
    <row r="219" spans="1:46" x14ac:dyDescent="0.35">
      <c r="A219" s="66" t="str">
        <f>IF(C218="","",MAX($A$7:A218)+1)</f>
        <v/>
      </c>
      <c r="B219" s="37" t="str">
        <f>IF(C219&lt;&gt;"",MAX($B$7:B218)+1,"")</f>
        <v/>
      </c>
      <c r="C219" s="107"/>
      <c r="D219" s="38"/>
      <c r="E219" s="108" t="str">
        <f t="shared" si="55"/>
        <v/>
      </c>
      <c r="F219" s="150"/>
      <c r="G219" s="107"/>
      <c r="H219" s="70" t="str">
        <f t="shared" ca="1" si="56"/>
        <v/>
      </c>
      <c r="I219" s="287" t="str">
        <f t="shared" ca="1" si="60"/>
        <v/>
      </c>
      <c r="J219" s="285" t="str">
        <f ca="1">IF(H219="","",VLOOKUP(H219,Kategorie!$A$4:$J$35,8,FALSE))</f>
        <v/>
      </c>
      <c r="L219" s="142" t="str">
        <f t="shared" ca="1" si="63"/>
        <v/>
      </c>
      <c r="M219" s="142" t="str">
        <f t="shared" ca="1" si="63"/>
        <v/>
      </c>
      <c r="N219" s="142" t="str">
        <f t="shared" ca="1" si="63"/>
        <v/>
      </c>
      <c r="O219" s="142" t="str">
        <f t="shared" ca="1" si="63"/>
        <v/>
      </c>
      <c r="P219" s="142" t="str">
        <f t="shared" ca="1" si="63"/>
        <v/>
      </c>
      <c r="Q219" s="142" t="str">
        <f t="shared" ca="1" si="63"/>
        <v/>
      </c>
      <c r="R219" s="142" t="str">
        <f t="shared" ca="1" si="63"/>
        <v/>
      </c>
      <c r="S219" s="142" t="str">
        <f t="shared" ca="1" si="63"/>
        <v/>
      </c>
      <c r="T219" s="142" t="str">
        <f t="shared" ca="1" si="63"/>
        <v/>
      </c>
      <c r="U219" s="142" t="str">
        <f t="shared" ca="1" si="63"/>
        <v/>
      </c>
      <c r="V219" s="142" t="str">
        <f t="shared" ca="1" si="63"/>
        <v/>
      </c>
      <c r="W219" s="142" t="str">
        <f t="shared" ca="1" si="63"/>
        <v/>
      </c>
      <c r="X219" s="142" t="str">
        <f t="shared" ca="1" si="63"/>
        <v/>
      </c>
      <c r="Y219" s="142"/>
      <c r="Z219" s="142"/>
      <c r="AA219" s="148" t="str">
        <f t="shared" ca="1" si="62"/>
        <v/>
      </c>
      <c r="AB219" s="148" t="str">
        <f t="shared" ca="1" si="62"/>
        <v/>
      </c>
      <c r="AC219" s="148" t="str">
        <f t="shared" ca="1" si="62"/>
        <v/>
      </c>
      <c r="AD219" s="148" t="str">
        <f t="shared" ca="1" si="62"/>
        <v/>
      </c>
      <c r="AE219" s="148" t="str">
        <f t="shared" ca="1" si="62"/>
        <v/>
      </c>
      <c r="AF219" s="148" t="str">
        <f t="shared" ca="1" si="62"/>
        <v/>
      </c>
      <c r="AG219" s="148" t="str">
        <f t="shared" ca="1" si="62"/>
        <v/>
      </c>
      <c r="AH219" s="148" t="str">
        <f t="shared" ca="1" si="62"/>
        <v/>
      </c>
      <c r="AI219" s="148" t="str">
        <f t="shared" ca="1" si="62"/>
        <v/>
      </c>
      <c r="AJ219" s="148" t="str">
        <f t="shared" ca="1" si="62"/>
        <v/>
      </c>
      <c r="AK219" s="148" t="str">
        <f t="shared" ca="1" si="62"/>
        <v/>
      </c>
      <c r="AL219" s="148" t="str">
        <f t="shared" ca="1" si="52"/>
        <v/>
      </c>
      <c r="AM219" s="238" t="str">
        <f t="shared" ca="1" si="57"/>
        <v/>
      </c>
      <c r="AN219" s="233" t="str">
        <f t="shared" ca="1" si="61"/>
        <v/>
      </c>
      <c r="AO219" s="233" t="str">
        <f t="shared" ca="1" si="58"/>
        <v/>
      </c>
      <c r="AP219" s="233" t="str">
        <f t="shared" ca="1" si="59"/>
        <v/>
      </c>
      <c r="AR219" s="66"/>
      <c r="AS219" s="11"/>
      <c r="AT219" s="11"/>
    </row>
    <row r="220" spans="1:46" x14ac:dyDescent="0.35">
      <c r="A220" s="66" t="str">
        <f>IF(C219="","",MAX($A$7:A219)+1)</f>
        <v/>
      </c>
      <c r="B220" s="37" t="str">
        <f>IF(C220&lt;&gt;"",MAX($B$7:B219)+1,"")</f>
        <v/>
      </c>
      <c r="C220" s="107"/>
      <c r="D220" s="38"/>
      <c r="E220" s="108" t="str">
        <f t="shared" si="55"/>
        <v/>
      </c>
      <c r="F220" s="150"/>
      <c r="G220" s="107"/>
      <c r="H220" s="70" t="str">
        <f t="shared" ca="1" si="56"/>
        <v/>
      </c>
      <c r="I220" s="287" t="str">
        <f t="shared" ca="1" si="60"/>
        <v/>
      </c>
      <c r="J220" s="285" t="str">
        <f ca="1">IF(H220="","",VLOOKUP(H220,Kategorie!$A$4:$J$35,8,FALSE))</f>
        <v/>
      </c>
      <c r="L220" s="142" t="str">
        <f t="shared" ca="1" si="63"/>
        <v/>
      </c>
      <c r="M220" s="142" t="str">
        <f t="shared" ca="1" si="63"/>
        <v/>
      </c>
      <c r="N220" s="142" t="str">
        <f t="shared" ca="1" si="63"/>
        <v/>
      </c>
      <c r="O220" s="142" t="str">
        <f t="shared" ca="1" si="63"/>
        <v/>
      </c>
      <c r="P220" s="142" t="str">
        <f t="shared" ca="1" si="63"/>
        <v/>
      </c>
      <c r="Q220" s="142" t="str">
        <f t="shared" ca="1" si="63"/>
        <v/>
      </c>
      <c r="R220" s="142" t="str">
        <f t="shared" ca="1" si="63"/>
        <v/>
      </c>
      <c r="S220" s="142" t="str">
        <f t="shared" ca="1" si="63"/>
        <v/>
      </c>
      <c r="T220" s="142" t="str">
        <f t="shared" ca="1" si="63"/>
        <v/>
      </c>
      <c r="U220" s="142" t="str">
        <f t="shared" ca="1" si="63"/>
        <v/>
      </c>
      <c r="V220" s="142" t="str">
        <f t="shared" ca="1" si="63"/>
        <v/>
      </c>
      <c r="W220" s="142" t="str">
        <f t="shared" ca="1" si="63"/>
        <v/>
      </c>
      <c r="X220" s="142" t="str">
        <f t="shared" ca="1" si="63"/>
        <v/>
      </c>
      <c r="Y220" s="142"/>
      <c r="Z220" s="142"/>
      <c r="AA220" s="148" t="str">
        <f t="shared" ca="1" si="62"/>
        <v/>
      </c>
      <c r="AB220" s="148" t="str">
        <f t="shared" ca="1" si="62"/>
        <v/>
      </c>
      <c r="AC220" s="148" t="str">
        <f t="shared" ca="1" si="62"/>
        <v/>
      </c>
      <c r="AD220" s="148" t="str">
        <f t="shared" ca="1" si="62"/>
        <v/>
      </c>
      <c r="AE220" s="148" t="str">
        <f t="shared" ca="1" si="62"/>
        <v/>
      </c>
      <c r="AF220" s="148" t="str">
        <f t="shared" ca="1" si="62"/>
        <v/>
      </c>
      <c r="AG220" s="148" t="str">
        <f t="shared" ca="1" si="62"/>
        <v/>
      </c>
      <c r="AH220" s="148" t="str">
        <f t="shared" ca="1" si="62"/>
        <v/>
      </c>
      <c r="AI220" s="148" t="str">
        <f t="shared" ca="1" si="62"/>
        <v/>
      </c>
      <c r="AJ220" s="148" t="str">
        <f t="shared" ca="1" si="62"/>
        <v/>
      </c>
      <c r="AK220" s="148" t="str">
        <f t="shared" ca="1" si="62"/>
        <v/>
      </c>
      <c r="AL220" s="148" t="str">
        <f t="shared" ca="1" si="52"/>
        <v/>
      </c>
      <c r="AM220" s="238" t="str">
        <f t="shared" ca="1" si="57"/>
        <v/>
      </c>
      <c r="AN220" s="233" t="str">
        <f t="shared" ca="1" si="61"/>
        <v/>
      </c>
      <c r="AO220" s="233" t="str">
        <f t="shared" ca="1" si="58"/>
        <v/>
      </c>
      <c r="AP220" s="233" t="str">
        <f t="shared" ca="1" si="59"/>
        <v/>
      </c>
      <c r="AR220" s="66"/>
      <c r="AS220" s="11"/>
      <c r="AT220" s="11"/>
    </row>
    <row r="221" spans="1:46" x14ac:dyDescent="0.35">
      <c r="A221" s="66" t="str">
        <f>IF(C220="","",MAX($A$7:A220)+1)</f>
        <v/>
      </c>
      <c r="B221" s="37" t="str">
        <f>IF(C221&lt;&gt;"",MAX($B$7:B220)+1,"")</f>
        <v/>
      </c>
      <c r="C221" s="107"/>
      <c r="D221" s="38"/>
      <c r="E221" s="108" t="str">
        <f t="shared" si="55"/>
        <v/>
      </c>
      <c r="F221" s="150"/>
      <c r="G221" s="107"/>
      <c r="H221" s="70" t="str">
        <f t="shared" ca="1" si="56"/>
        <v/>
      </c>
      <c r="I221" s="287" t="str">
        <f t="shared" ca="1" si="60"/>
        <v/>
      </c>
      <c r="J221" s="285" t="str">
        <f ca="1">IF(H221="","",VLOOKUP(H221,Kategorie!$A$4:$J$35,8,FALSE))</f>
        <v/>
      </c>
      <c r="L221" s="142" t="str">
        <f t="shared" ca="1" si="63"/>
        <v/>
      </c>
      <c r="M221" s="142" t="str">
        <f t="shared" ca="1" si="63"/>
        <v/>
      </c>
      <c r="N221" s="142" t="str">
        <f t="shared" ca="1" si="63"/>
        <v/>
      </c>
      <c r="O221" s="142" t="str">
        <f t="shared" ca="1" si="63"/>
        <v/>
      </c>
      <c r="P221" s="142" t="str">
        <f t="shared" ca="1" si="63"/>
        <v/>
      </c>
      <c r="Q221" s="142" t="str">
        <f t="shared" ca="1" si="63"/>
        <v/>
      </c>
      <c r="R221" s="142" t="str">
        <f t="shared" ca="1" si="63"/>
        <v/>
      </c>
      <c r="S221" s="142" t="str">
        <f t="shared" ca="1" si="63"/>
        <v/>
      </c>
      <c r="T221" s="142" t="str">
        <f t="shared" ca="1" si="63"/>
        <v/>
      </c>
      <c r="U221" s="142" t="str">
        <f t="shared" ca="1" si="63"/>
        <v/>
      </c>
      <c r="V221" s="142" t="str">
        <f t="shared" ca="1" si="63"/>
        <v/>
      </c>
      <c r="W221" s="142" t="str">
        <f t="shared" ca="1" si="63"/>
        <v/>
      </c>
      <c r="X221" s="142" t="str">
        <f t="shared" ca="1" si="63"/>
        <v/>
      </c>
      <c r="Y221" s="142"/>
      <c r="Z221" s="142"/>
      <c r="AA221" s="148" t="str">
        <f t="shared" ca="1" si="62"/>
        <v/>
      </c>
      <c r="AB221" s="148" t="str">
        <f t="shared" ca="1" si="62"/>
        <v/>
      </c>
      <c r="AC221" s="148" t="str">
        <f t="shared" ca="1" si="62"/>
        <v/>
      </c>
      <c r="AD221" s="148" t="str">
        <f t="shared" ca="1" si="62"/>
        <v/>
      </c>
      <c r="AE221" s="148" t="str">
        <f t="shared" ca="1" si="62"/>
        <v/>
      </c>
      <c r="AF221" s="148" t="str">
        <f t="shared" ca="1" si="62"/>
        <v/>
      </c>
      <c r="AG221" s="148" t="str">
        <f t="shared" ca="1" si="62"/>
        <v/>
      </c>
      <c r="AH221" s="148" t="str">
        <f t="shared" ca="1" si="62"/>
        <v/>
      </c>
      <c r="AI221" s="148" t="str">
        <f t="shared" ca="1" si="62"/>
        <v/>
      </c>
      <c r="AJ221" s="148" t="str">
        <f t="shared" ca="1" si="62"/>
        <v/>
      </c>
      <c r="AK221" s="148" t="str">
        <f t="shared" ca="1" si="62"/>
        <v/>
      </c>
      <c r="AL221" s="148" t="str">
        <f t="shared" ca="1" si="52"/>
        <v/>
      </c>
      <c r="AM221" s="238" t="str">
        <f t="shared" ca="1" si="57"/>
        <v/>
      </c>
      <c r="AN221" s="233" t="str">
        <f t="shared" ca="1" si="61"/>
        <v/>
      </c>
      <c r="AO221" s="233" t="str">
        <f t="shared" ca="1" si="58"/>
        <v/>
      </c>
      <c r="AP221" s="233" t="str">
        <f t="shared" ca="1" si="59"/>
        <v/>
      </c>
      <c r="AR221" s="66"/>
      <c r="AS221" s="11"/>
      <c r="AT221" s="11"/>
    </row>
    <row r="222" spans="1:46" x14ac:dyDescent="0.35">
      <c r="A222" s="66" t="str">
        <f>IF(C221="","",MAX($A$7:A221)+1)</f>
        <v/>
      </c>
      <c r="B222" s="37" t="str">
        <f>IF(C222&lt;&gt;"",MAX($B$7:B221)+1,"")</f>
        <v/>
      </c>
      <c r="C222" s="107"/>
      <c r="D222" s="38"/>
      <c r="E222" s="108" t="str">
        <f t="shared" si="55"/>
        <v/>
      </c>
      <c r="F222" s="150"/>
      <c r="G222" s="107"/>
      <c r="H222" s="70" t="str">
        <f t="shared" ca="1" si="56"/>
        <v/>
      </c>
      <c r="I222" s="287" t="str">
        <f t="shared" ca="1" si="60"/>
        <v/>
      </c>
      <c r="J222" s="285" t="str">
        <f ca="1">IF(H222="","",VLOOKUP(H222,Kategorie!$A$4:$J$35,8,FALSE))</f>
        <v/>
      </c>
      <c r="L222" s="142" t="str">
        <f t="shared" ca="1" si="63"/>
        <v/>
      </c>
      <c r="M222" s="142" t="str">
        <f t="shared" ca="1" si="63"/>
        <v/>
      </c>
      <c r="N222" s="142" t="str">
        <f t="shared" ca="1" si="63"/>
        <v/>
      </c>
      <c r="O222" s="142" t="str">
        <f t="shared" ca="1" si="63"/>
        <v/>
      </c>
      <c r="P222" s="142" t="str">
        <f t="shared" ca="1" si="63"/>
        <v/>
      </c>
      <c r="Q222" s="142" t="str">
        <f t="shared" ca="1" si="63"/>
        <v/>
      </c>
      <c r="R222" s="142" t="str">
        <f t="shared" ca="1" si="63"/>
        <v/>
      </c>
      <c r="S222" s="142" t="str">
        <f t="shared" ca="1" si="63"/>
        <v/>
      </c>
      <c r="T222" s="142" t="str">
        <f t="shared" ca="1" si="63"/>
        <v/>
      </c>
      <c r="U222" s="142" t="str">
        <f t="shared" ca="1" si="63"/>
        <v/>
      </c>
      <c r="V222" s="142" t="str">
        <f t="shared" ca="1" si="63"/>
        <v/>
      </c>
      <c r="W222" s="142" t="str">
        <f t="shared" ca="1" si="63"/>
        <v/>
      </c>
      <c r="X222" s="142" t="str">
        <f t="shared" ca="1" si="63"/>
        <v/>
      </c>
      <c r="Y222" s="142"/>
      <c r="Z222" s="142"/>
      <c r="AA222" s="148" t="str">
        <f t="shared" ca="1" si="62"/>
        <v/>
      </c>
      <c r="AB222" s="148" t="str">
        <f t="shared" ca="1" si="62"/>
        <v/>
      </c>
      <c r="AC222" s="148" t="str">
        <f t="shared" ca="1" si="62"/>
        <v/>
      </c>
      <c r="AD222" s="148" t="str">
        <f t="shared" ca="1" si="62"/>
        <v/>
      </c>
      <c r="AE222" s="148" t="str">
        <f t="shared" ca="1" si="62"/>
        <v/>
      </c>
      <c r="AF222" s="148" t="str">
        <f t="shared" ca="1" si="62"/>
        <v/>
      </c>
      <c r="AG222" s="148" t="str">
        <f t="shared" ca="1" si="62"/>
        <v/>
      </c>
      <c r="AH222" s="148" t="str">
        <f t="shared" ca="1" si="62"/>
        <v/>
      </c>
      <c r="AI222" s="148" t="str">
        <f t="shared" ca="1" si="62"/>
        <v/>
      </c>
      <c r="AJ222" s="148" t="str">
        <f t="shared" ca="1" si="62"/>
        <v/>
      </c>
      <c r="AK222" s="148" t="str">
        <f t="shared" ca="1" si="62"/>
        <v/>
      </c>
      <c r="AL222" s="148" t="str">
        <f t="shared" ca="1" si="52"/>
        <v/>
      </c>
      <c r="AM222" s="238" t="str">
        <f t="shared" ca="1" si="57"/>
        <v/>
      </c>
      <c r="AN222" s="233" t="str">
        <f t="shared" ca="1" si="61"/>
        <v/>
      </c>
      <c r="AO222" s="233" t="str">
        <f t="shared" ca="1" si="58"/>
        <v/>
      </c>
      <c r="AP222" s="233" t="str">
        <f t="shared" ca="1" si="59"/>
        <v/>
      </c>
      <c r="AR222" s="66"/>
      <c r="AS222" s="11"/>
      <c r="AT222" s="11"/>
    </row>
    <row r="223" spans="1:46" x14ac:dyDescent="0.35">
      <c r="A223" s="66" t="str">
        <f>IF(C222="","",MAX($A$7:A222)+1)</f>
        <v/>
      </c>
      <c r="B223" s="37" t="str">
        <f>IF(C223&lt;&gt;"",MAX($B$7:B222)+1,"")</f>
        <v/>
      </c>
      <c r="C223" s="107"/>
      <c r="D223" s="38"/>
      <c r="E223" s="108" t="str">
        <f t="shared" si="55"/>
        <v/>
      </c>
      <c r="F223" s="150"/>
      <c r="G223" s="107"/>
      <c r="H223" s="70" t="str">
        <f t="shared" ca="1" si="56"/>
        <v/>
      </c>
      <c r="I223" s="287" t="str">
        <f t="shared" ca="1" si="60"/>
        <v/>
      </c>
      <c r="J223" s="285" t="str">
        <f ca="1">IF(H223="","",VLOOKUP(H223,Kategorie!$A$4:$J$35,8,FALSE))</f>
        <v/>
      </c>
      <c r="L223" s="142" t="str">
        <f t="shared" ca="1" si="63"/>
        <v/>
      </c>
      <c r="M223" s="142" t="str">
        <f t="shared" ca="1" si="63"/>
        <v/>
      </c>
      <c r="N223" s="142" t="str">
        <f t="shared" ca="1" si="63"/>
        <v/>
      </c>
      <c r="O223" s="142" t="str">
        <f t="shared" ca="1" si="63"/>
        <v/>
      </c>
      <c r="P223" s="142" t="str">
        <f t="shared" ca="1" si="63"/>
        <v/>
      </c>
      <c r="Q223" s="142" t="str">
        <f t="shared" ca="1" si="63"/>
        <v/>
      </c>
      <c r="R223" s="142" t="str">
        <f t="shared" ca="1" si="63"/>
        <v/>
      </c>
      <c r="S223" s="142" t="str">
        <f t="shared" ca="1" si="63"/>
        <v/>
      </c>
      <c r="T223" s="142" t="str">
        <f t="shared" ca="1" si="63"/>
        <v/>
      </c>
      <c r="U223" s="142" t="str">
        <f t="shared" ca="1" si="63"/>
        <v/>
      </c>
      <c r="V223" s="142" t="str">
        <f t="shared" ca="1" si="63"/>
        <v/>
      </c>
      <c r="W223" s="142" t="str">
        <f t="shared" ca="1" si="63"/>
        <v/>
      </c>
      <c r="X223" s="142" t="str">
        <f t="shared" ca="1" si="63"/>
        <v/>
      </c>
      <c r="Y223" s="142"/>
      <c r="Z223" s="142"/>
      <c r="AA223" s="148" t="str">
        <f t="shared" ca="1" si="62"/>
        <v/>
      </c>
      <c r="AB223" s="148" t="str">
        <f t="shared" ca="1" si="62"/>
        <v/>
      </c>
      <c r="AC223" s="148" t="str">
        <f t="shared" ca="1" si="62"/>
        <v/>
      </c>
      <c r="AD223" s="148" t="str">
        <f t="shared" ca="1" si="62"/>
        <v/>
      </c>
      <c r="AE223" s="148" t="str">
        <f t="shared" ca="1" si="62"/>
        <v/>
      </c>
      <c r="AF223" s="148" t="str">
        <f t="shared" ca="1" si="62"/>
        <v/>
      </c>
      <c r="AG223" s="148" t="str">
        <f t="shared" ca="1" si="62"/>
        <v/>
      </c>
      <c r="AH223" s="148" t="str">
        <f t="shared" ca="1" si="62"/>
        <v/>
      </c>
      <c r="AI223" s="148" t="str">
        <f t="shared" ca="1" si="62"/>
        <v/>
      </c>
      <c r="AJ223" s="148" t="str">
        <f t="shared" ca="1" si="62"/>
        <v/>
      </c>
      <c r="AK223" s="148" t="str">
        <f t="shared" ca="1" si="62"/>
        <v/>
      </c>
      <c r="AL223" s="148" t="str">
        <f t="shared" ca="1" si="52"/>
        <v/>
      </c>
      <c r="AM223" s="238" t="str">
        <f t="shared" ca="1" si="57"/>
        <v/>
      </c>
      <c r="AN223" s="233" t="str">
        <f t="shared" ca="1" si="61"/>
        <v/>
      </c>
      <c r="AO223" s="233" t="str">
        <f t="shared" ca="1" si="58"/>
        <v/>
      </c>
      <c r="AP223" s="233" t="str">
        <f t="shared" ca="1" si="59"/>
        <v/>
      </c>
      <c r="AR223" s="66"/>
      <c r="AS223" s="11"/>
      <c r="AT223" s="11"/>
    </row>
    <row r="224" spans="1:46" x14ac:dyDescent="0.35">
      <c r="A224" s="66" t="str">
        <f>IF(C223="","",MAX($A$7:A223)+1)</f>
        <v/>
      </c>
      <c r="B224" s="37" t="str">
        <f>IF(C224&lt;&gt;"",MAX($B$7:B223)+1,"")</f>
        <v/>
      </c>
      <c r="C224" s="107"/>
      <c r="D224" s="38"/>
      <c r="E224" s="108" t="str">
        <f t="shared" si="55"/>
        <v/>
      </c>
      <c r="F224" s="150"/>
      <c r="G224" s="107"/>
      <c r="H224" s="70" t="str">
        <f t="shared" ca="1" si="56"/>
        <v/>
      </c>
      <c r="I224" s="287" t="str">
        <f t="shared" ca="1" si="60"/>
        <v/>
      </c>
      <c r="J224" s="285" t="str">
        <f ca="1">IF(H224="","",VLOOKUP(H224,Kategorie!$A$4:$J$35,8,FALSE))</f>
        <v/>
      </c>
      <c r="L224" s="142" t="str">
        <f t="shared" ca="1" si="63"/>
        <v/>
      </c>
      <c r="M224" s="142" t="str">
        <f t="shared" ca="1" si="63"/>
        <v/>
      </c>
      <c r="N224" s="142" t="str">
        <f t="shared" ca="1" si="63"/>
        <v/>
      </c>
      <c r="O224" s="142" t="str">
        <f t="shared" ca="1" si="63"/>
        <v/>
      </c>
      <c r="P224" s="142" t="str">
        <f t="shared" ca="1" si="63"/>
        <v/>
      </c>
      <c r="Q224" s="142" t="str">
        <f t="shared" ca="1" si="63"/>
        <v/>
      </c>
      <c r="R224" s="142" t="str">
        <f t="shared" ca="1" si="63"/>
        <v/>
      </c>
      <c r="S224" s="142" t="str">
        <f t="shared" ca="1" si="63"/>
        <v/>
      </c>
      <c r="T224" s="142" t="str">
        <f t="shared" ca="1" si="63"/>
        <v/>
      </c>
      <c r="U224" s="142" t="str">
        <f t="shared" ca="1" si="63"/>
        <v/>
      </c>
      <c r="V224" s="142" t="str">
        <f t="shared" ca="1" si="63"/>
        <v/>
      </c>
      <c r="W224" s="142" t="str">
        <f t="shared" ca="1" si="63"/>
        <v/>
      </c>
      <c r="X224" s="142" t="str">
        <f t="shared" ca="1" si="63"/>
        <v/>
      </c>
      <c r="Y224" s="142"/>
      <c r="Z224" s="142"/>
      <c r="AA224" s="148" t="str">
        <f t="shared" ca="1" si="62"/>
        <v/>
      </c>
      <c r="AB224" s="148" t="str">
        <f t="shared" ca="1" si="62"/>
        <v/>
      </c>
      <c r="AC224" s="148" t="str">
        <f t="shared" ca="1" si="62"/>
        <v/>
      </c>
      <c r="AD224" s="148" t="str">
        <f t="shared" ca="1" si="62"/>
        <v/>
      </c>
      <c r="AE224" s="148" t="str">
        <f t="shared" ca="1" si="62"/>
        <v/>
      </c>
      <c r="AF224" s="148" t="str">
        <f t="shared" ca="1" si="62"/>
        <v/>
      </c>
      <c r="AG224" s="148" t="str">
        <f t="shared" ca="1" si="62"/>
        <v/>
      </c>
      <c r="AH224" s="148" t="str">
        <f t="shared" ca="1" si="62"/>
        <v/>
      </c>
      <c r="AI224" s="148" t="str">
        <f t="shared" ca="1" si="62"/>
        <v/>
      </c>
      <c r="AJ224" s="148" t="str">
        <f t="shared" ca="1" si="62"/>
        <v/>
      </c>
      <c r="AK224" s="148" t="str">
        <f t="shared" ca="1" si="62"/>
        <v/>
      </c>
      <c r="AL224" s="148" t="str">
        <f t="shared" ca="1" si="52"/>
        <v/>
      </c>
      <c r="AM224" s="238" t="str">
        <f t="shared" ca="1" si="57"/>
        <v/>
      </c>
      <c r="AN224" s="233" t="str">
        <f t="shared" ca="1" si="61"/>
        <v/>
      </c>
      <c r="AO224" s="233" t="str">
        <f t="shared" ca="1" si="58"/>
        <v/>
      </c>
      <c r="AP224" s="233" t="str">
        <f t="shared" ca="1" si="59"/>
        <v/>
      </c>
      <c r="AR224" s="66"/>
      <c r="AS224" s="11"/>
      <c r="AT224" s="11"/>
    </row>
    <row r="225" spans="1:46" x14ac:dyDescent="0.35">
      <c r="A225" s="66" t="str">
        <f>IF(C224="","",MAX($A$7:A224)+1)</f>
        <v/>
      </c>
      <c r="B225" s="37" t="str">
        <f>IF(C225&lt;&gt;"",MAX($B$7:B224)+1,"")</f>
        <v/>
      </c>
      <c r="C225" s="107"/>
      <c r="D225" s="38"/>
      <c r="E225" s="108" t="str">
        <f t="shared" si="55"/>
        <v/>
      </c>
      <c r="F225" s="150"/>
      <c r="G225" s="107"/>
      <c r="H225" s="70" t="str">
        <f t="shared" ca="1" si="56"/>
        <v/>
      </c>
      <c r="I225" s="287" t="str">
        <f t="shared" ca="1" si="60"/>
        <v/>
      </c>
      <c r="J225" s="285" t="str">
        <f ca="1">IF(H225="","",VLOOKUP(H225,Kategorie!$A$4:$J$35,8,FALSE))</f>
        <v/>
      </c>
      <c r="L225" s="142" t="str">
        <f t="shared" ca="1" si="63"/>
        <v/>
      </c>
      <c r="M225" s="142" t="str">
        <f t="shared" ca="1" si="63"/>
        <v/>
      </c>
      <c r="N225" s="142" t="str">
        <f t="shared" ca="1" si="63"/>
        <v/>
      </c>
      <c r="O225" s="142" t="str">
        <f t="shared" ca="1" si="63"/>
        <v/>
      </c>
      <c r="P225" s="142" t="str">
        <f t="shared" ca="1" si="63"/>
        <v/>
      </c>
      <c r="Q225" s="142" t="str">
        <f t="shared" ca="1" si="63"/>
        <v/>
      </c>
      <c r="R225" s="142" t="str">
        <f t="shared" ca="1" si="63"/>
        <v/>
      </c>
      <c r="S225" s="142" t="str">
        <f t="shared" ca="1" si="63"/>
        <v/>
      </c>
      <c r="T225" s="142" t="str">
        <f t="shared" ca="1" si="63"/>
        <v/>
      </c>
      <c r="U225" s="142" t="str">
        <f t="shared" ca="1" si="63"/>
        <v/>
      </c>
      <c r="V225" s="142" t="str">
        <f t="shared" ca="1" si="63"/>
        <v/>
      </c>
      <c r="W225" s="142" t="str">
        <f t="shared" ca="1" si="63"/>
        <v/>
      </c>
      <c r="X225" s="142" t="str">
        <f t="shared" ca="1" si="63"/>
        <v/>
      </c>
      <c r="Y225" s="142"/>
      <c r="Z225" s="142"/>
      <c r="AA225" s="148" t="str">
        <f t="shared" ca="1" si="62"/>
        <v/>
      </c>
      <c r="AB225" s="148" t="str">
        <f t="shared" ca="1" si="62"/>
        <v/>
      </c>
      <c r="AC225" s="148" t="str">
        <f t="shared" ca="1" si="62"/>
        <v/>
      </c>
      <c r="AD225" s="148" t="str">
        <f t="shared" ca="1" si="62"/>
        <v/>
      </c>
      <c r="AE225" s="148" t="str">
        <f t="shared" ca="1" si="62"/>
        <v/>
      </c>
      <c r="AF225" s="148" t="str">
        <f t="shared" ca="1" si="62"/>
        <v/>
      </c>
      <c r="AG225" s="148" t="str">
        <f t="shared" ca="1" si="62"/>
        <v/>
      </c>
      <c r="AH225" s="148" t="str">
        <f t="shared" ca="1" si="62"/>
        <v/>
      </c>
      <c r="AI225" s="148" t="str">
        <f t="shared" ca="1" si="62"/>
        <v/>
      </c>
      <c r="AJ225" s="148" t="str">
        <f t="shared" ca="1" si="62"/>
        <v/>
      </c>
      <c r="AK225" s="148" t="str">
        <f t="shared" ca="1" si="62"/>
        <v/>
      </c>
      <c r="AL225" s="148" t="str">
        <f t="shared" ca="1" si="52"/>
        <v/>
      </c>
      <c r="AM225" s="238" t="str">
        <f t="shared" ca="1" si="57"/>
        <v/>
      </c>
      <c r="AN225" s="233" t="str">
        <f t="shared" ca="1" si="61"/>
        <v/>
      </c>
      <c r="AO225" s="233" t="str">
        <f t="shared" ca="1" si="58"/>
        <v/>
      </c>
      <c r="AP225" s="233" t="str">
        <f t="shared" ca="1" si="59"/>
        <v/>
      </c>
      <c r="AR225" s="66"/>
      <c r="AS225" s="11"/>
      <c r="AT225" s="11"/>
    </row>
    <row r="226" spans="1:46" x14ac:dyDescent="0.35">
      <c r="A226" s="66" t="str">
        <f>IF(C225="","",MAX($A$7:A225)+1)</f>
        <v/>
      </c>
      <c r="B226" s="37" t="str">
        <f>IF(C226&lt;&gt;"",MAX($B$7:B225)+1,"")</f>
        <v/>
      </c>
      <c r="C226" s="107"/>
      <c r="D226" s="38"/>
      <c r="E226" s="108" t="str">
        <f t="shared" si="55"/>
        <v/>
      </c>
      <c r="F226" s="150"/>
      <c r="G226" s="107"/>
      <c r="H226" s="70" t="str">
        <f t="shared" ca="1" si="56"/>
        <v/>
      </c>
      <c r="I226" s="287" t="str">
        <f t="shared" ca="1" si="60"/>
        <v/>
      </c>
      <c r="J226" s="285" t="str">
        <f ca="1">IF(H226="","",VLOOKUP(H226,Kategorie!$A$4:$J$35,8,FALSE))</f>
        <v/>
      </c>
      <c r="L226" s="142" t="str">
        <f t="shared" ca="1" si="63"/>
        <v/>
      </c>
      <c r="M226" s="142" t="str">
        <f t="shared" ca="1" si="63"/>
        <v/>
      </c>
      <c r="N226" s="142" t="str">
        <f t="shared" ca="1" si="63"/>
        <v/>
      </c>
      <c r="O226" s="142" t="str">
        <f t="shared" ca="1" si="63"/>
        <v/>
      </c>
      <c r="P226" s="142" t="str">
        <f t="shared" ca="1" si="63"/>
        <v/>
      </c>
      <c r="Q226" s="142" t="str">
        <f t="shared" ref="L226:X245" ca="1" si="64">IF($E226=0,"",IF(AND($F226&gt;=Q$2,$F226&lt;=Q$4),Q$6,""))</f>
        <v/>
      </c>
      <c r="R226" s="142" t="str">
        <f t="shared" ca="1" si="64"/>
        <v/>
      </c>
      <c r="S226" s="142" t="str">
        <f t="shared" ca="1" si="64"/>
        <v/>
      </c>
      <c r="T226" s="142" t="str">
        <f t="shared" ca="1" si="64"/>
        <v/>
      </c>
      <c r="U226" s="142" t="str">
        <f t="shared" ca="1" si="64"/>
        <v/>
      </c>
      <c r="V226" s="142" t="str">
        <f t="shared" ca="1" si="64"/>
        <v/>
      </c>
      <c r="W226" s="142" t="str">
        <f t="shared" ca="1" si="64"/>
        <v/>
      </c>
      <c r="X226" s="142" t="str">
        <f t="shared" ca="1" si="64"/>
        <v/>
      </c>
      <c r="Y226" s="142"/>
      <c r="Z226" s="142"/>
      <c r="AA226" s="148" t="str">
        <f t="shared" ca="1" si="62"/>
        <v/>
      </c>
      <c r="AB226" s="148" t="str">
        <f t="shared" ca="1" si="62"/>
        <v/>
      </c>
      <c r="AC226" s="148" t="str">
        <f t="shared" ca="1" si="62"/>
        <v/>
      </c>
      <c r="AD226" s="148" t="str">
        <f t="shared" ca="1" si="62"/>
        <v/>
      </c>
      <c r="AE226" s="148" t="str">
        <f t="shared" ca="1" si="62"/>
        <v/>
      </c>
      <c r="AF226" s="148" t="str">
        <f t="shared" ca="1" si="62"/>
        <v/>
      </c>
      <c r="AG226" s="148" t="str">
        <f t="shared" ca="1" si="62"/>
        <v/>
      </c>
      <c r="AH226" s="148" t="str">
        <f t="shared" ca="1" si="62"/>
        <v/>
      </c>
      <c r="AI226" s="148" t="str">
        <f t="shared" ref="AA226:AK249" ca="1" si="65">IF($E226=1,"",IF(AND($F226&gt;=AI$2,$F226&lt;=AI$4),AI$6,""))</f>
        <v/>
      </c>
      <c r="AJ226" s="148" t="str">
        <f t="shared" ca="1" si="65"/>
        <v/>
      </c>
      <c r="AK226" s="148" t="str">
        <f t="shared" ca="1" si="65"/>
        <v/>
      </c>
      <c r="AL226" s="148" t="str">
        <f t="shared" ca="1" si="52"/>
        <v/>
      </c>
      <c r="AM226" s="238" t="str">
        <f t="shared" ca="1" si="57"/>
        <v/>
      </c>
      <c r="AN226" s="233" t="str">
        <f t="shared" ca="1" si="61"/>
        <v/>
      </c>
      <c r="AO226" s="233" t="str">
        <f t="shared" ca="1" si="58"/>
        <v/>
      </c>
      <c r="AP226" s="233" t="str">
        <f t="shared" ca="1" si="59"/>
        <v/>
      </c>
      <c r="AR226" s="66"/>
      <c r="AS226" s="11"/>
      <c r="AT226" s="11"/>
    </row>
    <row r="227" spans="1:46" x14ac:dyDescent="0.35">
      <c r="A227" s="66" t="str">
        <f>IF(C226="","",MAX($A$7:A226)+1)</f>
        <v/>
      </c>
      <c r="B227" s="37" t="str">
        <f>IF(C227&lt;&gt;"",MAX($B$7:B226)+1,"")</f>
        <v/>
      </c>
      <c r="C227" s="107"/>
      <c r="D227" s="38"/>
      <c r="E227" s="108" t="str">
        <f t="shared" si="55"/>
        <v/>
      </c>
      <c r="F227" s="150"/>
      <c r="G227" s="107"/>
      <c r="H227" s="70" t="str">
        <f t="shared" ca="1" si="56"/>
        <v/>
      </c>
      <c r="I227" s="287" t="str">
        <f t="shared" ca="1" si="60"/>
        <v/>
      </c>
      <c r="J227" s="285" t="str">
        <f ca="1">IF(H227="","",VLOOKUP(H227,Kategorie!$A$4:$J$35,8,FALSE))</f>
        <v/>
      </c>
      <c r="L227" s="142" t="str">
        <f t="shared" ca="1" si="64"/>
        <v/>
      </c>
      <c r="M227" s="142" t="str">
        <f t="shared" ca="1" si="64"/>
        <v/>
      </c>
      <c r="N227" s="142" t="str">
        <f t="shared" ca="1" si="64"/>
        <v/>
      </c>
      <c r="O227" s="142" t="str">
        <f t="shared" ca="1" si="64"/>
        <v/>
      </c>
      <c r="P227" s="142" t="str">
        <f t="shared" ca="1" si="64"/>
        <v/>
      </c>
      <c r="Q227" s="142" t="str">
        <f t="shared" ca="1" si="64"/>
        <v/>
      </c>
      <c r="R227" s="142" t="str">
        <f t="shared" ca="1" si="64"/>
        <v/>
      </c>
      <c r="S227" s="142" t="str">
        <f t="shared" ca="1" si="64"/>
        <v/>
      </c>
      <c r="T227" s="142" t="str">
        <f t="shared" ca="1" si="64"/>
        <v/>
      </c>
      <c r="U227" s="142" t="str">
        <f t="shared" ca="1" si="64"/>
        <v/>
      </c>
      <c r="V227" s="142" t="str">
        <f t="shared" ca="1" si="64"/>
        <v/>
      </c>
      <c r="W227" s="142" t="str">
        <f t="shared" ca="1" si="64"/>
        <v/>
      </c>
      <c r="X227" s="142" t="str">
        <f t="shared" ca="1" si="64"/>
        <v/>
      </c>
      <c r="Y227" s="142"/>
      <c r="Z227" s="142"/>
      <c r="AA227" s="148" t="str">
        <f t="shared" ca="1" si="65"/>
        <v/>
      </c>
      <c r="AB227" s="148" t="str">
        <f t="shared" ca="1" si="65"/>
        <v/>
      </c>
      <c r="AC227" s="148" t="str">
        <f t="shared" ca="1" si="65"/>
        <v/>
      </c>
      <c r="AD227" s="148" t="str">
        <f t="shared" ca="1" si="65"/>
        <v/>
      </c>
      <c r="AE227" s="148" t="str">
        <f t="shared" ca="1" si="65"/>
        <v/>
      </c>
      <c r="AF227" s="148" t="str">
        <f t="shared" ca="1" si="65"/>
        <v/>
      </c>
      <c r="AG227" s="148" t="str">
        <f t="shared" ca="1" si="65"/>
        <v/>
      </c>
      <c r="AH227" s="148" t="str">
        <f t="shared" ca="1" si="65"/>
        <v/>
      </c>
      <c r="AI227" s="148" t="str">
        <f t="shared" ca="1" si="65"/>
        <v/>
      </c>
      <c r="AJ227" s="148" t="str">
        <f t="shared" ca="1" si="65"/>
        <v/>
      </c>
      <c r="AK227" s="148" t="str">
        <f t="shared" ca="1" si="65"/>
        <v/>
      </c>
      <c r="AL227" s="148" t="str">
        <f t="shared" ca="1" si="52"/>
        <v/>
      </c>
      <c r="AM227" s="238" t="str">
        <f t="shared" ca="1" si="57"/>
        <v/>
      </c>
      <c r="AN227" s="233" t="str">
        <f t="shared" ca="1" si="61"/>
        <v/>
      </c>
      <c r="AO227" s="233" t="str">
        <f t="shared" ca="1" si="58"/>
        <v/>
      </c>
      <c r="AP227" s="233" t="str">
        <f t="shared" ca="1" si="59"/>
        <v/>
      </c>
      <c r="AR227" s="66"/>
      <c r="AS227" s="11"/>
      <c r="AT227" s="11"/>
    </row>
    <row r="228" spans="1:46" x14ac:dyDescent="0.35">
      <c r="A228" s="66" t="str">
        <f>IF(C227="","",MAX($A$7:A227)+1)</f>
        <v/>
      </c>
      <c r="B228" s="37" t="str">
        <f>IF(C228&lt;&gt;"",MAX($B$7:B227)+1,"")</f>
        <v/>
      </c>
      <c r="C228" s="107"/>
      <c r="D228" s="38"/>
      <c r="E228" s="108" t="str">
        <f t="shared" si="55"/>
        <v/>
      </c>
      <c r="F228" s="150"/>
      <c r="G228" s="107"/>
      <c r="H228" s="70" t="str">
        <f t="shared" ca="1" si="56"/>
        <v/>
      </c>
      <c r="I228" s="287" t="str">
        <f t="shared" ca="1" si="60"/>
        <v/>
      </c>
      <c r="J228" s="285" t="str">
        <f ca="1">IF(H228="","",VLOOKUP(H228,Kategorie!$A$4:$J$35,8,FALSE))</f>
        <v/>
      </c>
      <c r="L228" s="142" t="str">
        <f t="shared" ca="1" si="64"/>
        <v/>
      </c>
      <c r="M228" s="142" t="str">
        <f t="shared" ca="1" si="64"/>
        <v/>
      </c>
      <c r="N228" s="142" t="str">
        <f t="shared" ca="1" si="64"/>
        <v/>
      </c>
      <c r="O228" s="142" t="str">
        <f t="shared" ca="1" si="64"/>
        <v/>
      </c>
      <c r="P228" s="142" t="str">
        <f t="shared" ca="1" si="64"/>
        <v/>
      </c>
      <c r="Q228" s="142" t="str">
        <f t="shared" ca="1" si="64"/>
        <v/>
      </c>
      <c r="R228" s="142" t="str">
        <f t="shared" ca="1" si="64"/>
        <v/>
      </c>
      <c r="S228" s="142" t="str">
        <f t="shared" ca="1" si="64"/>
        <v/>
      </c>
      <c r="T228" s="142" t="str">
        <f t="shared" ca="1" si="64"/>
        <v/>
      </c>
      <c r="U228" s="142" t="str">
        <f t="shared" ca="1" si="64"/>
        <v/>
      </c>
      <c r="V228" s="142" t="str">
        <f t="shared" ca="1" si="64"/>
        <v/>
      </c>
      <c r="W228" s="142" t="str">
        <f t="shared" ca="1" si="64"/>
        <v/>
      </c>
      <c r="X228" s="142" t="str">
        <f t="shared" ca="1" si="64"/>
        <v/>
      </c>
      <c r="Y228" s="142"/>
      <c r="Z228" s="142"/>
      <c r="AA228" s="148" t="str">
        <f t="shared" ca="1" si="65"/>
        <v/>
      </c>
      <c r="AB228" s="148" t="str">
        <f t="shared" ca="1" si="65"/>
        <v/>
      </c>
      <c r="AC228" s="148" t="str">
        <f t="shared" ca="1" si="65"/>
        <v/>
      </c>
      <c r="AD228" s="148" t="str">
        <f t="shared" ca="1" si="65"/>
        <v/>
      </c>
      <c r="AE228" s="148" t="str">
        <f t="shared" ca="1" si="65"/>
        <v/>
      </c>
      <c r="AF228" s="148" t="str">
        <f t="shared" ca="1" si="65"/>
        <v/>
      </c>
      <c r="AG228" s="148" t="str">
        <f t="shared" ca="1" si="65"/>
        <v/>
      </c>
      <c r="AH228" s="148" t="str">
        <f t="shared" ca="1" si="65"/>
        <v/>
      </c>
      <c r="AI228" s="148" t="str">
        <f t="shared" ca="1" si="65"/>
        <v/>
      </c>
      <c r="AJ228" s="148" t="str">
        <f t="shared" ca="1" si="65"/>
        <v/>
      </c>
      <c r="AK228" s="148" t="str">
        <f t="shared" ca="1" si="65"/>
        <v/>
      </c>
      <c r="AL228" s="148" t="str">
        <f t="shared" ca="1" si="52"/>
        <v/>
      </c>
      <c r="AM228" s="238" t="str">
        <f t="shared" ca="1" si="57"/>
        <v/>
      </c>
      <c r="AN228" s="233" t="str">
        <f t="shared" ca="1" si="61"/>
        <v/>
      </c>
      <c r="AO228" s="233" t="str">
        <f t="shared" ca="1" si="58"/>
        <v/>
      </c>
      <c r="AP228" s="233" t="str">
        <f t="shared" ca="1" si="59"/>
        <v/>
      </c>
      <c r="AR228" s="66"/>
      <c r="AS228" s="11"/>
      <c r="AT228" s="11"/>
    </row>
    <row r="229" spans="1:46" x14ac:dyDescent="0.35">
      <c r="A229" s="66" t="str">
        <f>IF(C228="","",MAX($A$7:A228)+1)</f>
        <v/>
      </c>
      <c r="B229" s="37" t="str">
        <f>IF(C229&lt;&gt;"",MAX($B$7:B228)+1,"")</f>
        <v/>
      </c>
      <c r="C229" s="107"/>
      <c r="D229" s="38"/>
      <c r="E229" s="108" t="str">
        <f t="shared" si="55"/>
        <v/>
      </c>
      <c r="F229" s="150"/>
      <c r="G229" s="107"/>
      <c r="H229" s="70" t="str">
        <f t="shared" ca="1" si="56"/>
        <v/>
      </c>
      <c r="I229" s="287" t="str">
        <f t="shared" ca="1" si="60"/>
        <v/>
      </c>
      <c r="J229" s="285" t="str">
        <f ca="1">IF(H229="","",VLOOKUP(H229,Kategorie!$A$4:$J$35,8,FALSE))</f>
        <v/>
      </c>
      <c r="L229" s="142" t="str">
        <f t="shared" ca="1" si="64"/>
        <v/>
      </c>
      <c r="M229" s="142" t="str">
        <f t="shared" ca="1" si="64"/>
        <v/>
      </c>
      <c r="N229" s="142" t="str">
        <f t="shared" ca="1" si="64"/>
        <v/>
      </c>
      <c r="O229" s="142" t="str">
        <f t="shared" ca="1" si="64"/>
        <v/>
      </c>
      <c r="P229" s="142" t="str">
        <f t="shared" ca="1" si="64"/>
        <v/>
      </c>
      <c r="Q229" s="142" t="str">
        <f t="shared" ca="1" si="64"/>
        <v/>
      </c>
      <c r="R229" s="142" t="str">
        <f t="shared" ca="1" si="64"/>
        <v/>
      </c>
      <c r="S229" s="142" t="str">
        <f t="shared" ca="1" si="64"/>
        <v/>
      </c>
      <c r="T229" s="142" t="str">
        <f t="shared" ca="1" si="64"/>
        <v/>
      </c>
      <c r="U229" s="142" t="str">
        <f t="shared" ca="1" si="64"/>
        <v/>
      </c>
      <c r="V229" s="142" t="str">
        <f t="shared" ca="1" si="64"/>
        <v/>
      </c>
      <c r="W229" s="142" t="str">
        <f t="shared" ca="1" si="64"/>
        <v/>
      </c>
      <c r="X229" s="142" t="str">
        <f t="shared" ca="1" si="64"/>
        <v/>
      </c>
      <c r="Y229" s="142"/>
      <c r="Z229" s="142"/>
      <c r="AA229" s="148" t="str">
        <f t="shared" ca="1" si="65"/>
        <v/>
      </c>
      <c r="AB229" s="148" t="str">
        <f t="shared" ca="1" si="65"/>
        <v/>
      </c>
      <c r="AC229" s="148" t="str">
        <f t="shared" ca="1" si="65"/>
        <v/>
      </c>
      <c r="AD229" s="148" t="str">
        <f t="shared" ca="1" si="65"/>
        <v/>
      </c>
      <c r="AE229" s="148" t="str">
        <f t="shared" ca="1" si="65"/>
        <v/>
      </c>
      <c r="AF229" s="148" t="str">
        <f t="shared" ca="1" si="65"/>
        <v/>
      </c>
      <c r="AG229" s="148" t="str">
        <f t="shared" ca="1" si="65"/>
        <v/>
      </c>
      <c r="AH229" s="148" t="str">
        <f t="shared" ca="1" si="65"/>
        <v/>
      </c>
      <c r="AI229" s="148" t="str">
        <f t="shared" ca="1" si="65"/>
        <v/>
      </c>
      <c r="AJ229" s="148" t="str">
        <f t="shared" ca="1" si="65"/>
        <v/>
      </c>
      <c r="AK229" s="148" t="str">
        <f t="shared" ca="1" si="65"/>
        <v/>
      </c>
      <c r="AL229" s="148" t="str">
        <f t="shared" ca="1" si="52"/>
        <v/>
      </c>
      <c r="AM229" s="238" t="str">
        <f t="shared" ca="1" si="57"/>
        <v/>
      </c>
      <c r="AN229" s="233" t="str">
        <f t="shared" ca="1" si="61"/>
        <v/>
      </c>
      <c r="AO229" s="233" t="str">
        <f t="shared" ca="1" si="58"/>
        <v/>
      </c>
      <c r="AP229" s="233" t="str">
        <f t="shared" ca="1" si="59"/>
        <v/>
      </c>
      <c r="AR229" s="66"/>
      <c r="AS229" s="11"/>
      <c r="AT229" s="11"/>
    </row>
    <row r="230" spans="1:46" x14ac:dyDescent="0.35">
      <c r="A230" s="66" t="str">
        <f>IF(C229="","",MAX($A$7:A229)+1)</f>
        <v/>
      </c>
      <c r="B230" s="37" t="str">
        <f>IF(C230&lt;&gt;"",MAX($B$7:B229)+1,"")</f>
        <v/>
      </c>
      <c r="C230" s="107"/>
      <c r="D230" s="38"/>
      <c r="E230" s="108" t="str">
        <f t="shared" si="55"/>
        <v/>
      </c>
      <c r="F230" s="150"/>
      <c r="G230" s="107"/>
      <c r="H230" s="70" t="str">
        <f t="shared" ca="1" si="56"/>
        <v/>
      </c>
      <c r="I230" s="287" t="str">
        <f t="shared" ca="1" si="60"/>
        <v/>
      </c>
      <c r="J230" s="285" t="str">
        <f ca="1">IF(H230="","",VLOOKUP(H230,Kategorie!$A$4:$J$35,8,FALSE))</f>
        <v/>
      </c>
      <c r="L230" s="142" t="str">
        <f t="shared" ca="1" si="64"/>
        <v/>
      </c>
      <c r="M230" s="142" t="str">
        <f t="shared" ca="1" si="64"/>
        <v/>
      </c>
      <c r="N230" s="142" t="str">
        <f t="shared" ca="1" si="64"/>
        <v/>
      </c>
      <c r="O230" s="142" t="str">
        <f t="shared" ca="1" si="64"/>
        <v/>
      </c>
      <c r="P230" s="142" t="str">
        <f t="shared" ca="1" si="64"/>
        <v/>
      </c>
      <c r="Q230" s="142" t="str">
        <f t="shared" ca="1" si="64"/>
        <v/>
      </c>
      <c r="R230" s="142" t="str">
        <f t="shared" ca="1" si="64"/>
        <v/>
      </c>
      <c r="S230" s="142" t="str">
        <f t="shared" ca="1" si="64"/>
        <v/>
      </c>
      <c r="T230" s="142" t="str">
        <f t="shared" ca="1" si="64"/>
        <v/>
      </c>
      <c r="U230" s="142" t="str">
        <f t="shared" ca="1" si="64"/>
        <v/>
      </c>
      <c r="V230" s="142" t="str">
        <f t="shared" ca="1" si="64"/>
        <v/>
      </c>
      <c r="W230" s="142" t="str">
        <f t="shared" ca="1" si="64"/>
        <v/>
      </c>
      <c r="X230" s="142" t="str">
        <f t="shared" ca="1" si="64"/>
        <v/>
      </c>
      <c r="Y230" s="142"/>
      <c r="Z230" s="142"/>
      <c r="AA230" s="148" t="str">
        <f t="shared" ca="1" si="65"/>
        <v/>
      </c>
      <c r="AB230" s="148" t="str">
        <f t="shared" ca="1" si="65"/>
        <v/>
      </c>
      <c r="AC230" s="148" t="str">
        <f t="shared" ca="1" si="65"/>
        <v/>
      </c>
      <c r="AD230" s="148" t="str">
        <f t="shared" ca="1" si="65"/>
        <v/>
      </c>
      <c r="AE230" s="148" t="str">
        <f t="shared" ca="1" si="65"/>
        <v/>
      </c>
      <c r="AF230" s="148" t="str">
        <f t="shared" ca="1" si="65"/>
        <v/>
      </c>
      <c r="AG230" s="148" t="str">
        <f t="shared" ca="1" si="65"/>
        <v/>
      </c>
      <c r="AH230" s="148" t="str">
        <f t="shared" ca="1" si="65"/>
        <v/>
      </c>
      <c r="AI230" s="148" t="str">
        <f t="shared" ca="1" si="65"/>
        <v/>
      </c>
      <c r="AJ230" s="148" t="str">
        <f t="shared" ca="1" si="65"/>
        <v/>
      </c>
      <c r="AK230" s="148" t="str">
        <f t="shared" ca="1" si="65"/>
        <v/>
      </c>
      <c r="AL230" s="148" t="str">
        <f t="shared" ca="1" si="52"/>
        <v/>
      </c>
      <c r="AM230" s="238" t="str">
        <f t="shared" ca="1" si="57"/>
        <v/>
      </c>
      <c r="AN230" s="233" t="str">
        <f t="shared" ca="1" si="61"/>
        <v/>
      </c>
      <c r="AO230" s="233" t="str">
        <f t="shared" ca="1" si="58"/>
        <v/>
      </c>
      <c r="AP230" s="233" t="str">
        <f t="shared" ca="1" si="59"/>
        <v/>
      </c>
      <c r="AR230" s="66"/>
      <c r="AS230" s="11"/>
      <c r="AT230" s="11"/>
    </row>
    <row r="231" spans="1:46" x14ac:dyDescent="0.35">
      <c r="A231" s="66" t="str">
        <f>IF(C230="","",MAX($A$7:A230)+1)</f>
        <v/>
      </c>
      <c r="B231" s="37" t="str">
        <f>IF(C231&lt;&gt;"",MAX($B$7:B230)+1,"")</f>
        <v/>
      </c>
      <c r="C231" s="107"/>
      <c r="D231" s="38"/>
      <c r="E231" s="108" t="str">
        <f t="shared" si="55"/>
        <v/>
      </c>
      <c r="F231" s="150"/>
      <c r="G231" s="107"/>
      <c r="H231" s="70" t="str">
        <f t="shared" ca="1" si="56"/>
        <v/>
      </c>
      <c r="I231" s="287" t="str">
        <f t="shared" ca="1" si="60"/>
        <v/>
      </c>
      <c r="J231" s="285" t="str">
        <f ca="1">IF(H231="","",VLOOKUP(H231,Kategorie!$A$4:$J$35,8,FALSE))</f>
        <v/>
      </c>
      <c r="L231" s="142" t="str">
        <f t="shared" ca="1" si="64"/>
        <v/>
      </c>
      <c r="M231" s="142" t="str">
        <f t="shared" ca="1" si="64"/>
        <v/>
      </c>
      <c r="N231" s="142" t="str">
        <f t="shared" ca="1" si="64"/>
        <v/>
      </c>
      <c r="O231" s="142" t="str">
        <f t="shared" ca="1" si="64"/>
        <v/>
      </c>
      <c r="P231" s="142" t="str">
        <f t="shared" ca="1" si="64"/>
        <v/>
      </c>
      <c r="Q231" s="142" t="str">
        <f t="shared" ca="1" si="64"/>
        <v/>
      </c>
      <c r="R231" s="142" t="str">
        <f t="shared" ca="1" si="64"/>
        <v/>
      </c>
      <c r="S231" s="142" t="str">
        <f t="shared" ca="1" si="64"/>
        <v/>
      </c>
      <c r="T231" s="142" t="str">
        <f t="shared" ca="1" si="64"/>
        <v/>
      </c>
      <c r="U231" s="142" t="str">
        <f t="shared" ca="1" si="64"/>
        <v/>
      </c>
      <c r="V231" s="142" t="str">
        <f t="shared" ca="1" si="64"/>
        <v/>
      </c>
      <c r="W231" s="142" t="str">
        <f t="shared" ca="1" si="64"/>
        <v/>
      </c>
      <c r="X231" s="142" t="str">
        <f t="shared" ca="1" si="64"/>
        <v/>
      </c>
      <c r="Y231" s="142"/>
      <c r="Z231" s="142"/>
      <c r="AA231" s="148" t="str">
        <f t="shared" ca="1" si="65"/>
        <v/>
      </c>
      <c r="AB231" s="148" t="str">
        <f t="shared" ca="1" si="65"/>
        <v/>
      </c>
      <c r="AC231" s="148" t="str">
        <f t="shared" ca="1" si="65"/>
        <v/>
      </c>
      <c r="AD231" s="148" t="str">
        <f t="shared" ca="1" si="65"/>
        <v/>
      </c>
      <c r="AE231" s="148" t="str">
        <f t="shared" ca="1" si="65"/>
        <v/>
      </c>
      <c r="AF231" s="148" t="str">
        <f t="shared" ca="1" si="65"/>
        <v/>
      </c>
      <c r="AG231" s="148" t="str">
        <f t="shared" ca="1" si="65"/>
        <v/>
      </c>
      <c r="AH231" s="148" t="str">
        <f t="shared" ca="1" si="65"/>
        <v/>
      </c>
      <c r="AI231" s="148" t="str">
        <f t="shared" ca="1" si="65"/>
        <v/>
      </c>
      <c r="AJ231" s="148" t="str">
        <f t="shared" ca="1" si="65"/>
        <v/>
      </c>
      <c r="AK231" s="148" t="str">
        <f t="shared" ca="1" si="65"/>
        <v/>
      </c>
      <c r="AL231" s="148" t="str">
        <f t="shared" ca="1" si="52"/>
        <v/>
      </c>
      <c r="AM231" s="238" t="str">
        <f t="shared" ca="1" si="57"/>
        <v/>
      </c>
      <c r="AN231" s="233" t="str">
        <f t="shared" ca="1" si="61"/>
        <v/>
      </c>
      <c r="AO231" s="233" t="str">
        <f t="shared" ca="1" si="58"/>
        <v/>
      </c>
      <c r="AP231" s="233" t="str">
        <f t="shared" ca="1" si="59"/>
        <v/>
      </c>
      <c r="AR231" s="66"/>
      <c r="AS231" s="11"/>
      <c r="AT231" s="11"/>
    </row>
    <row r="232" spans="1:46" x14ac:dyDescent="0.35">
      <c r="A232" s="66" t="str">
        <f>IF(C231="","",MAX($A$7:A231)+1)</f>
        <v/>
      </c>
      <c r="B232" s="37" t="str">
        <f>IF(C232&lt;&gt;"",MAX($B$7:B231)+1,"")</f>
        <v/>
      </c>
      <c r="C232" s="107"/>
      <c r="D232" s="38"/>
      <c r="E232" s="108" t="str">
        <f t="shared" si="55"/>
        <v/>
      </c>
      <c r="F232" s="150"/>
      <c r="G232" s="107"/>
      <c r="H232" s="70" t="str">
        <f t="shared" ca="1" si="56"/>
        <v/>
      </c>
      <c r="I232" s="287" t="str">
        <f t="shared" ca="1" si="60"/>
        <v/>
      </c>
      <c r="J232" s="285" t="str">
        <f ca="1">IF(H232="","",VLOOKUP(H232,Kategorie!$A$4:$J$35,8,FALSE))</f>
        <v/>
      </c>
      <c r="L232" s="142" t="str">
        <f t="shared" ca="1" si="64"/>
        <v/>
      </c>
      <c r="M232" s="142" t="str">
        <f t="shared" ca="1" si="64"/>
        <v/>
      </c>
      <c r="N232" s="142" t="str">
        <f t="shared" ca="1" si="64"/>
        <v/>
      </c>
      <c r="O232" s="142" t="str">
        <f t="shared" ca="1" si="64"/>
        <v/>
      </c>
      <c r="P232" s="142" t="str">
        <f t="shared" ca="1" si="64"/>
        <v/>
      </c>
      <c r="Q232" s="142" t="str">
        <f t="shared" ca="1" si="64"/>
        <v/>
      </c>
      <c r="R232" s="142" t="str">
        <f t="shared" ca="1" si="64"/>
        <v/>
      </c>
      <c r="S232" s="142" t="str">
        <f t="shared" ca="1" si="64"/>
        <v/>
      </c>
      <c r="T232" s="142" t="str">
        <f t="shared" ca="1" si="64"/>
        <v/>
      </c>
      <c r="U232" s="142" t="str">
        <f t="shared" ca="1" si="64"/>
        <v/>
      </c>
      <c r="V232" s="142" t="str">
        <f t="shared" ca="1" si="64"/>
        <v/>
      </c>
      <c r="W232" s="142" t="str">
        <f t="shared" ca="1" si="64"/>
        <v/>
      </c>
      <c r="X232" s="142" t="str">
        <f t="shared" ca="1" si="64"/>
        <v/>
      </c>
      <c r="Y232" s="142"/>
      <c r="Z232" s="142"/>
      <c r="AA232" s="148" t="str">
        <f t="shared" ca="1" si="65"/>
        <v/>
      </c>
      <c r="AB232" s="148" t="str">
        <f t="shared" ca="1" si="65"/>
        <v/>
      </c>
      <c r="AC232" s="148" t="str">
        <f t="shared" ca="1" si="65"/>
        <v/>
      </c>
      <c r="AD232" s="148" t="str">
        <f t="shared" ca="1" si="65"/>
        <v/>
      </c>
      <c r="AE232" s="148" t="str">
        <f t="shared" ca="1" si="65"/>
        <v/>
      </c>
      <c r="AF232" s="148" t="str">
        <f t="shared" ca="1" si="65"/>
        <v/>
      </c>
      <c r="AG232" s="148" t="str">
        <f t="shared" ca="1" si="65"/>
        <v/>
      </c>
      <c r="AH232" s="148" t="str">
        <f t="shared" ca="1" si="65"/>
        <v/>
      </c>
      <c r="AI232" s="148" t="str">
        <f t="shared" ca="1" si="65"/>
        <v/>
      </c>
      <c r="AJ232" s="148" t="str">
        <f t="shared" ca="1" si="65"/>
        <v/>
      </c>
      <c r="AK232" s="148" t="str">
        <f t="shared" ca="1" si="65"/>
        <v/>
      </c>
      <c r="AL232" s="148" t="str">
        <f t="shared" ca="1" si="52"/>
        <v/>
      </c>
      <c r="AM232" s="238" t="str">
        <f t="shared" ca="1" si="57"/>
        <v/>
      </c>
      <c r="AN232" s="233" t="str">
        <f t="shared" ca="1" si="61"/>
        <v/>
      </c>
      <c r="AO232" s="233" t="str">
        <f t="shared" ca="1" si="58"/>
        <v/>
      </c>
      <c r="AP232" s="233" t="str">
        <f t="shared" ca="1" si="59"/>
        <v/>
      </c>
      <c r="AR232" s="66"/>
      <c r="AS232" s="11"/>
      <c r="AT232" s="11"/>
    </row>
    <row r="233" spans="1:46" x14ac:dyDescent="0.35">
      <c r="A233" s="66" t="str">
        <f>IF(C232="","",MAX($A$7:A232)+1)</f>
        <v/>
      </c>
      <c r="B233" s="37" t="str">
        <f>IF(C233&lt;&gt;"",MAX($B$7:B232)+1,"")</f>
        <v/>
      </c>
      <c r="C233" s="107"/>
      <c r="D233" s="38"/>
      <c r="E233" s="108" t="str">
        <f t="shared" si="55"/>
        <v/>
      </c>
      <c r="F233" s="150"/>
      <c r="G233" s="107"/>
      <c r="H233" s="70" t="str">
        <f t="shared" ca="1" si="56"/>
        <v/>
      </c>
      <c r="I233" s="287" t="str">
        <f t="shared" ca="1" si="60"/>
        <v/>
      </c>
      <c r="J233" s="285" t="str">
        <f ca="1">IF(H233="","",VLOOKUP(H233,Kategorie!$A$4:$J$35,8,FALSE))</f>
        <v/>
      </c>
      <c r="L233" s="142" t="str">
        <f t="shared" ca="1" si="64"/>
        <v/>
      </c>
      <c r="M233" s="142" t="str">
        <f t="shared" ca="1" si="64"/>
        <v/>
      </c>
      <c r="N233" s="142" t="str">
        <f t="shared" ca="1" si="64"/>
        <v/>
      </c>
      <c r="O233" s="142" t="str">
        <f t="shared" ca="1" si="64"/>
        <v/>
      </c>
      <c r="P233" s="142" t="str">
        <f t="shared" ca="1" si="64"/>
        <v/>
      </c>
      <c r="Q233" s="142" t="str">
        <f t="shared" ca="1" si="64"/>
        <v/>
      </c>
      <c r="R233" s="142" t="str">
        <f t="shared" ca="1" si="64"/>
        <v/>
      </c>
      <c r="S233" s="142" t="str">
        <f t="shared" ca="1" si="64"/>
        <v/>
      </c>
      <c r="T233" s="142" t="str">
        <f t="shared" ca="1" si="64"/>
        <v/>
      </c>
      <c r="U233" s="142" t="str">
        <f t="shared" ca="1" si="64"/>
        <v/>
      </c>
      <c r="V233" s="142" t="str">
        <f t="shared" ca="1" si="64"/>
        <v/>
      </c>
      <c r="W233" s="142" t="str">
        <f t="shared" ca="1" si="64"/>
        <v/>
      </c>
      <c r="X233" s="142" t="str">
        <f t="shared" ca="1" si="64"/>
        <v/>
      </c>
      <c r="Y233" s="142"/>
      <c r="Z233" s="142"/>
      <c r="AA233" s="148" t="str">
        <f t="shared" ca="1" si="65"/>
        <v/>
      </c>
      <c r="AB233" s="148" t="str">
        <f t="shared" ca="1" si="65"/>
        <v/>
      </c>
      <c r="AC233" s="148" t="str">
        <f t="shared" ca="1" si="65"/>
        <v/>
      </c>
      <c r="AD233" s="148" t="str">
        <f t="shared" ca="1" si="65"/>
        <v/>
      </c>
      <c r="AE233" s="148" t="str">
        <f t="shared" ca="1" si="65"/>
        <v/>
      </c>
      <c r="AF233" s="148" t="str">
        <f t="shared" ca="1" si="65"/>
        <v/>
      </c>
      <c r="AG233" s="148" t="str">
        <f t="shared" ca="1" si="65"/>
        <v/>
      </c>
      <c r="AH233" s="148" t="str">
        <f t="shared" ca="1" si="65"/>
        <v/>
      </c>
      <c r="AI233" s="148" t="str">
        <f t="shared" ca="1" si="65"/>
        <v/>
      </c>
      <c r="AJ233" s="148" t="str">
        <f t="shared" ca="1" si="65"/>
        <v/>
      </c>
      <c r="AK233" s="148" t="str">
        <f t="shared" ca="1" si="65"/>
        <v/>
      </c>
      <c r="AL233" s="148" t="str">
        <f t="shared" ca="1" si="52"/>
        <v/>
      </c>
      <c r="AM233" s="238" t="str">
        <f t="shared" ca="1" si="57"/>
        <v/>
      </c>
      <c r="AN233" s="233" t="str">
        <f t="shared" ca="1" si="61"/>
        <v/>
      </c>
      <c r="AO233" s="233" t="str">
        <f t="shared" ca="1" si="58"/>
        <v/>
      </c>
      <c r="AP233" s="233" t="str">
        <f t="shared" ca="1" si="59"/>
        <v/>
      </c>
      <c r="AR233" s="66"/>
      <c r="AS233" s="11"/>
      <c r="AT233" s="11"/>
    </row>
    <row r="234" spans="1:46" x14ac:dyDescent="0.35">
      <c r="A234" s="66" t="str">
        <f>IF(C233="","",MAX($A$7:A233)+1)</f>
        <v/>
      </c>
      <c r="B234" s="37" t="str">
        <f>IF(C234&lt;&gt;"",MAX($B$7:B233)+1,"")</f>
        <v/>
      </c>
      <c r="C234" s="107"/>
      <c r="D234" s="38"/>
      <c r="E234" s="108" t="str">
        <f t="shared" si="55"/>
        <v/>
      </c>
      <c r="F234" s="150"/>
      <c r="G234" s="107"/>
      <c r="H234" s="70" t="str">
        <f t="shared" ca="1" si="56"/>
        <v/>
      </c>
      <c r="I234" s="287" t="str">
        <f t="shared" ca="1" si="60"/>
        <v/>
      </c>
      <c r="J234" s="285" t="str">
        <f ca="1">IF(H234="","",VLOOKUP(H234,Kategorie!$A$4:$J$35,8,FALSE))</f>
        <v/>
      </c>
      <c r="L234" s="142" t="str">
        <f t="shared" ca="1" si="64"/>
        <v/>
      </c>
      <c r="M234" s="142" t="str">
        <f t="shared" ca="1" si="64"/>
        <v/>
      </c>
      <c r="N234" s="142" t="str">
        <f t="shared" ca="1" si="64"/>
        <v/>
      </c>
      <c r="O234" s="142" t="str">
        <f t="shared" ca="1" si="64"/>
        <v/>
      </c>
      <c r="P234" s="142" t="str">
        <f t="shared" ca="1" si="64"/>
        <v/>
      </c>
      <c r="Q234" s="142" t="str">
        <f t="shared" ca="1" si="64"/>
        <v/>
      </c>
      <c r="R234" s="142" t="str">
        <f t="shared" ca="1" si="64"/>
        <v/>
      </c>
      <c r="S234" s="142" t="str">
        <f t="shared" ca="1" si="64"/>
        <v/>
      </c>
      <c r="T234" s="142" t="str">
        <f t="shared" ca="1" si="64"/>
        <v/>
      </c>
      <c r="U234" s="142" t="str">
        <f t="shared" ca="1" si="64"/>
        <v/>
      </c>
      <c r="V234" s="142" t="str">
        <f t="shared" ca="1" si="64"/>
        <v/>
      </c>
      <c r="W234" s="142" t="str">
        <f t="shared" ca="1" si="64"/>
        <v/>
      </c>
      <c r="X234" s="142" t="str">
        <f t="shared" ca="1" si="64"/>
        <v/>
      </c>
      <c r="Y234" s="142"/>
      <c r="Z234" s="142"/>
      <c r="AA234" s="148" t="str">
        <f t="shared" ca="1" si="65"/>
        <v/>
      </c>
      <c r="AB234" s="148" t="str">
        <f t="shared" ca="1" si="65"/>
        <v/>
      </c>
      <c r="AC234" s="148" t="str">
        <f t="shared" ca="1" si="65"/>
        <v/>
      </c>
      <c r="AD234" s="148" t="str">
        <f t="shared" ca="1" si="65"/>
        <v/>
      </c>
      <c r="AE234" s="148" t="str">
        <f t="shared" ca="1" si="65"/>
        <v/>
      </c>
      <c r="AF234" s="148" t="str">
        <f t="shared" ca="1" si="65"/>
        <v/>
      </c>
      <c r="AG234" s="148" t="str">
        <f t="shared" ca="1" si="65"/>
        <v/>
      </c>
      <c r="AH234" s="148" t="str">
        <f t="shared" ca="1" si="65"/>
        <v/>
      </c>
      <c r="AI234" s="148" t="str">
        <f t="shared" ca="1" si="65"/>
        <v/>
      </c>
      <c r="AJ234" s="148" t="str">
        <f t="shared" ca="1" si="65"/>
        <v/>
      </c>
      <c r="AK234" s="148" t="str">
        <f t="shared" ca="1" si="65"/>
        <v/>
      </c>
      <c r="AL234" s="148" t="str">
        <f t="shared" ca="1" si="52"/>
        <v/>
      </c>
      <c r="AM234" s="238" t="str">
        <f t="shared" ca="1" si="57"/>
        <v/>
      </c>
      <c r="AN234" s="233" t="str">
        <f t="shared" ca="1" si="61"/>
        <v/>
      </c>
      <c r="AO234" s="233" t="str">
        <f t="shared" ca="1" si="58"/>
        <v/>
      </c>
      <c r="AP234" s="233" t="str">
        <f t="shared" ca="1" si="59"/>
        <v/>
      </c>
      <c r="AR234" s="66"/>
      <c r="AS234" s="11"/>
      <c r="AT234" s="11"/>
    </row>
    <row r="235" spans="1:46" x14ac:dyDescent="0.35">
      <c r="A235" s="66" t="str">
        <f>IF(C234="","",MAX($A$7:A234)+1)</f>
        <v/>
      </c>
      <c r="B235" s="37" t="str">
        <f>IF(C235&lt;&gt;"",MAX($B$7:B234)+1,"")</f>
        <v/>
      </c>
      <c r="C235" s="107"/>
      <c r="D235" s="38"/>
      <c r="E235" s="108" t="str">
        <f t="shared" si="55"/>
        <v/>
      </c>
      <c r="F235" s="150"/>
      <c r="G235" s="107"/>
      <c r="H235" s="70" t="str">
        <f t="shared" ca="1" si="56"/>
        <v/>
      </c>
      <c r="I235" s="287" t="str">
        <f t="shared" ca="1" si="60"/>
        <v/>
      </c>
      <c r="J235" s="285" t="str">
        <f ca="1">IF(H235="","",VLOOKUP(H235,Kategorie!$A$4:$J$35,8,FALSE))</f>
        <v/>
      </c>
      <c r="L235" s="142" t="str">
        <f t="shared" ca="1" si="64"/>
        <v/>
      </c>
      <c r="M235" s="142" t="str">
        <f t="shared" ca="1" si="64"/>
        <v/>
      </c>
      <c r="N235" s="142" t="str">
        <f t="shared" ca="1" si="64"/>
        <v/>
      </c>
      <c r="O235" s="142" t="str">
        <f t="shared" ca="1" si="64"/>
        <v/>
      </c>
      <c r="P235" s="142" t="str">
        <f t="shared" ca="1" si="64"/>
        <v/>
      </c>
      <c r="Q235" s="142" t="str">
        <f t="shared" ca="1" si="64"/>
        <v/>
      </c>
      <c r="R235" s="142" t="str">
        <f t="shared" ca="1" si="64"/>
        <v/>
      </c>
      <c r="S235" s="142" t="str">
        <f t="shared" ca="1" si="64"/>
        <v/>
      </c>
      <c r="T235" s="142" t="str">
        <f t="shared" ca="1" si="64"/>
        <v/>
      </c>
      <c r="U235" s="142" t="str">
        <f t="shared" ca="1" si="64"/>
        <v/>
      </c>
      <c r="V235" s="142" t="str">
        <f t="shared" ca="1" si="64"/>
        <v/>
      </c>
      <c r="W235" s="142" t="str">
        <f t="shared" ca="1" si="64"/>
        <v/>
      </c>
      <c r="X235" s="142" t="str">
        <f t="shared" ca="1" si="64"/>
        <v/>
      </c>
      <c r="Y235" s="142"/>
      <c r="Z235" s="142"/>
      <c r="AA235" s="148" t="str">
        <f t="shared" ca="1" si="65"/>
        <v/>
      </c>
      <c r="AB235" s="148" t="str">
        <f t="shared" ca="1" si="65"/>
        <v/>
      </c>
      <c r="AC235" s="148" t="str">
        <f t="shared" ca="1" si="65"/>
        <v/>
      </c>
      <c r="AD235" s="148" t="str">
        <f t="shared" ca="1" si="65"/>
        <v/>
      </c>
      <c r="AE235" s="148" t="str">
        <f t="shared" ca="1" si="65"/>
        <v/>
      </c>
      <c r="AF235" s="148" t="str">
        <f t="shared" ca="1" si="65"/>
        <v/>
      </c>
      <c r="AG235" s="148" t="str">
        <f t="shared" ca="1" si="65"/>
        <v/>
      </c>
      <c r="AH235" s="148" t="str">
        <f t="shared" ca="1" si="65"/>
        <v/>
      </c>
      <c r="AI235" s="148" t="str">
        <f t="shared" ca="1" si="65"/>
        <v/>
      </c>
      <c r="AJ235" s="148" t="str">
        <f t="shared" ca="1" si="65"/>
        <v/>
      </c>
      <c r="AK235" s="148" t="str">
        <f t="shared" ca="1" si="65"/>
        <v/>
      </c>
      <c r="AL235" s="148" t="str">
        <f t="shared" ca="1" si="52"/>
        <v/>
      </c>
      <c r="AM235" s="238" t="str">
        <f t="shared" ca="1" si="57"/>
        <v/>
      </c>
      <c r="AN235" s="233" t="str">
        <f t="shared" ca="1" si="61"/>
        <v/>
      </c>
      <c r="AO235" s="233" t="str">
        <f t="shared" ca="1" si="58"/>
        <v/>
      </c>
      <c r="AP235" s="233" t="str">
        <f t="shared" ca="1" si="59"/>
        <v/>
      </c>
      <c r="AR235" s="66"/>
      <c r="AS235" s="11"/>
      <c r="AT235" s="11"/>
    </row>
    <row r="236" spans="1:46" x14ac:dyDescent="0.35">
      <c r="A236" s="66" t="str">
        <f>IF(C235="","",MAX($A$7:A235)+1)</f>
        <v/>
      </c>
      <c r="B236" s="37" t="str">
        <f>IF(C236&lt;&gt;"",MAX($B$7:B235)+1,"")</f>
        <v/>
      </c>
      <c r="C236" s="107"/>
      <c r="D236" s="38"/>
      <c r="E236" s="108" t="str">
        <f t="shared" si="55"/>
        <v/>
      </c>
      <c r="F236" s="150"/>
      <c r="G236" s="107"/>
      <c r="H236" s="70" t="str">
        <f t="shared" ca="1" si="56"/>
        <v/>
      </c>
      <c r="I236" s="287" t="str">
        <f t="shared" ca="1" si="60"/>
        <v/>
      </c>
      <c r="J236" s="285" t="str">
        <f ca="1">IF(H236="","",VLOOKUP(H236,Kategorie!$A$4:$J$35,8,FALSE))</f>
        <v/>
      </c>
      <c r="L236" s="142" t="str">
        <f t="shared" ca="1" si="64"/>
        <v/>
      </c>
      <c r="M236" s="142" t="str">
        <f t="shared" ca="1" si="64"/>
        <v/>
      </c>
      <c r="N236" s="142" t="str">
        <f t="shared" ca="1" si="64"/>
        <v/>
      </c>
      <c r="O236" s="142" t="str">
        <f t="shared" ca="1" si="64"/>
        <v/>
      </c>
      <c r="P236" s="142" t="str">
        <f t="shared" ca="1" si="64"/>
        <v/>
      </c>
      <c r="Q236" s="142" t="str">
        <f t="shared" ca="1" si="64"/>
        <v/>
      </c>
      <c r="R236" s="142" t="str">
        <f t="shared" ca="1" si="64"/>
        <v/>
      </c>
      <c r="S236" s="142" t="str">
        <f t="shared" ca="1" si="64"/>
        <v/>
      </c>
      <c r="T236" s="142" t="str">
        <f t="shared" ca="1" si="64"/>
        <v/>
      </c>
      <c r="U236" s="142" t="str">
        <f t="shared" ca="1" si="64"/>
        <v/>
      </c>
      <c r="V236" s="142" t="str">
        <f t="shared" ca="1" si="64"/>
        <v/>
      </c>
      <c r="W236" s="142" t="str">
        <f t="shared" ca="1" si="64"/>
        <v/>
      </c>
      <c r="X236" s="142" t="str">
        <f t="shared" ca="1" si="64"/>
        <v/>
      </c>
      <c r="Y236" s="142"/>
      <c r="Z236" s="142"/>
      <c r="AA236" s="148" t="str">
        <f t="shared" ca="1" si="65"/>
        <v/>
      </c>
      <c r="AB236" s="148" t="str">
        <f t="shared" ca="1" si="65"/>
        <v/>
      </c>
      <c r="AC236" s="148" t="str">
        <f t="shared" ca="1" si="65"/>
        <v/>
      </c>
      <c r="AD236" s="148" t="str">
        <f t="shared" ca="1" si="65"/>
        <v/>
      </c>
      <c r="AE236" s="148" t="str">
        <f t="shared" ca="1" si="65"/>
        <v/>
      </c>
      <c r="AF236" s="148" t="str">
        <f t="shared" ca="1" si="65"/>
        <v/>
      </c>
      <c r="AG236" s="148" t="str">
        <f t="shared" ca="1" si="65"/>
        <v/>
      </c>
      <c r="AH236" s="148" t="str">
        <f t="shared" ca="1" si="65"/>
        <v/>
      </c>
      <c r="AI236" s="148" t="str">
        <f t="shared" ca="1" si="65"/>
        <v/>
      </c>
      <c r="AJ236" s="148" t="str">
        <f t="shared" ca="1" si="65"/>
        <v/>
      </c>
      <c r="AK236" s="148" t="str">
        <f t="shared" ca="1" si="65"/>
        <v/>
      </c>
      <c r="AL236" s="148" t="str">
        <f t="shared" ca="1" si="52"/>
        <v/>
      </c>
      <c r="AM236" s="238" t="str">
        <f t="shared" ca="1" si="57"/>
        <v/>
      </c>
      <c r="AN236" s="233" t="str">
        <f t="shared" ca="1" si="61"/>
        <v/>
      </c>
      <c r="AO236" s="233" t="str">
        <f t="shared" ca="1" si="58"/>
        <v/>
      </c>
      <c r="AP236" s="233" t="str">
        <f t="shared" ca="1" si="59"/>
        <v/>
      </c>
      <c r="AR236" s="66"/>
      <c r="AS236" s="11"/>
      <c r="AT236" s="11"/>
    </row>
    <row r="237" spans="1:46" x14ac:dyDescent="0.35">
      <c r="A237" s="66" t="str">
        <f>IF(C236="","",MAX($A$7:A236)+1)</f>
        <v/>
      </c>
      <c r="B237" s="37" t="str">
        <f>IF(C237&lt;&gt;"",MAX($B$7:B236)+1,"")</f>
        <v/>
      </c>
      <c r="C237" s="107"/>
      <c r="D237" s="38"/>
      <c r="E237" s="108" t="str">
        <f t="shared" si="55"/>
        <v/>
      </c>
      <c r="F237" s="150"/>
      <c r="G237" s="107"/>
      <c r="H237" s="70" t="str">
        <f t="shared" ca="1" si="56"/>
        <v/>
      </c>
      <c r="I237" s="287" t="str">
        <f t="shared" ca="1" si="60"/>
        <v/>
      </c>
      <c r="J237" s="285" t="str">
        <f ca="1">IF(H237="","",VLOOKUP(H237,Kategorie!$A$4:$J$35,8,FALSE))</f>
        <v/>
      </c>
      <c r="L237" s="142" t="str">
        <f t="shared" ca="1" si="64"/>
        <v/>
      </c>
      <c r="M237" s="142" t="str">
        <f t="shared" ca="1" si="64"/>
        <v/>
      </c>
      <c r="N237" s="142" t="str">
        <f t="shared" ca="1" si="64"/>
        <v/>
      </c>
      <c r="O237" s="142" t="str">
        <f t="shared" ca="1" si="64"/>
        <v/>
      </c>
      <c r="P237" s="142" t="str">
        <f t="shared" ca="1" si="64"/>
        <v/>
      </c>
      <c r="Q237" s="142" t="str">
        <f t="shared" ca="1" si="64"/>
        <v/>
      </c>
      <c r="R237" s="142" t="str">
        <f t="shared" ca="1" si="64"/>
        <v/>
      </c>
      <c r="S237" s="142" t="str">
        <f t="shared" ca="1" si="64"/>
        <v/>
      </c>
      <c r="T237" s="142" t="str">
        <f t="shared" ca="1" si="64"/>
        <v/>
      </c>
      <c r="U237" s="142" t="str">
        <f t="shared" ca="1" si="64"/>
        <v/>
      </c>
      <c r="V237" s="142" t="str">
        <f t="shared" ca="1" si="64"/>
        <v/>
      </c>
      <c r="W237" s="142" t="str">
        <f t="shared" ca="1" si="64"/>
        <v/>
      </c>
      <c r="X237" s="142" t="str">
        <f t="shared" ca="1" si="64"/>
        <v/>
      </c>
      <c r="Y237" s="142"/>
      <c r="Z237" s="142"/>
      <c r="AA237" s="148" t="str">
        <f t="shared" ca="1" si="65"/>
        <v/>
      </c>
      <c r="AB237" s="148" t="str">
        <f t="shared" ca="1" si="65"/>
        <v/>
      </c>
      <c r="AC237" s="148" t="str">
        <f t="shared" ca="1" si="65"/>
        <v/>
      </c>
      <c r="AD237" s="148" t="str">
        <f t="shared" ca="1" si="65"/>
        <v/>
      </c>
      <c r="AE237" s="148" t="str">
        <f t="shared" ca="1" si="65"/>
        <v/>
      </c>
      <c r="AF237" s="148" t="str">
        <f t="shared" ca="1" si="65"/>
        <v/>
      </c>
      <c r="AG237" s="148" t="str">
        <f t="shared" ca="1" si="65"/>
        <v/>
      </c>
      <c r="AH237" s="148" t="str">
        <f t="shared" ca="1" si="65"/>
        <v/>
      </c>
      <c r="AI237" s="148" t="str">
        <f t="shared" ca="1" si="65"/>
        <v/>
      </c>
      <c r="AJ237" s="148" t="str">
        <f t="shared" ca="1" si="65"/>
        <v/>
      </c>
      <c r="AK237" s="148" t="str">
        <f t="shared" ca="1" si="65"/>
        <v/>
      </c>
      <c r="AL237" s="148" t="str">
        <f t="shared" ca="1" si="52"/>
        <v/>
      </c>
      <c r="AM237" s="238" t="str">
        <f t="shared" ca="1" si="57"/>
        <v/>
      </c>
      <c r="AN237" s="233" t="str">
        <f t="shared" ca="1" si="61"/>
        <v/>
      </c>
      <c r="AO237" s="233" t="str">
        <f t="shared" ca="1" si="58"/>
        <v/>
      </c>
      <c r="AP237" s="233" t="str">
        <f t="shared" ca="1" si="59"/>
        <v/>
      </c>
      <c r="AR237" s="66"/>
      <c r="AS237" s="11"/>
      <c r="AT237" s="11"/>
    </row>
    <row r="238" spans="1:46" x14ac:dyDescent="0.35">
      <c r="A238" s="66" t="str">
        <f>IF(C237="","",MAX($A$7:A237)+1)</f>
        <v/>
      </c>
      <c r="B238" s="37" t="str">
        <f>IF(C238&lt;&gt;"",MAX($B$7:B237)+1,"")</f>
        <v/>
      </c>
      <c r="C238" s="107"/>
      <c r="D238" s="38"/>
      <c r="E238" s="108" t="str">
        <f t="shared" si="55"/>
        <v/>
      </c>
      <c r="F238" s="150"/>
      <c r="G238" s="107"/>
      <c r="H238" s="70" t="str">
        <f t="shared" ca="1" si="56"/>
        <v/>
      </c>
      <c r="I238" s="287" t="str">
        <f t="shared" ca="1" si="60"/>
        <v/>
      </c>
      <c r="J238" s="285" t="str">
        <f ca="1">IF(H238="","",VLOOKUP(H238,Kategorie!$A$4:$J$35,8,FALSE))</f>
        <v/>
      </c>
      <c r="L238" s="142" t="str">
        <f t="shared" ca="1" si="64"/>
        <v/>
      </c>
      <c r="M238" s="142" t="str">
        <f t="shared" ca="1" si="64"/>
        <v/>
      </c>
      <c r="N238" s="142" t="str">
        <f t="shared" ca="1" si="64"/>
        <v/>
      </c>
      <c r="O238" s="142" t="str">
        <f t="shared" ca="1" si="64"/>
        <v/>
      </c>
      <c r="P238" s="142" t="str">
        <f t="shared" ca="1" si="64"/>
        <v/>
      </c>
      <c r="Q238" s="142" t="str">
        <f t="shared" ca="1" si="64"/>
        <v/>
      </c>
      <c r="R238" s="142" t="str">
        <f t="shared" ca="1" si="64"/>
        <v/>
      </c>
      <c r="S238" s="142" t="str">
        <f t="shared" ca="1" si="64"/>
        <v/>
      </c>
      <c r="T238" s="142" t="str">
        <f t="shared" ca="1" si="64"/>
        <v/>
      </c>
      <c r="U238" s="142" t="str">
        <f t="shared" ca="1" si="64"/>
        <v/>
      </c>
      <c r="V238" s="142" t="str">
        <f t="shared" ca="1" si="64"/>
        <v/>
      </c>
      <c r="W238" s="142" t="str">
        <f t="shared" ca="1" si="64"/>
        <v/>
      </c>
      <c r="X238" s="142" t="str">
        <f t="shared" ca="1" si="64"/>
        <v/>
      </c>
      <c r="Y238" s="142"/>
      <c r="Z238" s="142"/>
      <c r="AA238" s="148" t="str">
        <f t="shared" ca="1" si="65"/>
        <v/>
      </c>
      <c r="AB238" s="148" t="str">
        <f t="shared" ca="1" si="65"/>
        <v/>
      </c>
      <c r="AC238" s="148" t="str">
        <f t="shared" ca="1" si="65"/>
        <v/>
      </c>
      <c r="AD238" s="148" t="str">
        <f t="shared" ca="1" si="65"/>
        <v/>
      </c>
      <c r="AE238" s="148" t="str">
        <f t="shared" ca="1" si="65"/>
        <v/>
      </c>
      <c r="AF238" s="148" t="str">
        <f t="shared" ca="1" si="65"/>
        <v/>
      </c>
      <c r="AG238" s="148" t="str">
        <f t="shared" ca="1" si="65"/>
        <v/>
      </c>
      <c r="AH238" s="148" t="str">
        <f t="shared" ca="1" si="65"/>
        <v/>
      </c>
      <c r="AI238" s="148" t="str">
        <f t="shared" ca="1" si="65"/>
        <v/>
      </c>
      <c r="AJ238" s="148" t="str">
        <f t="shared" ca="1" si="65"/>
        <v/>
      </c>
      <c r="AK238" s="148" t="str">
        <f t="shared" ca="1" si="65"/>
        <v/>
      </c>
      <c r="AL238" s="148" t="str">
        <f t="shared" ca="1" si="52"/>
        <v/>
      </c>
      <c r="AM238" s="238" t="str">
        <f t="shared" ca="1" si="57"/>
        <v/>
      </c>
      <c r="AN238" s="233" t="str">
        <f t="shared" ca="1" si="61"/>
        <v/>
      </c>
      <c r="AO238" s="233" t="str">
        <f t="shared" ca="1" si="58"/>
        <v/>
      </c>
      <c r="AP238" s="233" t="str">
        <f t="shared" ca="1" si="59"/>
        <v/>
      </c>
      <c r="AR238" s="66"/>
      <c r="AS238" s="11"/>
      <c r="AT238" s="11"/>
    </row>
    <row r="239" spans="1:46" x14ac:dyDescent="0.35">
      <c r="A239" s="66" t="str">
        <f>IF(C238="","",MAX($A$7:A238)+1)</f>
        <v/>
      </c>
      <c r="B239" s="37" t="str">
        <f>IF(C239&lt;&gt;"",MAX($B$7:B238)+1,"")</f>
        <v/>
      </c>
      <c r="C239" s="107"/>
      <c r="D239" s="38"/>
      <c r="E239" s="108" t="str">
        <f t="shared" si="55"/>
        <v/>
      </c>
      <c r="F239" s="150"/>
      <c r="G239" s="107"/>
      <c r="H239" s="70" t="str">
        <f t="shared" ca="1" si="56"/>
        <v/>
      </c>
      <c r="I239" s="287" t="str">
        <f t="shared" ca="1" si="60"/>
        <v/>
      </c>
      <c r="J239" s="285" t="str">
        <f ca="1">IF(H239="","",VLOOKUP(H239,Kategorie!$A$4:$J$35,8,FALSE))</f>
        <v/>
      </c>
      <c r="L239" s="142" t="str">
        <f t="shared" ca="1" si="64"/>
        <v/>
      </c>
      <c r="M239" s="142" t="str">
        <f t="shared" ca="1" si="64"/>
        <v/>
      </c>
      <c r="N239" s="142" t="str">
        <f t="shared" ca="1" si="64"/>
        <v/>
      </c>
      <c r="O239" s="142" t="str">
        <f t="shared" ca="1" si="64"/>
        <v/>
      </c>
      <c r="P239" s="142" t="str">
        <f t="shared" ca="1" si="64"/>
        <v/>
      </c>
      <c r="Q239" s="142" t="str">
        <f t="shared" ca="1" si="64"/>
        <v/>
      </c>
      <c r="R239" s="142" t="str">
        <f t="shared" ca="1" si="64"/>
        <v/>
      </c>
      <c r="S239" s="142" t="str">
        <f t="shared" ca="1" si="64"/>
        <v/>
      </c>
      <c r="T239" s="142" t="str">
        <f t="shared" ca="1" si="64"/>
        <v/>
      </c>
      <c r="U239" s="142" t="str">
        <f t="shared" ca="1" si="64"/>
        <v/>
      </c>
      <c r="V239" s="142" t="str">
        <f t="shared" ca="1" si="64"/>
        <v/>
      </c>
      <c r="W239" s="142" t="str">
        <f t="shared" ca="1" si="64"/>
        <v/>
      </c>
      <c r="X239" s="142" t="str">
        <f t="shared" ca="1" si="64"/>
        <v/>
      </c>
      <c r="Y239" s="142"/>
      <c r="Z239" s="142"/>
      <c r="AA239" s="148" t="str">
        <f t="shared" ca="1" si="65"/>
        <v/>
      </c>
      <c r="AB239" s="148" t="str">
        <f t="shared" ca="1" si="65"/>
        <v/>
      </c>
      <c r="AC239" s="148" t="str">
        <f t="shared" ca="1" si="65"/>
        <v/>
      </c>
      <c r="AD239" s="148" t="str">
        <f t="shared" ca="1" si="65"/>
        <v/>
      </c>
      <c r="AE239" s="148" t="str">
        <f t="shared" ca="1" si="65"/>
        <v/>
      </c>
      <c r="AF239" s="148" t="str">
        <f t="shared" ca="1" si="65"/>
        <v/>
      </c>
      <c r="AG239" s="148" t="str">
        <f t="shared" ca="1" si="65"/>
        <v/>
      </c>
      <c r="AH239" s="148" t="str">
        <f t="shared" ca="1" si="65"/>
        <v/>
      </c>
      <c r="AI239" s="148" t="str">
        <f t="shared" ca="1" si="65"/>
        <v/>
      </c>
      <c r="AJ239" s="148" t="str">
        <f t="shared" ca="1" si="65"/>
        <v/>
      </c>
      <c r="AK239" s="148" t="str">
        <f t="shared" ca="1" si="65"/>
        <v/>
      </c>
      <c r="AL239" s="148" t="str">
        <f t="shared" ca="1" si="52"/>
        <v/>
      </c>
      <c r="AM239" s="238" t="str">
        <f t="shared" ca="1" si="57"/>
        <v/>
      </c>
      <c r="AN239" s="233" t="str">
        <f t="shared" ca="1" si="61"/>
        <v/>
      </c>
      <c r="AO239" s="233" t="str">
        <f t="shared" ca="1" si="58"/>
        <v/>
      </c>
      <c r="AP239" s="233" t="str">
        <f t="shared" ca="1" si="59"/>
        <v/>
      </c>
      <c r="AR239" s="66"/>
      <c r="AS239" s="11"/>
      <c r="AT239" s="11"/>
    </row>
    <row r="240" spans="1:46" x14ac:dyDescent="0.35">
      <c r="A240" s="66" t="str">
        <f>IF(C239="","",MAX($A$7:A239)+1)</f>
        <v/>
      </c>
      <c r="B240" s="37" t="str">
        <f>IF(C240&lt;&gt;"",MAX($B$7:B239)+1,"")</f>
        <v/>
      </c>
      <c r="C240" s="107"/>
      <c r="D240" s="38"/>
      <c r="E240" s="108" t="str">
        <f t="shared" si="55"/>
        <v/>
      </c>
      <c r="F240" s="150"/>
      <c r="G240" s="107"/>
      <c r="H240" s="70" t="str">
        <f t="shared" ca="1" si="56"/>
        <v/>
      </c>
      <c r="I240" s="287" t="str">
        <f t="shared" ca="1" si="60"/>
        <v/>
      </c>
      <c r="J240" s="285" t="str">
        <f ca="1">IF(H240="","",VLOOKUP(H240,Kategorie!$A$4:$J$35,8,FALSE))</f>
        <v/>
      </c>
      <c r="L240" s="142" t="str">
        <f t="shared" ca="1" si="64"/>
        <v/>
      </c>
      <c r="M240" s="142" t="str">
        <f t="shared" ca="1" si="64"/>
        <v/>
      </c>
      <c r="N240" s="142" t="str">
        <f t="shared" ca="1" si="64"/>
        <v/>
      </c>
      <c r="O240" s="142" t="str">
        <f t="shared" ca="1" si="64"/>
        <v/>
      </c>
      <c r="P240" s="142" t="str">
        <f t="shared" ca="1" si="64"/>
        <v/>
      </c>
      <c r="Q240" s="142" t="str">
        <f t="shared" ca="1" si="64"/>
        <v/>
      </c>
      <c r="R240" s="142" t="str">
        <f t="shared" ca="1" si="64"/>
        <v/>
      </c>
      <c r="S240" s="142" t="str">
        <f t="shared" ca="1" si="64"/>
        <v/>
      </c>
      <c r="T240" s="142" t="str">
        <f t="shared" ca="1" si="64"/>
        <v/>
      </c>
      <c r="U240" s="142" t="str">
        <f t="shared" ca="1" si="64"/>
        <v/>
      </c>
      <c r="V240" s="142" t="str">
        <f t="shared" ca="1" si="64"/>
        <v/>
      </c>
      <c r="W240" s="142" t="str">
        <f t="shared" ca="1" si="64"/>
        <v/>
      </c>
      <c r="X240" s="142" t="str">
        <f t="shared" ca="1" si="64"/>
        <v/>
      </c>
      <c r="Y240" s="142"/>
      <c r="Z240" s="142"/>
      <c r="AA240" s="148" t="str">
        <f t="shared" ca="1" si="65"/>
        <v/>
      </c>
      <c r="AB240" s="148" t="str">
        <f t="shared" ca="1" si="65"/>
        <v/>
      </c>
      <c r="AC240" s="148" t="str">
        <f t="shared" ca="1" si="65"/>
        <v/>
      </c>
      <c r="AD240" s="148" t="str">
        <f t="shared" ca="1" si="65"/>
        <v/>
      </c>
      <c r="AE240" s="148" t="str">
        <f t="shared" ca="1" si="65"/>
        <v/>
      </c>
      <c r="AF240" s="148" t="str">
        <f t="shared" ca="1" si="65"/>
        <v/>
      </c>
      <c r="AG240" s="148" t="str">
        <f t="shared" ca="1" si="65"/>
        <v/>
      </c>
      <c r="AH240" s="148" t="str">
        <f t="shared" ca="1" si="65"/>
        <v/>
      </c>
      <c r="AI240" s="148" t="str">
        <f t="shared" ca="1" si="65"/>
        <v/>
      </c>
      <c r="AJ240" s="148" t="str">
        <f t="shared" ca="1" si="65"/>
        <v/>
      </c>
      <c r="AK240" s="148" t="str">
        <f t="shared" ca="1" si="65"/>
        <v/>
      </c>
      <c r="AL240" s="148" t="str">
        <f t="shared" ca="1" si="52"/>
        <v/>
      </c>
      <c r="AM240" s="238" t="str">
        <f t="shared" ca="1" si="57"/>
        <v/>
      </c>
      <c r="AN240" s="233" t="str">
        <f t="shared" ca="1" si="61"/>
        <v/>
      </c>
      <c r="AO240" s="233" t="str">
        <f t="shared" ca="1" si="58"/>
        <v/>
      </c>
      <c r="AP240" s="233" t="str">
        <f t="shared" ca="1" si="59"/>
        <v/>
      </c>
      <c r="AR240" s="66"/>
      <c r="AS240" s="11"/>
      <c r="AT240" s="11"/>
    </row>
    <row r="241" spans="1:46" x14ac:dyDescent="0.35">
      <c r="A241" s="66" t="str">
        <f>IF(C240="","",MAX($A$7:A240)+1)</f>
        <v/>
      </c>
      <c r="B241" s="37" t="str">
        <f>IF(C241&lt;&gt;"",MAX($B$7:B240)+1,"")</f>
        <v/>
      </c>
      <c r="C241" s="107"/>
      <c r="D241" s="38"/>
      <c r="E241" s="108" t="str">
        <f t="shared" si="55"/>
        <v/>
      </c>
      <c r="F241" s="150"/>
      <c r="G241" s="107"/>
      <c r="H241" s="70" t="str">
        <f t="shared" ca="1" si="56"/>
        <v/>
      </c>
      <c r="I241" s="287" t="str">
        <f t="shared" ca="1" si="60"/>
        <v/>
      </c>
      <c r="J241" s="285" t="str">
        <f ca="1">IF(H241="","",VLOOKUP(H241,Kategorie!$A$4:$J$35,8,FALSE))</f>
        <v/>
      </c>
      <c r="L241" s="142" t="str">
        <f t="shared" ca="1" si="64"/>
        <v/>
      </c>
      <c r="M241" s="142" t="str">
        <f t="shared" ca="1" si="64"/>
        <v/>
      </c>
      <c r="N241" s="142" t="str">
        <f t="shared" ca="1" si="64"/>
        <v/>
      </c>
      <c r="O241" s="142" t="str">
        <f t="shared" ca="1" si="64"/>
        <v/>
      </c>
      <c r="P241" s="142" t="str">
        <f t="shared" ca="1" si="64"/>
        <v/>
      </c>
      <c r="Q241" s="142" t="str">
        <f t="shared" ca="1" si="64"/>
        <v/>
      </c>
      <c r="R241" s="142" t="str">
        <f t="shared" ca="1" si="64"/>
        <v/>
      </c>
      <c r="S241" s="142" t="str">
        <f t="shared" ca="1" si="64"/>
        <v/>
      </c>
      <c r="T241" s="142" t="str">
        <f t="shared" ca="1" si="64"/>
        <v/>
      </c>
      <c r="U241" s="142" t="str">
        <f t="shared" ca="1" si="64"/>
        <v/>
      </c>
      <c r="V241" s="142" t="str">
        <f t="shared" ca="1" si="64"/>
        <v/>
      </c>
      <c r="W241" s="142" t="str">
        <f t="shared" ca="1" si="64"/>
        <v/>
      </c>
      <c r="X241" s="142" t="str">
        <f t="shared" ca="1" si="64"/>
        <v/>
      </c>
      <c r="Y241" s="142"/>
      <c r="Z241" s="142"/>
      <c r="AA241" s="148" t="str">
        <f t="shared" ca="1" si="65"/>
        <v/>
      </c>
      <c r="AB241" s="148" t="str">
        <f t="shared" ca="1" si="65"/>
        <v/>
      </c>
      <c r="AC241" s="148" t="str">
        <f t="shared" ca="1" si="65"/>
        <v/>
      </c>
      <c r="AD241" s="148" t="str">
        <f t="shared" ca="1" si="65"/>
        <v/>
      </c>
      <c r="AE241" s="148" t="str">
        <f t="shared" ca="1" si="65"/>
        <v/>
      </c>
      <c r="AF241" s="148" t="str">
        <f t="shared" ca="1" si="65"/>
        <v/>
      </c>
      <c r="AG241" s="148" t="str">
        <f t="shared" ca="1" si="65"/>
        <v/>
      </c>
      <c r="AH241" s="148" t="str">
        <f t="shared" ca="1" si="65"/>
        <v/>
      </c>
      <c r="AI241" s="148" t="str">
        <f t="shared" ca="1" si="65"/>
        <v/>
      </c>
      <c r="AJ241" s="148" t="str">
        <f t="shared" ca="1" si="65"/>
        <v/>
      </c>
      <c r="AK241" s="148" t="str">
        <f t="shared" ca="1" si="65"/>
        <v/>
      </c>
      <c r="AL241" s="148" t="str">
        <f t="shared" ref="AL241:AL304" ca="1" si="66">IF($E241=1,"",IF(AND($F241&gt;=AL$2,$F241&lt;=AL$4),AL$6,""))</f>
        <v/>
      </c>
      <c r="AM241" s="238" t="str">
        <f t="shared" ca="1" si="57"/>
        <v/>
      </c>
      <c r="AN241" s="233" t="str">
        <f t="shared" ca="1" si="61"/>
        <v/>
      </c>
      <c r="AO241" s="233" t="str">
        <f t="shared" ca="1" si="58"/>
        <v/>
      </c>
      <c r="AP241" s="233" t="str">
        <f t="shared" ca="1" si="59"/>
        <v/>
      </c>
      <c r="AR241" s="66"/>
      <c r="AS241" s="11"/>
      <c r="AT241" s="11"/>
    </row>
    <row r="242" spans="1:46" x14ac:dyDescent="0.35">
      <c r="A242" s="66" t="str">
        <f>IF(C241="","",MAX($A$7:A241)+1)</f>
        <v/>
      </c>
      <c r="B242" s="37" t="str">
        <f>IF(C242&lt;&gt;"",MAX($B$7:B241)+1,"")</f>
        <v/>
      </c>
      <c r="C242" s="107"/>
      <c r="D242" s="38"/>
      <c r="E242" s="108" t="str">
        <f t="shared" si="55"/>
        <v/>
      </c>
      <c r="F242" s="150"/>
      <c r="G242" s="107"/>
      <c r="H242" s="70" t="str">
        <f t="shared" ca="1" si="56"/>
        <v/>
      </c>
      <c r="I242" s="287" t="str">
        <f t="shared" ca="1" si="60"/>
        <v/>
      </c>
      <c r="J242" s="285" t="str">
        <f ca="1">IF(H242="","",VLOOKUP(H242,Kategorie!$A$4:$J$35,8,FALSE))</f>
        <v/>
      </c>
      <c r="L242" s="142" t="str">
        <f t="shared" ca="1" si="64"/>
        <v/>
      </c>
      <c r="M242" s="142" t="str">
        <f t="shared" ca="1" si="64"/>
        <v/>
      </c>
      <c r="N242" s="142" t="str">
        <f t="shared" ca="1" si="64"/>
        <v/>
      </c>
      <c r="O242" s="142" t="str">
        <f t="shared" ca="1" si="64"/>
        <v/>
      </c>
      <c r="P242" s="142" t="str">
        <f t="shared" ca="1" si="64"/>
        <v/>
      </c>
      <c r="Q242" s="142" t="str">
        <f t="shared" ca="1" si="64"/>
        <v/>
      </c>
      <c r="R242" s="142" t="str">
        <f t="shared" ca="1" si="64"/>
        <v/>
      </c>
      <c r="S242" s="142" t="str">
        <f t="shared" ca="1" si="64"/>
        <v/>
      </c>
      <c r="T242" s="142" t="str">
        <f t="shared" ca="1" si="64"/>
        <v/>
      </c>
      <c r="U242" s="142" t="str">
        <f t="shared" ca="1" si="64"/>
        <v/>
      </c>
      <c r="V242" s="142" t="str">
        <f t="shared" ca="1" si="64"/>
        <v/>
      </c>
      <c r="W242" s="142" t="str">
        <f t="shared" ca="1" si="64"/>
        <v/>
      </c>
      <c r="X242" s="142" t="str">
        <f t="shared" ca="1" si="64"/>
        <v/>
      </c>
      <c r="Y242" s="142"/>
      <c r="Z242" s="142"/>
      <c r="AA242" s="148" t="str">
        <f t="shared" ca="1" si="65"/>
        <v/>
      </c>
      <c r="AB242" s="148" t="str">
        <f t="shared" ca="1" si="65"/>
        <v/>
      </c>
      <c r="AC242" s="148" t="str">
        <f t="shared" ca="1" si="65"/>
        <v/>
      </c>
      <c r="AD242" s="148" t="str">
        <f t="shared" ca="1" si="65"/>
        <v/>
      </c>
      <c r="AE242" s="148" t="str">
        <f t="shared" ca="1" si="65"/>
        <v/>
      </c>
      <c r="AF242" s="148" t="str">
        <f t="shared" ca="1" si="65"/>
        <v/>
      </c>
      <c r="AG242" s="148" t="str">
        <f t="shared" ca="1" si="65"/>
        <v/>
      </c>
      <c r="AH242" s="148" t="str">
        <f t="shared" ca="1" si="65"/>
        <v/>
      </c>
      <c r="AI242" s="148" t="str">
        <f t="shared" ca="1" si="65"/>
        <v/>
      </c>
      <c r="AJ242" s="148" t="str">
        <f t="shared" ca="1" si="65"/>
        <v/>
      </c>
      <c r="AK242" s="148" t="str">
        <f t="shared" ca="1" si="65"/>
        <v/>
      </c>
      <c r="AL242" s="148" t="str">
        <f t="shared" ca="1" si="66"/>
        <v/>
      </c>
      <c r="AM242" s="238" t="str">
        <f t="shared" ca="1" si="57"/>
        <v/>
      </c>
      <c r="AN242" s="233" t="str">
        <f t="shared" ca="1" si="61"/>
        <v/>
      </c>
      <c r="AO242" s="233" t="str">
        <f t="shared" ca="1" si="58"/>
        <v/>
      </c>
      <c r="AP242" s="233" t="str">
        <f t="shared" ca="1" si="59"/>
        <v/>
      </c>
      <c r="AR242" s="66"/>
      <c r="AS242" s="11"/>
      <c r="AT242" s="11"/>
    </row>
    <row r="243" spans="1:46" x14ac:dyDescent="0.35">
      <c r="A243" s="66" t="str">
        <f>IF(C242="","",MAX($A$7:A242)+1)</f>
        <v/>
      </c>
      <c r="B243" s="37" t="str">
        <f>IF(C243&lt;&gt;"",MAX($B$7:B242)+1,"")</f>
        <v/>
      </c>
      <c r="C243" s="107"/>
      <c r="D243" s="38"/>
      <c r="E243" s="108" t="str">
        <f t="shared" si="55"/>
        <v/>
      </c>
      <c r="F243" s="150"/>
      <c r="G243" s="107"/>
      <c r="H243" s="70" t="str">
        <f t="shared" ca="1" si="56"/>
        <v/>
      </c>
      <c r="I243" s="287" t="str">
        <f t="shared" ca="1" si="60"/>
        <v/>
      </c>
      <c r="J243" s="285" t="str">
        <f ca="1">IF(H243="","",VLOOKUP(H243,Kategorie!$A$4:$J$35,8,FALSE))</f>
        <v/>
      </c>
      <c r="L243" s="142" t="str">
        <f t="shared" ca="1" si="64"/>
        <v/>
      </c>
      <c r="M243" s="142" t="str">
        <f t="shared" ca="1" si="64"/>
        <v/>
      </c>
      <c r="N243" s="142" t="str">
        <f t="shared" ca="1" si="64"/>
        <v/>
      </c>
      <c r="O243" s="142" t="str">
        <f t="shared" ca="1" si="64"/>
        <v/>
      </c>
      <c r="P243" s="142" t="str">
        <f t="shared" ca="1" si="64"/>
        <v/>
      </c>
      <c r="Q243" s="142" t="str">
        <f t="shared" ca="1" si="64"/>
        <v/>
      </c>
      <c r="R243" s="142" t="str">
        <f t="shared" ca="1" si="64"/>
        <v/>
      </c>
      <c r="S243" s="142" t="str">
        <f t="shared" ca="1" si="64"/>
        <v/>
      </c>
      <c r="T243" s="142" t="str">
        <f t="shared" ca="1" si="64"/>
        <v/>
      </c>
      <c r="U243" s="142" t="str">
        <f t="shared" ca="1" si="64"/>
        <v/>
      </c>
      <c r="V243" s="142" t="str">
        <f t="shared" ca="1" si="64"/>
        <v/>
      </c>
      <c r="W243" s="142" t="str">
        <f t="shared" ca="1" si="64"/>
        <v/>
      </c>
      <c r="X243" s="142" t="str">
        <f t="shared" ca="1" si="64"/>
        <v/>
      </c>
      <c r="Y243" s="142"/>
      <c r="Z243" s="142"/>
      <c r="AA243" s="148" t="str">
        <f t="shared" ca="1" si="65"/>
        <v/>
      </c>
      <c r="AB243" s="148" t="str">
        <f t="shared" ca="1" si="65"/>
        <v/>
      </c>
      <c r="AC243" s="148" t="str">
        <f t="shared" ca="1" si="65"/>
        <v/>
      </c>
      <c r="AD243" s="148" t="str">
        <f t="shared" ca="1" si="65"/>
        <v/>
      </c>
      <c r="AE243" s="148" t="str">
        <f t="shared" ca="1" si="65"/>
        <v/>
      </c>
      <c r="AF243" s="148" t="str">
        <f t="shared" ca="1" si="65"/>
        <v/>
      </c>
      <c r="AG243" s="148" t="str">
        <f t="shared" ca="1" si="65"/>
        <v/>
      </c>
      <c r="AH243" s="148" t="str">
        <f t="shared" ca="1" si="65"/>
        <v/>
      </c>
      <c r="AI243" s="148" t="str">
        <f t="shared" ca="1" si="65"/>
        <v/>
      </c>
      <c r="AJ243" s="148" t="str">
        <f t="shared" ca="1" si="65"/>
        <v/>
      </c>
      <c r="AK243" s="148" t="str">
        <f t="shared" ca="1" si="65"/>
        <v/>
      </c>
      <c r="AL243" s="148" t="str">
        <f t="shared" ca="1" si="66"/>
        <v/>
      </c>
      <c r="AM243" s="238" t="str">
        <f t="shared" ca="1" si="57"/>
        <v/>
      </c>
      <c r="AN243" s="233" t="str">
        <f t="shared" ca="1" si="61"/>
        <v/>
      </c>
      <c r="AO243" s="233" t="str">
        <f t="shared" ca="1" si="58"/>
        <v/>
      </c>
      <c r="AP243" s="233" t="str">
        <f t="shared" ca="1" si="59"/>
        <v/>
      </c>
      <c r="AR243" s="66"/>
      <c r="AS243" s="11"/>
      <c r="AT243" s="11"/>
    </row>
    <row r="244" spans="1:46" x14ac:dyDescent="0.35">
      <c r="A244" s="66" t="str">
        <f>IF(C243="","",MAX($A$7:A243)+1)</f>
        <v/>
      </c>
      <c r="B244" s="37" t="str">
        <f>IF(C244&lt;&gt;"",MAX($B$7:B243)+1,"")</f>
        <v/>
      </c>
      <c r="C244" s="107"/>
      <c r="D244" s="38"/>
      <c r="E244" s="108" t="str">
        <f t="shared" si="55"/>
        <v/>
      </c>
      <c r="F244" s="150"/>
      <c r="G244" s="107"/>
      <c r="H244" s="70" t="str">
        <f t="shared" ca="1" si="56"/>
        <v/>
      </c>
      <c r="I244" s="287" t="str">
        <f t="shared" ca="1" si="60"/>
        <v/>
      </c>
      <c r="J244" s="285" t="str">
        <f ca="1">IF(H244="","",VLOOKUP(H244,Kategorie!$A$4:$J$35,8,FALSE))</f>
        <v/>
      </c>
      <c r="L244" s="142" t="str">
        <f t="shared" ca="1" si="64"/>
        <v/>
      </c>
      <c r="M244" s="142" t="str">
        <f t="shared" ca="1" si="64"/>
        <v/>
      </c>
      <c r="N244" s="142" t="str">
        <f t="shared" ca="1" si="64"/>
        <v/>
      </c>
      <c r="O244" s="142" t="str">
        <f t="shared" ca="1" si="64"/>
        <v/>
      </c>
      <c r="P244" s="142" t="str">
        <f t="shared" ca="1" si="64"/>
        <v/>
      </c>
      <c r="Q244" s="142" t="str">
        <f t="shared" ca="1" si="64"/>
        <v/>
      </c>
      <c r="R244" s="142" t="str">
        <f t="shared" ca="1" si="64"/>
        <v/>
      </c>
      <c r="S244" s="142" t="str">
        <f t="shared" ca="1" si="64"/>
        <v/>
      </c>
      <c r="T244" s="142" t="str">
        <f t="shared" ca="1" si="64"/>
        <v/>
      </c>
      <c r="U244" s="142" t="str">
        <f t="shared" ca="1" si="64"/>
        <v/>
      </c>
      <c r="V244" s="142" t="str">
        <f t="shared" ca="1" si="64"/>
        <v/>
      </c>
      <c r="W244" s="142" t="str">
        <f t="shared" ca="1" si="64"/>
        <v/>
      </c>
      <c r="X244" s="142" t="str">
        <f t="shared" ca="1" si="64"/>
        <v/>
      </c>
      <c r="Y244" s="142"/>
      <c r="Z244" s="142"/>
      <c r="AA244" s="148" t="str">
        <f t="shared" ca="1" si="65"/>
        <v/>
      </c>
      <c r="AB244" s="148" t="str">
        <f t="shared" ca="1" si="65"/>
        <v/>
      </c>
      <c r="AC244" s="148" t="str">
        <f t="shared" ca="1" si="65"/>
        <v/>
      </c>
      <c r="AD244" s="148" t="str">
        <f t="shared" ca="1" si="65"/>
        <v/>
      </c>
      <c r="AE244" s="148" t="str">
        <f t="shared" ca="1" si="65"/>
        <v/>
      </c>
      <c r="AF244" s="148" t="str">
        <f t="shared" ca="1" si="65"/>
        <v/>
      </c>
      <c r="AG244" s="148" t="str">
        <f t="shared" ca="1" si="65"/>
        <v/>
      </c>
      <c r="AH244" s="148" t="str">
        <f t="shared" ca="1" si="65"/>
        <v/>
      </c>
      <c r="AI244" s="148" t="str">
        <f t="shared" ca="1" si="65"/>
        <v/>
      </c>
      <c r="AJ244" s="148" t="str">
        <f t="shared" ca="1" si="65"/>
        <v/>
      </c>
      <c r="AK244" s="148" t="str">
        <f t="shared" ca="1" si="65"/>
        <v/>
      </c>
      <c r="AL244" s="148" t="str">
        <f t="shared" ca="1" si="66"/>
        <v/>
      </c>
      <c r="AM244" s="238" t="str">
        <f t="shared" ca="1" si="57"/>
        <v/>
      </c>
      <c r="AN244" s="233" t="str">
        <f t="shared" ca="1" si="61"/>
        <v/>
      </c>
      <c r="AO244" s="233" t="str">
        <f t="shared" ca="1" si="58"/>
        <v/>
      </c>
      <c r="AP244" s="233" t="str">
        <f t="shared" ca="1" si="59"/>
        <v/>
      </c>
      <c r="AR244" s="66"/>
      <c r="AS244" s="11"/>
      <c r="AT244" s="11"/>
    </row>
    <row r="245" spans="1:46" x14ac:dyDescent="0.35">
      <c r="A245" s="66" t="str">
        <f>IF(C244="","",MAX($A$7:A244)+1)</f>
        <v/>
      </c>
      <c r="B245" s="37" t="str">
        <f>IF(C245&lt;&gt;"",MAX($B$7:B244)+1,"")</f>
        <v/>
      </c>
      <c r="C245" s="107"/>
      <c r="D245" s="38"/>
      <c r="E245" s="108" t="str">
        <f t="shared" si="55"/>
        <v/>
      </c>
      <c r="F245" s="150"/>
      <c r="G245" s="107"/>
      <c r="H245" s="70" t="str">
        <f t="shared" ca="1" si="56"/>
        <v/>
      </c>
      <c r="I245" s="287" t="str">
        <f t="shared" ca="1" si="60"/>
        <v/>
      </c>
      <c r="J245" s="285" t="str">
        <f ca="1">IF(H245="","",VLOOKUP(H245,Kategorie!$A$4:$J$35,8,FALSE))</f>
        <v/>
      </c>
      <c r="L245" s="142" t="str">
        <f t="shared" ca="1" si="64"/>
        <v/>
      </c>
      <c r="M245" s="142" t="str">
        <f t="shared" ca="1" si="64"/>
        <v/>
      </c>
      <c r="N245" s="142" t="str">
        <f t="shared" ca="1" si="64"/>
        <v/>
      </c>
      <c r="O245" s="142" t="str">
        <f t="shared" ca="1" si="64"/>
        <v/>
      </c>
      <c r="P245" s="142" t="str">
        <f t="shared" ca="1" si="64"/>
        <v/>
      </c>
      <c r="Q245" s="142" t="str">
        <f t="shared" ca="1" si="64"/>
        <v/>
      </c>
      <c r="R245" s="142" t="str">
        <f t="shared" ca="1" si="64"/>
        <v/>
      </c>
      <c r="S245" s="142" t="str">
        <f t="shared" ca="1" si="64"/>
        <v/>
      </c>
      <c r="T245" s="142" t="str">
        <f t="shared" ca="1" si="64"/>
        <v/>
      </c>
      <c r="U245" s="142" t="str">
        <f t="shared" ca="1" si="64"/>
        <v/>
      </c>
      <c r="V245" s="142" t="str">
        <f t="shared" ca="1" si="64"/>
        <v/>
      </c>
      <c r="W245" s="142" t="str">
        <f t="shared" ca="1" si="64"/>
        <v/>
      </c>
      <c r="X245" s="142" t="str">
        <f t="shared" ca="1" si="64"/>
        <v/>
      </c>
      <c r="Y245" s="142"/>
      <c r="Z245" s="142"/>
      <c r="AA245" s="148" t="str">
        <f t="shared" ca="1" si="65"/>
        <v/>
      </c>
      <c r="AB245" s="148" t="str">
        <f t="shared" ca="1" si="65"/>
        <v/>
      </c>
      <c r="AC245" s="148" t="str">
        <f t="shared" ca="1" si="65"/>
        <v/>
      </c>
      <c r="AD245" s="148" t="str">
        <f t="shared" ca="1" si="65"/>
        <v/>
      </c>
      <c r="AE245" s="148" t="str">
        <f t="shared" ca="1" si="65"/>
        <v/>
      </c>
      <c r="AF245" s="148" t="str">
        <f t="shared" ca="1" si="65"/>
        <v/>
      </c>
      <c r="AG245" s="148" t="str">
        <f t="shared" ca="1" si="65"/>
        <v/>
      </c>
      <c r="AH245" s="148" t="str">
        <f t="shared" ca="1" si="65"/>
        <v/>
      </c>
      <c r="AI245" s="148" t="str">
        <f t="shared" ca="1" si="65"/>
        <v/>
      </c>
      <c r="AJ245" s="148" t="str">
        <f t="shared" ca="1" si="65"/>
        <v/>
      </c>
      <c r="AK245" s="148" t="str">
        <f t="shared" ca="1" si="65"/>
        <v/>
      </c>
      <c r="AL245" s="148" t="str">
        <f t="shared" ca="1" si="66"/>
        <v/>
      </c>
      <c r="AM245" s="238" t="str">
        <f t="shared" ca="1" si="57"/>
        <v/>
      </c>
      <c r="AN245" s="233" t="str">
        <f t="shared" ca="1" si="61"/>
        <v/>
      </c>
      <c r="AO245" s="233" t="str">
        <f t="shared" ca="1" si="58"/>
        <v/>
      </c>
      <c r="AP245" s="233" t="str">
        <f t="shared" ca="1" si="59"/>
        <v/>
      </c>
      <c r="AR245" s="66"/>
      <c r="AS245" s="11"/>
      <c r="AT245" s="11"/>
    </row>
    <row r="246" spans="1:46" x14ac:dyDescent="0.35">
      <c r="A246" s="66" t="str">
        <f>IF(C245="","",MAX($A$7:A245)+1)</f>
        <v/>
      </c>
      <c r="B246" s="37" t="str">
        <f>IF(C246&lt;&gt;"",MAX($B$7:B245)+1,"")</f>
        <v/>
      </c>
      <c r="C246" s="107"/>
      <c r="D246" s="38"/>
      <c r="E246" s="108" t="str">
        <f t="shared" si="55"/>
        <v/>
      </c>
      <c r="F246" s="150"/>
      <c r="G246" s="107"/>
      <c r="H246" s="70" t="str">
        <f t="shared" ca="1" si="56"/>
        <v/>
      </c>
      <c r="I246" s="287" t="str">
        <f t="shared" ca="1" si="60"/>
        <v/>
      </c>
      <c r="J246" s="285" t="str">
        <f ca="1">IF(H246="","",VLOOKUP(H246,Kategorie!$A$4:$J$35,8,FALSE))</f>
        <v/>
      </c>
      <c r="L246" s="142" t="str">
        <f t="shared" ref="L246:X265" ca="1" si="67">IF($E246=0,"",IF(AND($F246&gt;=L$2,$F246&lt;=L$4),L$6,""))</f>
        <v/>
      </c>
      <c r="M246" s="142" t="str">
        <f t="shared" ca="1" si="67"/>
        <v/>
      </c>
      <c r="N246" s="142" t="str">
        <f t="shared" ca="1" si="67"/>
        <v/>
      </c>
      <c r="O246" s="142" t="str">
        <f t="shared" ca="1" si="67"/>
        <v/>
      </c>
      <c r="P246" s="142" t="str">
        <f t="shared" ca="1" si="67"/>
        <v/>
      </c>
      <c r="Q246" s="142" t="str">
        <f t="shared" ca="1" si="67"/>
        <v/>
      </c>
      <c r="R246" s="142" t="str">
        <f t="shared" ca="1" si="67"/>
        <v/>
      </c>
      <c r="S246" s="142" t="str">
        <f t="shared" ca="1" si="67"/>
        <v/>
      </c>
      <c r="T246" s="142" t="str">
        <f t="shared" ca="1" si="67"/>
        <v/>
      </c>
      <c r="U246" s="142" t="str">
        <f t="shared" ca="1" si="67"/>
        <v/>
      </c>
      <c r="V246" s="142" t="str">
        <f t="shared" ca="1" si="67"/>
        <v/>
      </c>
      <c r="W246" s="142" t="str">
        <f t="shared" ca="1" si="67"/>
        <v/>
      </c>
      <c r="X246" s="142" t="str">
        <f t="shared" ca="1" si="67"/>
        <v/>
      </c>
      <c r="Y246" s="142"/>
      <c r="Z246" s="142"/>
      <c r="AA246" s="148" t="str">
        <f t="shared" ca="1" si="65"/>
        <v/>
      </c>
      <c r="AB246" s="148" t="str">
        <f t="shared" ca="1" si="65"/>
        <v/>
      </c>
      <c r="AC246" s="148" t="str">
        <f t="shared" ca="1" si="65"/>
        <v/>
      </c>
      <c r="AD246" s="148" t="str">
        <f t="shared" ca="1" si="65"/>
        <v/>
      </c>
      <c r="AE246" s="148" t="str">
        <f t="shared" ca="1" si="65"/>
        <v/>
      </c>
      <c r="AF246" s="148" t="str">
        <f t="shared" ca="1" si="65"/>
        <v/>
      </c>
      <c r="AG246" s="148" t="str">
        <f t="shared" ca="1" si="65"/>
        <v/>
      </c>
      <c r="AH246" s="148" t="str">
        <f t="shared" ca="1" si="65"/>
        <v/>
      </c>
      <c r="AI246" s="148" t="str">
        <f t="shared" ca="1" si="65"/>
        <v/>
      </c>
      <c r="AJ246" s="148" t="str">
        <f t="shared" ca="1" si="65"/>
        <v/>
      </c>
      <c r="AK246" s="148" t="str">
        <f t="shared" ca="1" si="65"/>
        <v/>
      </c>
      <c r="AL246" s="148" t="str">
        <f t="shared" ca="1" si="66"/>
        <v/>
      </c>
      <c r="AM246" s="238" t="str">
        <f t="shared" ca="1" si="57"/>
        <v/>
      </c>
      <c r="AN246" s="233" t="str">
        <f t="shared" ca="1" si="61"/>
        <v/>
      </c>
      <c r="AO246" s="233" t="str">
        <f t="shared" ca="1" si="58"/>
        <v/>
      </c>
      <c r="AP246" s="233" t="str">
        <f t="shared" ca="1" si="59"/>
        <v/>
      </c>
      <c r="AR246" s="66"/>
      <c r="AS246" s="11"/>
      <c r="AT246" s="11"/>
    </row>
    <row r="247" spans="1:46" x14ac:dyDescent="0.35">
      <c r="A247" s="66" t="str">
        <f>IF(C246="","",MAX($A$7:A246)+1)</f>
        <v/>
      </c>
      <c r="B247" s="37" t="str">
        <f>IF(C247&lt;&gt;"",MAX($B$7:B246)+1,"")</f>
        <v/>
      </c>
      <c r="C247" s="107"/>
      <c r="D247" s="38"/>
      <c r="E247" s="108" t="str">
        <f t="shared" si="55"/>
        <v/>
      </c>
      <c r="F247" s="150"/>
      <c r="G247" s="107"/>
      <c r="H247" s="70" t="str">
        <f t="shared" ca="1" si="56"/>
        <v/>
      </c>
      <c r="I247" s="287" t="str">
        <f t="shared" ca="1" si="60"/>
        <v/>
      </c>
      <c r="J247" s="285" t="str">
        <f ca="1">IF(H247="","",VLOOKUP(H247,Kategorie!$A$4:$J$35,8,FALSE))</f>
        <v/>
      </c>
      <c r="L247" s="142" t="str">
        <f t="shared" ca="1" si="67"/>
        <v/>
      </c>
      <c r="M247" s="142" t="str">
        <f t="shared" ca="1" si="67"/>
        <v/>
      </c>
      <c r="N247" s="142" t="str">
        <f t="shared" ca="1" si="67"/>
        <v/>
      </c>
      <c r="O247" s="142" t="str">
        <f t="shared" ca="1" si="67"/>
        <v/>
      </c>
      <c r="P247" s="142" t="str">
        <f t="shared" ca="1" si="67"/>
        <v/>
      </c>
      <c r="Q247" s="142" t="str">
        <f t="shared" ca="1" si="67"/>
        <v/>
      </c>
      <c r="R247" s="142" t="str">
        <f t="shared" ca="1" si="67"/>
        <v/>
      </c>
      <c r="S247" s="142" t="str">
        <f t="shared" ca="1" si="67"/>
        <v/>
      </c>
      <c r="T247" s="142" t="str">
        <f t="shared" ca="1" si="67"/>
        <v/>
      </c>
      <c r="U247" s="142" t="str">
        <f t="shared" ca="1" si="67"/>
        <v/>
      </c>
      <c r="V247" s="142" t="str">
        <f t="shared" ca="1" si="67"/>
        <v/>
      </c>
      <c r="W247" s="142" t="str">
        <f t="shared" ca="1" si="67"/>
        <v/>
      </c>
      <c r="X247" s="142" t="str">
        <f t="shared" ca="1" si="67"/>
        <v/>
      </c>
      <c r="Y247" s="142"/>
      <c r="Z247" s="142"/>
      <c r="AA247" s="148" t="str">
        <f t="shared" ca="1" si="65"/>
        <v/>
      </c>
      <c r="AB247" s="148" t="str">
        <f t="shared" ca="1" si="65"/>
        <v/>
      </c>
      <c r="AC247" s="148" t="str">
        <f t="shared" ca="1" si="65"/>
        <v/>
      </c>
      <c r="AD247" s="148" t="str">
        <f t="shared" ca="1" si="65"/>
        <v/>
      </c>
      <c r="AE247" s="148" t="str">
        <f t="shared" ca="1" si="65"/>
        <v/>
      </c>
      <c r="AF247" s="148" t="str">
        <f t="shared" ca="1" si="65"/>
        <v/>
      </c>
      <c r="AG247" s="148" t="str">
        <f t="shared" ca="1" si="65"/>
        <v/>
      </c>
      <c r="AH247" s="148" t="str">
        <f t="shared" ca="1" si="65"/>
        <v/>
      </c>
      <c r="AI247" s="148" t="str">
        <f t="shared" ca="1" si="65"/>
        <v/>
      </c>
      <c r="AJ247" s="148" t="str">
        <f t="shared" ca="1" si="65"/>
        <v/>
      </c>
      <c r="AK247" s="148" t="str">
        <f t="shared" ca="1" si="65"/>
        <v/>
      </c>
      <c r="AL247" s="148" t="str">
        <f t="shared" ca="1" si="66"/>
        <v/>
      </c>
      <c r="AM247" s="238" t="str">
        <f t="shared" ca="1" si="57"/>
        <v/>
      </c>
      <c r="AN247" s="233" t="str">
        <f t="shared" ca="1" si="61"/>
        <v/>
      </c>
      <c r="AO247" s="233" t="str">
        <f t="shared" ca="1" si="58"/>
        <v/>
      </c>
      <c r="AP247" s="233" t="str">
        <f t="shared" ca="1" si="59"/>
        <v/>
      </c>
      <c r="AR247" s="66"/>
      <c r="AS247" s="11"/>
      <c r="AT247" s="11"/>
    </row>
    <row r="248" spans="1:46" x14ac:dyDescent="0.35">
      <c r="A248" s="66" t="str">
        <f>IF(C247="","",MAX($A$7:A247)+1)</f>
        <v/>
      </c>
      <c r="B248" s="37" t="str">
        <f>IF(C248&lt;&gt;"",MAX($B$7:B247)+1,"")</f>
        <v/>
      </c>
      <c r="C248" s="107"/>
      <c r="D248" s="38"/>
      <c r="E248" s="108" t="str">
        <f t="shared" si="55"/>
        <v/>
      </c>
      <c r="F248" s="150"/>
      <c r="G248" s="107"/>
      <c r="H248" s="70" t="str">
        <f t="shared" ca="1" si="56"/>
        <v/>
      </c>
      <c r="I248" s="287" t="str">
        <f t="shared" ca="1" si="60"/>
        <v/>
      </c>
      <c r="J248" s="285" t="str">
        <f ca="1">IF(H248="","",VLOOKUP(H248,Kategorie!$A$4:$J$35,8,FALSE))</f>
        <v/>
      </c>
      <c r="L248" s="142" t="str">
        <f t="shared" ca="1" si="67"/>
        <v/>
      </c>
      <c r="M248" s="142" t="str">
        <f t="shared" ca="1" si="67"/>
        <v/>
      </c>
      <c r="N248" s="142" t="str">
        <f t="shared" ca="1" si="67"/>
        <v/>
      </c>
      <c r="O248" s="142" t="str">
        <f t="shared" ca="1" si="67"/>
        <v/>
      </c>
      <c r="P248" s="142" t="str">
        <f t="shared" ca="1" si="67"/>
        <v/>
      </c>
      <c r="Q248" s="142" t="str">
        <f t="shared" ca="1" si="67"/>
        <v/>
      </c>
      <c r="R248" s="142" t="str">
        <f t="shared" ca="1" si="67"/>
        <v/>
      </c>
      <c r="S248" s="142" t="str">
        <f t="shared" ca="1" si="67"/>
        <v/>
      </c>
      <c r="T248" s="142" t="str">
        <f t="shared" ca="1" si="67"/>
        <v/>
      </c>
      <c r="U248" s="142" t="str">
        <f t="shared" ca="1" si="67"/>
        <v/>
      </c>
      <c r="V248" s="142" t="str">
        <f t="shared" ca="1" si="67"/>
        <v/>
      </c>
      <c r="W248" s="142" t="str">
        <f t="shared" ca="1" si="67"/>
        <v/>
      </c>
      <c r="X248" s="142" t="str">
        <f t="shared" ca="1" si="67"/>
        <v/>
      </c>
      <c r="Y248" s="142"/>
      <c r="Z248" s="142"/>
      <c r="AA248" s="148" t="str">
        <f t="shared" ca="1" si="65"/>
        <v/>
      </c>
      <c r="AB248" s="148" t="str">
        <f t="shared" ca="1" si="65"/>
        <v/>
      </c>
      <c r="AC248" s="148" t="str">
        <f t="shared" ca="1" si="65"/>
        <v/>
      </c>
      <c r="AD248" s="148" t="str">
        <f t="shared" ca="1" si="65"/>
        <v/>
      </c>
      <c r="AE248" s="148" t="str">
        <f t="shared" ca="1" si="65"/>
        <v/>
      </c>
      <c r="AF248" s="148" t="str">
        <f t="shared" ca="1" si="65"/>
        <v/>
      </c>
      <c r="AG248" s="148" t="str">
        <f t="shared" ca="1" si="65"/>
        <v/>
      </c>
      <c r="AH248" s="148" t="str">
        <f t="shared" ca="1" si="65"/>
        <v/>
      </c>
      <c r="AI248" s="148" t="str">
        <f t="shared" ca="1" si="65"/>
        <v/>
      </c>
      <c r="AJ248" s="148" t="str">
        <f t="shared" ca="1" si="65"/>
        <v/>
      </c>
      <c r="AK248" s="148" t="str">
        <f t="shared" ca="1" si="65"/>
        <v/>
      </c>
      <c r="AL248" s="148" t="str">
        <f t="shared" ca="1" si="66"/>
        <v/>
      </c>
      <c r="AM248" s="238" t="str">
        <f t="shared" ca="1" si="57"/>
        <v/>
      </c>
      <c r="AN248" s="233" t="str">
        <f t="shared" ca="1" si="61"/>
        <v/>
      </c>
      <c r="AO248" s="233" t="str">
        <f t="shared" ca="1" si="58"/>
        <v/>
      </c>
      <c r="AP248" s="233" t="str">
        <f t="shared" ca="1" si="59"/>
        <v/>
      </c>
      <c r="AR248" s="66"/>
      <c r="AS248" s="11"/>
      <c r="AT248" s="11"/>
    </row>
    <row r="249" spans="1:46" x14ac:dyDescent="0.35">
      <c r="A249" s="66" t="str">
        <f>IF(C248="","",MAX($A$7:A248)+1)</f>
        <v/>
      </c>
      <c r="B249" s="37" t="str">
        <f>IF(C249&lt;&gt;"",MAX($B$7:B248)+1,"")</f>
        <v/>
      </c>
      <c r="C249" s="107"/>
      <c r="D249" s="38"/>
      <c r="E249" s="108" t="str">
        <f t="shared" si="55"/>
        <v/>
      </c>
      <c r="F249" s="150"/>
      <c r="G249" s="107"/>
      <c r="H249" s="70" t="str">
        <f t="shared" ca="1" si="56"/>
        <v/>
      </c>
      <c r="I249" s="287" t="str">
        <f t="shared" ca="1" si="60"/>
        <v/>
      </c>
      <c r="J249" s="285" t="str">
        <f ca="1">IF(H249="","",VLOOKUP(H249,Kategorie!$A$4:$J$35,8,FALSE))</f>
        <v/>
      </c>
      <c r="L249" s="142" t="str">
        <f t="shared" ca="1" si="67"/>
        <v/>
      </c>
      <c r="M249" s="142" t="str">
        <f t="shared" ca="1" si="67"/>
        <v/>
      </c>
      <c r="N249" s="142" t="str">
        <f t="shared" ca="1" si="67"/>
        <v/>
      </c>
      <c r="O249" s="142" t="str">
        <f t="shared" ca="1" si="67"/>
        <v/>
      </c>
      <c r="P249" s="142" t="str">
        <f t="shared" ca="1" si="67"/>
        <v/>
      </c>
      <c r="Q249" s="142" t="str">
        <f t="shared" ca="1" si="67"/>
        <v/>
      </c>
      <c r="R249" s="142" t="str">
        <f t="shared" ca="1" si="67"/>
        <v/>
      </c>
      <c r="S249" s="142" t="str">
        <f t="shared" ca="1" si="67"/>
        <v/>
      </c>
      <c r="T249" s="142" t="str">
        <f t="shared" ca="1" si="67"/>
        <v/>
      </c>
      <c r="U249" s="142" t="str">
        <f t="shared" ca="1" si="67"/>
        <v/>
      </c>
      <c r="V249" s="142" t="str">
        <f t="shared" ca="1" si="67"/>
        <v/>
      </c>
      <c r="W249" s="142" t="str">
        <f t="shared" ca="1" si="67"/>
        <v/>
      </c>
      <c r="X249" s="142" t="str">
        <f t="shared" ca="1" si="67"/>
        <v/>
      </c>
      <c r="Y249" s="142"/>
      <c r="Z249" s="142"/>
      <c r="AA249" s="148" t="str">
        <f t="shared" ca="1" si="65"/>
        <v/>
      </c>
      <c r="AB249" s="148" t="str">
        <f t="shared" ca="1" si="65"/>
        <v/>
      </c>
      <c r="AC249" s="148" t="str">
        <f t="shared" ca="1" si="65"/>
        <v/>
      </c>
      <c r="AD249" s="148" t="str">
        <f t="shared" ca="1" si="65"/>
        <v/>
      </c>
      <c r="AE249" s="148" t="str">
        <f t="shared" ca="1" si="65"/>
        <v/>
      </c>
      <c r="AF249" s="148" t="str">
        <f t="shared" ca="1" si="65"/>
        <v/>
      </c>
      <c r="AG249" s="148" t="str">
        <f t="shared" ca="1" si="65"/>
        <v/>
      </c>
      <c r="AH249" s="148" t="str">
        <f t="shared" ca="1" si="65"/>
        <v/>
      </c>
      <c r="AI249" s="148" t="str">
        <f t="shared" ca="1" si="65"/>
        <v/>
      </c>
      <c r="AJ249" s="148" t="str">
        <f t="shared" ca="1" si="65"/>
        <v/>
      </c>
      <c r="AK249" s="148" t="str">
        <f t="shared" ref="AA249:AK273" ca="1" si="68">IF($E249=1,"",IF(AND($F249&gt;=AK$2,$F249&lt;=AK$4),AK$6,""))</f>
        <v/>
      </c>
      <c r="AL249" s="148" t="str">
        <f t="shared" ca="1" si="66"/>
        <v/>
      </c>
      <c r="AM249" s="238" t="str">
        <f t="shared" ca="1" si="57"/>
        <v/>
      </c>
      <c r="AN249" s="233" t="str">
        <f t="shared" ca="1" si="61"/>
        <v/>
      </c>
      <c r="AO249" s="233" t="str">
        <f t="shared" ca="1" si="58"/>
        <v/>
      </c>
      <c r="AP249" s="233" t="str">
        <f t="shared" ca="1" si="59"/>
        <v/>
      </c>
      <c r="AR249" s="66"/>
      <c r="AS249" s="11"/>
      <c r="AT249" s="11"/>
    </row>
    <row r="250" spans="1:46" x14ac:dyDescent="0.35">
      <c r="A250" s="66" t="str">
        <f>IF(C249="","",MAX($A$7:A249)+1)</f>
        <v/>
      </c>
      <c r="B250" s="37" t="str">
        <f>IF(C250&lt;&gt;"",MAX($B$7:B249)+1,"")</f>
        <v/>
      </c>
      <c r="C250" s="107"/>
      <c r="D250" s="38"/>
      <c r="E250" s="108" t="str">
        <f t="shared" si="55"/>
        <v/>
      </c>
      <c r="F250" s="150"/>
      <c r="G250" s="107"/>
      <c r="H250" s="70" t="str">
        <f t="shared" ca="1" si="56"/>
        <v/>
      </c>
      <c r="I250" s="287" t="str">
        <f t="shared" ca="1" si="60"/>
        <v/>
      </c>
      <c r="J250" s="285" t="str">
        <f ca="1">IF(H250="","",VLOOKUP(H250,Kategorie!$A$4:$J$35,8,FALSE))</f>
        <v/>
      </c>
      <c r="L250" s="142" t="str">
        <f t="shared" ca="1" si="67"/>
        <v/>
      </c>
      <c r="M250" s="142" t="str">
        <f t="shared" ca="1" si="67"/>
        <v/>
      </c>
      <c r="N250" s="142" t="str">
        <f t="shared" ca="1" si="67"/>
        <v/>
      </c>
      <c r="O250" s="142" t="str">
        <f t="shared" ca="1" si="67"/>
        <v/>
      </c>
      <c r="P250" s="142" t="str">
        <f t="shared" ca="1" si="67"/>
        <v/>
      </c>
      <c r="Q250" s="142" t="str">
        <f t="shared" ca="1" si="67"/>
        <v/>
      </c>
      <c r="R250" s="142" t="str">
        <f t="shared" ca="1" si="67"/>
        <v/>
      </c>
      <c r="S250" s="142" t="str">
        <f t="shared" ca="1" si="67"/>
        <v/>
      </c>
      <c r="T250" s="142" t="str">
        <f t="shared" ca="1" si="67"/>
        <v/>
      </c>
      <c r="U250" s="142" t="str">
        <f t="shared" ca="1" si="67"/>
        <v/>
      </c>
      <c r="V250" s="142" t="str">
        <f t="shared" ca="1" si="67"/>
        <v/>
      </c>
      <c r="W250" s="142" t="str">
        <f t="shared" ca="1" si="67"/>
        <v/>
      </c>
      <c r="X250" s="142" t="str">
        <f t="shared" ca="1" si="67"/>
        <v/>
      </c>
      <c r="Y250" s="142"/>
      <c r="Z250" s="142"/>
      <c r="AA250" s="148" t="str">
        <f t="shared" ca="1" si="68"/>
        <v/>
      </c>
      <c r="AB250" s="148" t="str">
        <f t="shared" ca="1" si="68"/>
        <v/>
      </c>
      <c r="AC250" s="148" t="str">
        <f t="shared" ca="1" si="68"/>
        <v/>
      </c>
      <c r="AD250" s="148" t="str">
        <f t="shared" ca="1" si="68"/>
        <v/>
      </c>
      <c r="AE250" s="148" t="str">
        <f t="shared" ca="1" si="68"/>
        <v/>
      </c>
      <c r="AF250" s="148" t="str">
        <f t="shared" ca="1" si="68"/>
        <v/>
      </c>
      <c r="AG250" s="148" t="str">
        <f t="shared" ca="1" si="68"/>
        <v/>
      </c>
      <c r="AH250" s="148" t="str">
        <f t="shared" ca="1" si="68"/>
        <v/>
      </c>
      <c r="AI250" s="148" t="str">
        <f t="shared" ca="1" si="68"/>
        <v/>
      </c>
      <c r="AJ250" s="148" t="str">
        <f t="shared" ca="1" si="68"/>
        <v/>
      </c>
      <c r="AK250" s="148" t="str">
        <f t="shared" ca="1" si="68"/>
        <v/>
      </c>
      <c r="AL250" s="148" t="str">
        <f t="shared" ca="1" si="66"/>
        <v/>
      </c>
      <c r="AM250" s="238" t="str">
        <f t="shared" ca="1" si="57"/>
        <v/>
      </c>
      <c r="AN250" s="233" t="str">
        <f t="shared" ca="1" si="61"/>
        <v/>
      </c>
      <c r="AO250" s="233" t="str">
        <f t="shared" ca="1" si="58"/>
        <v/>
      </c>
      <c r="AP250" s="233" t="str">
        <f t="shared" ca="1" si="59"/>
        <v/>
      </c>
      <c r="AR250" s="66"/>
      <c r="AS250" s="11"/>
      <c r="AT250" s="11"/>
    </row>
    <row r="251" spans="1:46" x14ac:dyDescent="0.35">
      <c r="A251" s="66" t="str">
        <f>IF(C250="","",MAX($A$7:A250)+1)</f>
        <v/>
      </c>
      <c r="B251" s="37" t="str">
        <f>IF(C251&lt;&gt;"",MAX($B$7:B250)+1,"")</f>
        <v/>
      </c>
      <c r="C251" s="107"/>
      <c r="D251" s="38"/>
      <c r="E251" s="108" t="str">
        <f t="shared" si="55"/>
        <v/>
      </c>
      <c r="F251" s="150"/>
      <c r="G251" s="107"/>
      <c r="H251" s="70" t="str">
        <f t="shared" ca="1" si="56"/>
        <v/>
      </c>
      <c r="I251" s="287" t="str">
        <f t="shared" ca="1" si="60"/>
        <v/>
      </c>
      <c r="J251" s="285" t="str">
        <f ca="1">IF(H251="","",VLOOKUP(H251,Kategorie!$A$4:$J$35,8,FALSE))</f>
        <v/>
      </c>
      <c r="L251" s="142" t="str">
        <f t="shared" ca="1" si="67"/>
        <v/>
      </c>
      <c r="M251" s="142" t="str">
        <f t="shared" ca="1" si="67"/>
        <v/>
      </c>
      <c r="N251" s="142" t="str">
        <f t="shared" ca="1" si="67"/>
        <v/>
      </c>
      <c r="O251" s="142" t="str">
        <f t="shared" ca="1" si="67"/>
        <v/>
      </c>
      <c r="P251" s="142" t="str">
        <f t="shared" ca="1" si="67"/>
        <v/>
      </c>
      <c r="Q251" s="142" t="str">
        <f t="shared" ca="1" si="67"/>
        <v/>
      </c>
      <c r="R251" s="142" t="str">
        <f t="shared" ca="1" si="67"/>
        <v/>
      </c>
      <c r="S251" s="142" t="str">
        <f t="shared" ca="1" si="67"/>
        <v/>
      </c>
      <c r="T251" s="142" t="str">
        <f t="shared" ca="1" si="67"/>
        <v/>
      </c>
      <c r="U251" s="142" t="str">
        <f t="shared" ca="1" si="67"/>
        <v/>
      </c>
      <c r="V251" s="142" t="str">
        <f t="shared" ca="1" si="67"/>
        <v/>
      </c>
      <c r="W251" s="142" t="str">
        <f t="shared" ca="1" si="67"/>
        <v/>
      </c>
      <c r="X251" s="142" t="str">
        <f t="shared" ca="1" si="67"/>
        <v/>
      </c>
      <c r="Y251" s="142"/>
      <c r="Z251" s="142"/>
      <c r="AA251" s="148" t="str">
        <f t="shared" ca="1" si="68"/>
        <v/>
      </c>
      <c r="AB251" s="148" t="str">
        <f t="shared" ca="1" si="68"/>
        <v/>
      </c>
      <c r="AC251" s="148" t="str">
        <f t="shared" ca="1" si="68"/>
        <v/>
      </c>
      <c r="AD251" s="148" t="str">
        <f t="shared" ca="1" si="68"/>
        <v/>
      </c>
      <c r="AE251" s="148" t="str">
        <f t="shared" ca="1" si="68"/>
        <v/>
      </c>
      <c r="AF251" s="148" t="str">
        <f t="shared" ca="1" si="68"/>
        <v/>
      </c>
      <c r="AG251" s="148" t="str">
        <f t="shared" ca="1" si="68"/>
        <v/>
      </c>
      <c r="AH251" s="148" t="str">
        <f t="shared" ca="1" si="68"/>
        <v/>
      </c>
      <c r="AI251" s="148" t="str">
        <f t="shared" ca="1" si="68"/>
        <v/>
      </c>
      <c r="AJ251" s="148" t="str">
        <f t="shared" ca="1" si="68"/>
        <v/>
      </c>
      <c r="AK251" s="148" t="str">
        <f t="shared" ca="1" si="68"/>
        <v/>
      </c>
      <c r="AL251" s="148" t="str">
        <f t="shared" ca="1" si="66"/>
        <v/>
      </c>
      <c r="AM251" s="238" t="str">
        <f t="shared" ca="1" si="57"/>
        <v/>
      </c>
      <c r="AN251" s="233" t="str">
        <f t="shared" ca="1" si="61"/>
        <v/>
      </c>
      <c r="AO251" s="233" t="str">
        <f t="shared" ca="1" si="58"/>
        <v/>
      </c>
      <c r="AP251" s="233" t="str">
        <f t="shared" ca="1" si="59"/>
        <v/>
      </c>
      <c r="AR251" s="66"/>
      <c r="AS251" s="11"/>
      <c r="AT251" s="11"/>
    </row>
    <row r="252" spans="1:46" x14ac:dyDescent="0.35">
      <c r="A252" s="66" t="str">
        <f>IF(C251="","",MAX($A$7:A251)+1)</f>
        <v/>
      </c>
      <c r="B252" s="37" t="str">
        <f>IF(C252&lt;&gt;"",MAX($B$7:B251)+1,"")</f>
        <v/>
      </c>
      <c r="C252" s="107"/>
      <c r="D252" s="38"/>
      <c r="E252" s="108" t="str">
        <f t="shared" si="55"/>
        <v/>
      </c>
      <c r="F252" s="150"/>
      <c r="G252" s="107"/>
      <c r="H252" s="70" t="str">
        <f t="shared" ca="1" si="56"/>
        <v/>
      </c>
      <c r="I252" s="287" t="str">
        <f t="shared" ca="1" si="60"/>
        <v/>
      </c>
      <c r="J252" s="285" t="str">
        <f ca="1">IF(H252="","",VLOOKUP(H252,Kategorie!$A$4:$J$35,8,FALSE))</f>
        <v/>
      </c>
      <c r="L252" s="142" t="str">
        <f t="shared" ca="1" si="67"/>
        <v/>
      </c>
      <c r="M252" s="142" t="str">
        <f t="shared" ca="1" si="67"/>
        <v/>
      </c>
      <c r="N252" s="142" t="str">
        <f t="shared" ca="1" si="67"/>
        <v/>
      </c>
      <c r="O252" s="142" t="str">
        <f t="shared" ca="1" si="67"/>
        <v/>
      </c>
      <c r="P252" s="142" t="str">
        <f t="shared" ca="1" si="67"/>
        <v/>
      </c>
      <c r="Q252" s="142" t="str">
        <f t="shared" ca="1" si="67"/>
        <v/>
      </c>
      <c r="R252" s="142" t="str">
        <f t="shared" ca="1" si="67"/>
        <v/>
      </c>
      <c r="S252" s="142" t="str">
        <f t="shared" ca="1" si="67"/>
        <v/>
      </c>
      <c r="T252" s="142" t="str">
        <f t="shared" ca="1" si="67"/>
        <v/>
      </c>
      <c r="U252" s="142" t="str">
        <f t="shared" ca="1" si="67"/>
        <v/>
      </c>
      <c r="V252" s="142" t="str">
        <f t="shared" ca="1" si="67"/>
        <v/>
      </c>
      <c r="W252" s="142" t="str">
        <f t="shared" ca="1" si="67"/>
        <v/>
      </c>
      <c r="X252" s="142" t="str">
        <f t="shared" ca="1" si="67"/>
        <v/>
      </c>
      <c r="Y252" s="142"/>
      <c r="Z252" s="142"/>
      <c r="AA252" s="148" t="str">
        <f t="shared" ca="1" si="68"/>
        <v/>
      </c>
      <c r="AB252" s="148" t="str">
        <f t="shared" ca="1" si="68"/>
        <v/>
      </c>
      <c r="AC252" s="148" t="str">
        <f t="shared" ca="1" si="68"/>
        <v/>
      </c>
      <c r="AD252" s="148" t="str">
        <f t="shared" ca="1" si="68"/>
        <v/>
      </c>
      <c r="AE252" s="148" t="str">
        <f t="shared" ca="1" si="68"/>
        <v/>
      </c>
      <c r="AF252" s="148" t="str">
        <f t="shared" ca="1" si="68"/>
        <v/>
      </c>
      <c r="AG252" s="148" t="str">
        <f t="shared" ca="1" si="68"/>
        <v/>
      </c>
      <c r="AH252" s="148" t="str">
        <f t="shared" ca="1" si="68"/>
        <v/>
      </c>
      <c r="AI252" s="148" t="str">
        <f t="shared" ca="1" si="68"/>
        <v/>
      </c>
      <c r="AJ252" s="148" t="str">
        <f t="shared" ca="1" si="68"/>
        <v/>
      </c>
      <c r="AK252" s="148" t="str">
        <f t="shared" ca="1" si="68"/>
        <v/>
      </c>
      <c r="AL252" s="148" t="str">
        <f t="shared" ca="1" si="66"/>
        <v/>
      </c>
      <c r="AM252" s="238" t="str">
        <f t="shared" ca="1" si="57"/>
        <v/>
      </c>
      <c r="AN252" s="233" t="str">
        <f t="shared" ca="1" si="61"/>
        <v/>
      </c>
      <c r="AO252" s="233" t="str">
        <f t="shared" ca="1" si="58"/>
        <v/>
      </c>
      <c r="AP252" s="233" t="str">
        <f t="shared" ca="1" si="59"/>
        <v/>
      </c>
      <c r="AR252" s="66"/>
      <c r="AS252" s="11"/>
      <c r="AT252" s="11"/>
    </row>
    <row r="253" spans="1:46" x14ac:dyDescent="0.35">
      <c r="A253" s="66" t="str">
        <f>IF(C252="","",MAX($A$7:A252)+1)</f>
        <v/>
      </c>
      <c r="B253" s="37" t="str">
        <f>IF(C253&lt;&gt;"",MAX($B$7:B252)+1,"")</f>
        <v/>
      </c>
      <c r="C253" s="107"/>
      <c r="D253" s="38"/>
      <c r="E253" s="108" t="str">
        <f t="shared" si="55"/>
        <v/>
      </c>
      <c r="F253" s="150"/>
      <c r="G253" s="107"/>
      <c r="H253" s="70" t="str">
        <f t="shared" ca="1" si="56"/>
        <v/>
      </c>
      <c r="I253" s="287" t="str">
        <f t="shared" ca="1" si="60"/>
        <v/>
      </c>
      <c r="J253" s="285" t="str">
        <f ca="1">IF(H253="","",VLOOKUP(H253,Kategorie!$A$4:$J$35,8,FALSE))</f>
        <v/>
      </c>
      <c r="L253" s="142" t="str">
        <f t="shared" ca="1" si="67"/>
        <v/>
      </c>
      <c r="M253" s="142" t="str">
        <f t="shared" ca="1" si="67"/>
        <v/>
      </c>
      <c r="N253" s="142" t="str">
        <f t="shared" ca="1" si="67"/>
        <v/>
      </c>
      <c r="O253" s="142" t="str">
        <f t="shared" ca="1" si="67"/>
        <v/>
      </c>
      <c r="P253" s="142" t="str">
        <f t="shared" ca="1" si="67"/>
        <v/>
      </c>
      <c r="Q253" s="142" t="str">
        <f t="shared" ca="1" si="67"/>
        <v/>
      </c>
      <c r="R253" s="142" t="str">
        <f t="shared" ca="1" si="67"/>
        <v/>
      </c>
      <c r="S253" s="142" t="str">
        <f t="shared" ca="1" si="67"/>
        <v/>
      </c>
      <c r="T253" s="142" t="str">
        <f t="shared" ca="1" si="67"/>
        <v/>
      </c>
      <c r="U253" s="142" t="str">
        <f t="shared" ca="1" si="67"/>
        <v/>
      </c>
      <c r="V253" s="142" t="str">
        <f t="shared" ca="1" si="67"/>
        <v/>
      </c>
      <c r="W253" s="142" t="str">
        <f t="shared" ca="1" si="67"/>
        <v/>
      </c>
      <c r="X253" s="142" t="str">
        <f t="shared" ca="1" si="67"/>
        <v/>
      </c>
      <c r="Y253" s="142"/>
      <c r="Z253" s="142"/>
      <c r="AA253" s="148" t="str">
        <f t="shared" ca="1" si="68"/>
        <v/>
      </c>
      <c r="AB253" s="148" t="str">
        <f t="shared" ca="1" si="68"/>
        <v/>
      </c>
      <c r="AC253" s="148" t="str">
        <f t="shared" ca="1" si="68"/>
        <v/>
      </c>
      <c r="AD253" s="148" t="str">
        <f t="shared" ca="1" si="68"/>
        <v/>
      </c>
      <c r="AE253" s="148" t="str">
        <f t="shared" ca="1" si="68"/>
        <v/>
      </c>
      <c r="AF253" s="148" t="str">
        <f t="shared" ca="1" si="68"/>
        <v/>
      </c>
      <c r="AG253" s="148" t="str">
        <f t="shared" ca="1" si="68"/>
        <v/>
      </c>
      <c r="AH253" s="148" t="str">
        <f t="shared" ca="1" si="68"/>
        <v/>
      </c>
      <c r="AI253" s="148" t="str">
        <f t="shared" ca="1" si="68"/>
        <v/>
      </c>
      <c r="AJ253" s="148" t="str">
        <f t="shared" ca="1" si="68"/>
        <v/>
      </c>
      <c r="AK253" s="148" t="str">
        <f t="shared" ca="1" si="68"/>
        <v/>
      </c>
      <c r="AL253" s="148" t="str">
        <f t="shared" ca="1" si="66"/>
        <v/>
      </c>
      <c r="AM253" s="238" t="str">
        <f t="shared" ca="1" si="57"/>
        <v/>
      </c>
      <c r="AN253" s="233" t="str">
        <f t="shared" ca="1" si="61"/>
        <v/>
      </c>
      <c r="AO253" s="233" t="str">
        <f t="shared" ca="1" si="58"/>
        <v/>
      </c>
      <c r="AP253" s="233" t="str">
        <f t="shared" ca="1" si="59"/>
        <v/>
      </c>
      <c r="AR253" s="66"/>
      <c r="AS253" s="11"/>
      <c r="AT253" s="11"/>
    </row>
    <row r="254" spans="1:46" x14ac:dyDescent="0.35">
      <c r="A254" s="66" t="str">
        <f>IF(C253="","",MAX($A$7:A253)+1)</f>
        <v/>
      </c>
      <c r="B254" s="37" t="str">
        <f>IF(C254&lt;&gt;"",MAX($B$7:B253)+1,"")</f>
        <v/>
      </c>
      <c r="C254" s="107"/>
      <c r="D254" s="38"/>
      <c r="E254" s="108" t="str">
        <f t="shared" si="55"/>
        <v/>
      </c>
      <c r="F254" s="150"/>
      <c r="G254" s="107"/>
      <c r="H254" s="70" t="str">
        <f t="shared" ca="1" si="56"/>
        <v/>
      </c>
      <c r="I254" s="287" t="str">
        <f t="shared" ca="1" si="60"/>
        <v/>
      </c>
      <c r="J254" s="285" t="str">
        <f ca="1">IF(H254="","",VLOOKUP(H254,Kategorie!$A$4:$J$35,8,FALSE))</f>
        <v/>
      </c>
      <c r="L254" s="142" t="str">
        <f t="shared" ca="1" si="67"/>
        <v/>
      </c>
      <c r="M254" s="142" t="str">
        <f t="shared" ca="1" si="67"/>
        <v/>
      </c>
      <c r="N254" s="142" t="str">
        <f t="shared" ca="1" si="67"/>
        <v/>
      </c>
      <c r="O254" s="142" t="str">
        <f t="shared" ca="1" si="67"/>
        <v/>
      </c>
      <c r="P254" s="142" t="str">
        <f t="shared" ca="1" si="67"/>
        <v/>
      </c>
      <c r="Q254" s="142" t="str">
        <f t="shared" ca="1" si="67"/>
        <v/>
      </c>
      <c r="R254" s="142" t="str">
        <f t="shared" ca="1" si="67"/>
        <v/>
      </c>
      <c r="S254" s="142" t="str">
        <f t="shared" ca="1" si="67"/>
        <v/>
      </c>
      <c r="T254" s="142" t="str">
        <f t="shared" ca="1" si="67"/>
        <v/>
      </c>
      <c r="U254" s="142" t="str">
        <f t="shared" ca="1" si="67"/>
        <v/>
      </c>
      <c r="V254" s="142" t="str">
        <f t="shared" ca="1" si="67"/>
        <v/>
      </c>
      <c r="W254" s="142" t="str">
        <f t="shared" ca="1" si="67"/>
        <v/>
      </c>
      <c r="X254" s="142" t="str">
        <f t="shared" ca="1" si="67"/>
        <v/>
      </c>
      <c r="Y254" s="142"/>
      <c r="Z254" s="142"/>
      <c r="AA254" s="148" t="str">
        <f t="shared" ca="1" si="68"/>
        <v/>
      </c>
      <c r="AB254" s="148" t="str">
        <f t="shared" ca="1" si="68"/>
        <v/>
      </c>
      <c r="AC254" s="148" t="str">
        <f t="shared" ca="1" si="68"/>
        <v/>
      </c>
      <c r="AD254" s="148" t="str">
        <f t="shared" ca="1" si="68"/>
        <v/>
      </c>
      <c r="AE254" s="148" t="str">
        <f t="shared" ca="1" si="68"/>
        <v/>
      </c>
      <c r="AF254" s="148" t="str">
        <f t="shared" ca="1" si="68"/>
        <v/>
      </c>
      <c r="AG254" s="148" t="str">
        <f t="shared" ca="1" si="68"/>
        <v/>
      </c>
      <c r="AH254" s="148" t="str">
        <f t="shared" ca="1" si="68"/>
        <v/>
      </c>
      <c r="AI254" s="148" t="str">
        <f t="shared" ca="1" si="68"/>
        <v/>
      </c>
      <c r="AJ254" s="148" t="str">
        <f t="shared" ca="1" si="68"/>
        <v/>
      </c>
      <c r="AK254" s="148" t="str">
        <f t="shared" ca="1" si="68"/>
        <v/>
      </c>
      <c r="AL254" s="148" t="str">
        <f t="shared" ca="1" si="66"/>
        <v/>
      </c>
      <c r="AM254" s="238" t="str">
        <f t="shared" ca="1" si="57"/>
        <v/>
      </c>
      <c r="AN254" s="233" t="str">
        <f t="shared" ca="1" si="61"/>
        <v/>
      </c>
      <c r="AO254" s="233" t="str">
        <f t="shared" ca="1" si="58"/>
        <v/>
      </c>
      <c r="AP254" s="233" t="str">
        <f t="shared" ca="1" si="59"/>
        <v/>
      </c>
      <c r="AR254" s="66"/>
      <c r="AS254" s="11"/>
      <c r="AT254" s="11"/>
    </row>
    <row r="255" spans="1:46" x14ac:dyDescent="0.35">
      <c r="A255" s="66" t="str">
        <f>IF(C254="","",MAX($A$7:A254)+1)</f>
        <v/>
      </c>
      <c r="B255" s="37" t="str">
        <f>IF(C255&lt;&gt;"",MAX($B$7:B254)+1,"")</f>
        <v/>
      </c>
      <c r="C255" s="107"/>
      <c r="D255" s="38"/>
      <c r="E255" s="108" t="str">
        <f t="shared" si="55"/>
        <v/>
      </c>
      <c r="F255" s="150"/>
      <c r="G255" s="107"/>
      <c r="H255" s="70" t="str">
        <f t="shared" ca="1" si="56"/>
        <v/>
      </c>
      <c r="I255" s="287" t="str">
        <f t="shared" ca="1" si="60"/>
        <v/>
      </c>
      <c r="J255" s="285" t="str">
        <f ca="1">IF(H255="","",VLOOKUP(H255,Kategorie!$A$4:$J$35,8,FALSE))</f>
        <v/>
      </c>
      <c r="L255" s="142" t="str">
        <f t="shared" ca="1" si="67"/>
        <v/>
      </c>
      <c r="M255" s="142" t="str">
        <f t="shared" ca="1" si="67"/>
        <v/>
      </c>
      <c r="N255" s="142" t="str">
        <f t="shared" ca="1" si="67"/>
        <v/>
      </c>
      <c r="O255" s="142" t="str">
        <f t="shared" ca="1" si="67"/>
        <v/>
      </c>
      <c r="P255" s="142" t="str">
        <f t="shared" ca="1" si="67"/>
        <v/>
      </c>
      <c r="Q255" s="142" t="str">
        <f t="shared" ca="1" si="67"/>
        <v/>
      </c>
      <c r="R255" s="142" t="str">
        <f t="shared" ca="1" si="67"/>
        <v/>
      </c>
      <c r="S255" s="142" t="str">
        <f t="shared" ca="1" si="67"/>
        <v/>
      </c>
      <c r="T255" s="142" t="str">
        <f t="shared" ca="1" si="67"/>
        <v/>
      </c>
      <c r="U255" s="142" t="str">
        <f t="shared" ca="1" si="67"/>
        <v/>
      </c>
      <c r="V255" s="142" t="str">
        <f t="shared" ca="1" si="67"/>
        <v/>
      </c>
      <c r="W255" s="142" t="str">
        <f t="shared" ca="1" si="67"/>
        <v/>
      </c>
      <c r="X255" s="142" t="str">
        <f t="shared" ca="1" si="67"/>
        <v/>
      </c>
      <c r="Y255" s="142"/>
      <c r="Z255" s="142"/>
      <c r="AA255" s="148" t="str">
        <f t="shared" ca="1" si="68"/>
        <v/>
      </c>
      <c r="AB255" s="148" t="str">
        <f t="shared" ca="1" si="68"/>
        <v/>
      </c>
      <c r="AC255" s="148" t="str">
        <f t="shared" ca="1" si="68"/>
        <v/>
      </c>
      <c r="AD255" s="148" t="str">
        <f t="shared" ca="1" si="68"/>
        <v/>
      </c>
      <c r="AE255" s="148" t="str">
        <f t="shared" ca="1" si="68"/>
        <v/>
      </c>
      <c r="AF255" s="148" t="str">
        <f t="shared" ca="1" si="68"/>
        <v/>
      </c>
      <c r="AG255" s="148" t="str">
        <f t="shared" ca="1" si="68"/>
        <v/>
      </c>
      <c r="AH255" s="148" t="str">
        <f t="shared" ca="1" si="68"/>
        <v/>
      </c>
      <c r="AI255" s="148" t="str">
        <f t="shared" ca="1" si="68"/>
        <v/>
      </c>
      <c r="AJ255" s="148" t="str">
        <f t="shared" ca="1" si="68"/>
        <v/>
      </c>
      <c r="AK255" s="148" t="str">
        <f t="shared" ca="1" si="68"/>
        <v/>
      </c>
      <c r="AL255" s="148" t="str">
        <f t="shared" ca="1" si="66"/>
        <v/>
      </c>
      <c r="AM255" s="238" t="str">
        <f t="shared" ca="1" si="57"/>
        <v/>
      </c>
      <c r="AN255" s="233" t="str">
        <f t="shared" ca="1" si="61"/>
        <v/>
      </c>
      <c r="AO255" s="233" t="str">
        <f t="shared" ca="1" si="58"/>
        <v/>
      </c>
      <c r="AP255" s="233" t="str">
        <f t="shared" ca="1" si="59"/>
        <v/>
      </c>
      <c r="AR255" s="66"/>
      <c r="AS255" s="11"/>
      <c r="AT255" s="11"/>
    </row>
    <row r="256" spans="1:46" x14ac:dyDescent="0.35">
      <c r="A256" s="66" t="str">
        <f>IF(C255="","",MAX($A$7:A255)+1)</f>
        <v/>
      </c>
      <c r="B256" s="37" t="str">
        <f>IF(C256&lt;&gt;"",MAX($B$7:B255)+1,"")</f>
        <v/>
      </c>
      <c r="C256" s="107"/>
      <c r="D256" s="38"/>
      <c r="E256" s="108" t="str">
        <f t="shared" si="55"/>
        <v/>
      </c>
      <c r="F256" s="150"/>
      <c r="G256" s="107"/>
      <c r="H256" s="70" t="str">
        <f t="shared" ca="1" si="56"/>
        <v/>
      </c>
      <c r="I256" s="287" t="str">
        <f t="shared" ca="1" si="60"/>
        <v/>
      </c>
      <c r="J256" s="285" t="str">
        <f ca="1">IF(H256="","",VLOOKUP(H256,Kategorie!$A$4:$J$35,8,FALSE))</f>
        <v/>
      </c>
      <c r="L256" s="142" t="str">
        <f t="shared" ca="1" si="67"/>
        <v/>
      </c>
      <c r="M256" s="142" t="str">
        <f t="shared" ca="1" si="67"/>
        <v/>
      </c>
      <c r="N256" s="142" t="str">
        <f t="shared" ca="1" si="67"/>
        <v/>
      </c>
      <c r="O256" s="142" t="str">
        <f t="shared" ca="1" si="67"/>
        <v/>
      </c>
      <c r="P256" s="142" t="str">
        <f t="shared" ca="1" si="67"/>
        <v/>
      </c>
      <c r="Q256" s="142" t="str">
        <f t="shared" ca="1" si="67"/>
        <v/>
      </c>
      <c r="R256" s="142" t="str">
        <f t="shared" ca="1" si="67"/>
        <v/>
      </c>
      <c r="S256" s="142" t="str">
        <f t="shared" ca="1" si="67"/>
        <v/>
      </c>
      <c r="T256" s="142" t="str">
        <f t="shared" ca="1" si="67"/>
        <v/>
      </c>
      <c r="U256" s="142" t="str">
        <f t="shared" ca="1" si="67"/>
        <v/>
      </c>
      <c r="V256" s="142" t="str">
        <f t="shared" ca="1" si="67"/>
        <v/>
      </c>
      <c r="W256" s="142" t="str">
        <f t="shared" ca="1" si="67"/>
        <v/>
      </c>
      <c r="X256" s="142" t="str">
        <f t="shared" ca="1" si="67"/>
        <v/>
      </c>
      <c r="Y256" s="142"/>
      <c r="Z256" s="142"/>
      <c r="AA256" s="148" t="str">
        <f t="shared" ca="1" si="68"/>
        <v/>
      </c>
      <c r="AB256" s="148" t="str">
        <f t="shared" ca="1" si="68"/>
        <v/>
      </c>
      <c r="AC256" s="148" t="str">
        <f t="shared" ca="1" si="68"/>
        <v/>
      </c>
      <c r="AD256" s="148" t="str">
        <f t="shared" ca="1" si="68"/>
        <v/>
      </c>
      <c r="AE256" s="148" t="str">
        <f t="shared" ca="1" si="68"/>
        <v/>
      </c>
      <c r="AF256" s="148" t="str">
        <f t="shared" ca="1" si="68"/>
        <v/>
      </c>
      <c r="AG256" s="148" t="str">
        <f t="shared" ca="1" si="68"/>
        <v/>
      </c>
      <c r="AH256" s="148" t="str">
        <f t="shared" ca="1" si="68"/>
        <v/>
      </c>
      <c r="AI256" s="148" t="str">
        <f t="shared" ca="1" si="68"/>
        <v/>
      </c>
      <c r="AJ256" s="148" t="str">
        <f t="shared" ca="1" si="68"/>
        <v/>
      </c>
      <c r="AK256" s="148" t="str">
        <f t="shared" ca="1" si="68"/>
        <v/>
      </c>
      <c r="AL256" s="148" t="str">
        <f t="shared" ca="1" si="66"/>
        <v/>
      </c>
      <c r="AM256" s="238" t="str">
        <f t="shared" ca="1" si="57"/>
        <v/>
      </c>
      <c r="AN256" s="233" t="str">
        <f t="shared" ca="1" si="61"/>
        <v/>
      </c>
      <c r="AO256" s="233" t="str">
        <f t="shared" ca="1" si="58"/>
        <v/>
      </c>
      <c r="AP256" s="233" t="str">
        <f t="shared" ca="1" si="59"/>
        <v/>
      </c>
      <c r="AR256" s="66"/>
      <c r="AS256" s="11"/>
      <c r="AT256" s="11"/>
    </row>
    <row r="257" spans="1:46" x14ac:dyDescent="0.35">
      <c r="A257" s="66" t="str">
        <f>IF(C256="","",MAX($A$7:A256)+1)</f>
        <v/>
      </c>
      <c r="B257" s="37" t="str">
        <f>IF(C257&lt;&gt;"",MAX($B$7:B256)+1,"")</f>
        <v/>
      </c>
      <c r="C257" s="107"/>
      <c r="D257" s="38"/>
      <c r="E257" s="108" t="str">
        <f t="shared" si="55"/>
        <v/>
      </c>
      <c r="F257" s="150"/>
      <c r="G257" s="107"/>
      <c r="H257" s="70" t="str">
        <f t="shared" ca="1" si="56"/>
        <v/>
      </c>
      <c r="I257" s="287" t="str">
        <f t="shared" ca="1" si="60"/>
        <v/>
      </c>
      <c r="J257" s="285" t="str">
        <f ca="1">IF(H257="","",VLOOKUP(H257,Kategorie!$A$4:$J$35,8,FALSE))</f>
        <v/>
      </c>
      <c r="L257" s="142" t="str">
        <f t="shared" ca="1" si="67"/>
        <v/>
      </c>
      <c r="M257" s="142" t="str">
        <f t="shared" ca="1" si="67"/>
        <v/>
      </c>
      <c r="N257" s="142" t="str">
        <f t="shared" ca="1" si="67"/>
        <v/>
      </c>
      <c r="O257" s="142" t="str">
        <f t="shared" ca="1" si="67"/>
        <v/>
      </c>
      <c r="P257" s="142" t="str">
        <f t="shared" ca="1" si="67"/>
        <v/>
      </c>
      <c r="Q257" s="142" t="str">
        <f t="shared" ca="1" si="67"/>
        <v/>
      </c>
      <c r="R257" s="142" t="str">
        <f t="shared" ca="1" si="67"/>
        <v/>
      </c>
      <c r="S257" s="142" t="str">
        <f t="shared" ca="1" si="67"/>
        <v/>
      </c>
      <c r="T257" s="142" t="str">
        <f t="shared" ca="1" si="67"/>
        <v/>
      </c>
      <c r="U257" s="142" t="str">
        <f t="shared" ca="1" si="67"/>
        <v/>
      </c>
      <c r="V257" s="142" t="str">
        <f t="shared" ca="1" si="67"/>
        <v/>
      </c>
      <c r="W257" s="142" t="str">
        <f t="shared" ca="1" si="67"/>
        <v/>
      </c>
      <c r="X257" s="142" t="str">
        <f t="shared" ca="1" si="67"/>
        <v/>
      </c>
      <c r="Y257" s="142"/>
      <c r="Z257" s="142"/>
      <c r="AA257" s="148" t="str">
        <f t="shared" ca="1" si="68"/>
        <v/>
      </c>
      <c r="AB257" s="148" t="str">
        <f t="shared" ca="1" si="68"/>
        <v/>
      </c>
      <c r="AC257" s="148" t="str">
        <f t="shared" ca="1" si="68"/>
        <v/>
      </c>
      <c r="AD257" s="148" t="str">
        <f t="shared" ca="1" si="68"/>
        <v/>
      </c>
      <c r="AE257" s="148" t="str">
        <f t="shared" ca="1" si="68"/>
        <v/>
      </c>
      <c r="AF257" s="148" t="str">
        <f t="shared" ca="1" si="68"/>
        <v/>
      </c>
      <c r="AG257" s="148" t="str">
        <f t="shared" ca="1" si="68"/>
        <v/>
      </c>
      <c r="AH257" s="148" t="str">
        <f t="shared" ca="1" si="68"/>
        <v/>
      </c>
      <c r="AI257" s="148" t="str">
        <f t="shared" ca="1" si="68"/>
        <v/>
      </c>
      <c r="AJ257" s="148" t="str">
        <f t="shared" ca="1" si="68"/>
        <v/>
      </c>
      <c r="AK257" s="148" t="str">
        <f t="shared" ca="1" si="68"/>
        <v/>
      </c>
      <c r="AL257" s="148" t="str">
        <f t="shared" ca="1" si="66"/>
        <v/>
      </c>
      <c r="AM257" s="238" t="str">
        <f t="shared" ca="1" si="57"/>
        <v/>
      </c>
      <c r="AN257" s="233" t="str">
        <f t="shared" ca="1" si="61"/>
        <v/>
      </c>
      <c r="AO257" s="233" t="str">
        <f t="shared" ca="1" si="58"/>
        <v/>
      </c>
      <c r="AP257" s="233" t="str">
        <f t="shared" ca="1" si="59"/>
        <v/>
      </c>
      <c r="AR257" s="66"/>
      <c r="AS257" s="11"/>
      <c r="AT257" s="11"/>
    </row>
    <row r="258" spans="1:46" x14ac:dyDescent="0.35">
      <c r="A258" s="66" t="str">
        <f>IF(C257="","",MAX($A$7:A257)+1)</f>
        <v/>
      </c>
      <c r="B258" s="37" t="str">
        <f>IF(C258&lt;&gt;"",MAX($B$7:B257)+1,"")</f>
        <v/>
      </c>
      <c r="C258" s="107"/>
      <c r="D258" s="38"/>
      <c r="E258" s="108" t="str">
        <f t="shared" si="55"/>
        <v/>
      </c>
      <c r="F258" s="150"/>
      <c r="G258" s="107"/>
      <c r="H258" s="70" t="str">
        <f t="shared" ca="1" si="56"/>
        <v/>
      </c>
      <c r="I258" s="287" t="str">
        <f t="shared" ca="1" si="60"/>
        <v/>
      </c>
      <c r="J258" s="285" t="str">
        <f ca="1">IF(H258="","",VLOOKUP(H258,Kategorie!$A$4:$J$35,8,FALSE))</f>
        <v/>
      </c>
      <c r="L258" s="142" t="str">
        <f t="shared" ca="1" si="67"/>
        <v/>
      </c>
      <c r="M258" s="142" t="str">
        <f t="shared" ca="1" si="67"/>
        <v/>
      </c>
      <c r="N258" s="142" t="str">
        <f t="shared" ca="1" si="67"/>
        <v/>
      </c>
      <c r="O258" s="142" t="str">
        <f t="shared" ca="1" si="67"/>
        <v/>
      </c>
      <c r="P258" s="142" t="str">
        <f t="shared" ca="1" si="67"/>
        <v/>
      </c>
      <c r="Q258" s="142" t="str">
        <f t="shared" ca="1" si="67"/>
        <v/>
      </c>
      <c r="R258" s="142" t="str">
        <f t="shared" ca="1" si="67"/>
        <v/>
      </c>
      <c r="S258" s="142" t="str">
        <f t="shared" ca="1" si="67"/>
        <v/>
      </c>
      <c r="T258" s="142" t="str">
        <f t="shared" ca="1" si="67"/>
        <v/>
      </c>
      <c r="U258" s="142" t="str">
        <f t="shared" ca="1" si="67"/>
        <v/>
      </c>
      <c r="V258" s="142" t="str">
        <f t="shared" ca="1" si="67"/>
        <v/>
      </c>
      <c r="W258" s="142" t="str">
        <f t="shared" ca="1" si="67"/>
        <v/>
      </c>
      <c r="X258" s="142" t="str">
        <f t="shared" ca="1" si="67"/>
        <v/>
      </c>
      <c r="Y258" s="142"/>
      <c r="Z258" s="142"/>
      <c r="AA258" s="148" t="str">
        <f t="shared" ca="1" si="68"/>
        <v/>
      </c>
      <c r="AB258" s="148" t="str">
        <f t="shared" ca="1" si="68"/>
        <v/>
      </c>
      <c r="AC258" s="148" t="str">
        <f t="shared" ca="1" si="68"/>
        <v/>
      </c>
      <c r="AD258" s="148" t="str">
        <f t="shared" ca="1" si="68"/>
        <v/>
      </c>
      <c r="AE258" s="148" t="str">
        <f t="shared" ca="1" si="68"/>
        <v/>
      </c>
      <c r="AF258" s="148" t="str">
        <f t="shared" ca="1" si="68"/>
        <v/>
      </c>
      <c r="AG258" s="148" t="str">
        <f t="shared" ca="1" si="68"/>
        <v/>
      </c>
      <c r="AH258" s="148" t="str">
        <f t="shared" ca="1" si="68"/>
        <v/>
      </c>
      <c r="AI258" s="148" t="str">
        <f t="shared" ca="1" si="68"/>
        <v/>
      </c>
      <c r="AJ258" s="148" t="str">
        <f t="shared" ca="1" si="68"/>
        <v/>
      </c>
      <c r="AK258" s="148" t="str">
        <f t="shared" ca="1" si="68"/>
        <v/>
      </c>
      <c r="AL258" s="148" t="str">
        <f t="shared" ca="1" si="66"/>
        <v/>
      </c>
      <c r="AM258" s="238" t="str">
        <f t="shared" ca="1" si="57"/>
        <v/>
      </c>
      <c r="AN258" s="233" t="str">
        <f t="shared" ca="1" si="61"/>
        <v/>
      </c>
      <c r="AO258" s="233" t="str">
        <f t="shared" ca="1" si="58"/>
        <v/>
      </c>
      <c r="AP258" s="233" t="str">
        <f t="shared" ca="1" si="59"/>
        <v/>
      </c>
      <c r="AR258" s="66"/>
      <c r="AS258" s="11"/>
      <c r="AT258" s="11"/>
    </row>
    <row r="259" spans="1:46" x14ac:dyDescent="0.35">
      <c r="A259" s="66" t="str">
        <f>IF(C258="","",MAX($A$7:A258)+1)</f>
        <v/>
      </c>
      <c r="B259" s="37" t="str">
        <f>IF(C259&lt;&gt;"",MAX($B$7:B258)+1,"")</f>
        <v/>
      </c>
      <c r="C259" s="107"/>
      <c r="D259" s="38"/>
      <c r="E259" s="108" t="str">
        <f t="shared" si="55"/>
        <v/>
      </c>
      <c r="F259" s="150"/>
      <c r="G259" s="107"/>
      <c r="H259" s="70" t="str">
        <f t="shared" ca="1" si="56"/>
        <v/>
      </c>
      <c r="I259" s="287" t="str">
        <f t="shared" ca="1" si="60"/>
        <v/>
      </c>
      <c r="J259" s="285" t="str">
        <f ca="1">IF(H259="","",VLOOKUP(H259,Kategorie!$A$4:$J$35,8,FALSE))</f>
        <v/>
      </c>
      <c r="L259" s="142" t="str">
        <f t="shared" ca="1" si="67"/>
        <v/>
      </c>
      <c r="M259" s="142" t="str">
        <f t="shared" ca="1" si="67"/>
        <v/>
      </c>
      <c r="N259" s="142" t="str">
        <f t="shared" ca="1" si="67"/>
        <v/>
      </c>
      <c r="O259" s="142" t="str">
        <f t="shared" ca="1" si="67"/>
        <v/>
      </c>
      <c r="P259" s="142" t="str">
        <f t="shared" ca="1" si="67"/>
        <v/>
      </c>
      <c r="Q259" s="142" t="str">
        <f t="shared" ca="1" si="67"/>
        <v/>
      </c>
      <c r="R259" s="142" t="str">
        <f t="shared" ca="1" si="67"/>
        <v/>
      </c>
      <c r="S259" s="142" t="str">
        <f t="shared" ca="1" si="67"/>
        <v/>
      </c>
      <c r="T259" s="142" t="str">
        <f t="shared" ca="1" si="67"/>
        <v/>
      </c>
      <c r="U259" s="142" t="str">
        <f t="shared" ca="1" si="67"/>
        <v/>
      </c>
      <c r="V259" s="142" t="str">
        <f t="shared" ca="1" si="67"/>
        <v/>
      </c>
      <c r="W259" s="142" t="str">
        <f t="shared" ca="1" si="67"/>
        <v/>
      </c>
      <c r="X259" s="142" t="str">
        <f t="shared" ca="1" si="67"/>
        <v/>
      </c>
      <c r="Y259" s="142"/>
      <c r="Z259" s="142"/>
      <c r="AA259" s="148" t="str">
        <f t="shared" ca="1" si="68"/>
        <v/>
      </c>
      <c r="AB259" s="148" t="str">
        <f t="shared" ca="1" si="68"/>
        <v/>
      </c>
      <c r="AC259" s="148" t="str">
        <f t="shared" ca="1" si="68"/>
        <v/>
      </c>
      <c r="AD259" s="148" t="str">
        <f t="shared" ca="1" si="68"/>
        <v/>
      </c>
      <c r="AE259" s="148" t="str">
        <f t="shared" ca="1" si="68"/>
        <v/>
      </c>
      <c r="AF259" s="148" t="str">
        <f t="shared" ca="1" si="68"/>
        <v/>
      </c>
      <c r="AG259" s="148" t="str">
        <f t="shared" ca="1" si="68"/>
        <v/>
      </c>
      <c r="AH259" s="148" t="str">
        <f t="shared" ca="1" si="68"/>
        <v/>
      </c>
      <c r="AI259" s="148" t="str">
        <f t="shared" ca="1" si="68"/>
        <v/>
      </c>
      <c r="AJ259" s="148" t="str">
        <f t="shared" ca="1" si="68"/>
        <v/>
      </c>
      <c r="AK259" s="148" t="str">
        <f t="shared" ca="1" si="68"/>
        <v/>
      </c>
      <c r="AL259" s="148" t="str">
        <f t="shared" ca="1" si="66"/>
        <v/>
      </c>
      <c r="AM259" s="238" t="str">
        <f t="shared" ca="1" si="57"/>
        <v/>
      </c>
      <c r="AN259" s="233" t="str">
        <f t="shared" ca="1" si="61"/>
        <v/>
      </c>
      <c r="AO259" s="233" t="str">
        <f t="shared" ca="1" si="58"/>
        <v/>
      </c>
      <c r="AP259" s="233" t="str">
        <f t="shared" ca="1" si="59"/>
        <v/>
      </c>
      <c r="AR259" s="66"/>
      <c r="AS259" s="11"/>
      <c r="AT259" s="11"/>
    </row>
    <row r="260" spans="1:46" x14ac:dyDescent="0.35">
      <c r="A260" s="66" t="str">
        <f>IF(C259="","",MAX($A$7:A259)+1)</f>
        <v/>
      </c>
      <c r="B260" s="37" t="str">
        <f>IF(C260&lt;&gt;"",MAX($B$7:B259)+1,"")</f>
        <v/>
      </c>
      <c r="C260" s="107"/>
      <c r="D260" s="38"/>
      <c r="E260" s="108" t="str">
        <f t="shared" si="55"/>
        <v/>
      </c>
      <c r="F260" s="150"/>
      <c r="G260" s="107"/>
      <c r="H260" s="70" t="str">
        <f t="shared" ca="1" si="56"/>
        <v/>
      </c>
      <c r="I260" s="287" t="str">
        <f t="shared" ca="1" si="60"/>
        <v/>
      </c>
      <c r="J260" s="285" t="str">
        <f ca="1">IF(H260="","",VLOOKUP(H260,Kategorie!$A$4:$J$35,8,FALSE))</f>
        <v/>
      </c>
      <c r="L260" s="142" t="str">
        <f t="shared" ca="1" si="67"/>
        <v/>
      </c>
      <c r="M260" s="142" t="str">
        <f t="shared" ca="1" si="67"/>
        <v/>
      </c>
      <c r="N260" s="142" t="str">
        <f t="shared" ca="1" si="67"/>
        <v/>
      </c>
      <c r="O260" s="142" t="str">
        <f t="shared" ca="1" si="67"/>
        <v/>
      </c>
      <c r="P260" s="142" t="str">
        <f t="shared" ca="1" si="67"/>
        <v/>
      </c>
      <c r="Q260" s="142" t="str">
        <f t="shared" ca="1" si="67"/>
        <v/>
      </c>
      <c r="R260" s="142" t="str">
        <f t="shared" ca="1" si="67"/>
        <v/>
      </c>
      <c r="S260" s="142" t="str">
        <f t="shared" ca="1" si="67"/>
        <v/>
      </c>
      <c r="T260" s="142" t="str">
        <f t="shared" ca="1" si="67"/>
        <v/>
      </c>
      <c r="U260" s="142" t="str">
        <f t="shared" ca="1" si="67"/>
        <v/>
      </c>
      <c r="V260" s="142" t="str">
        <f t="shared" ca="1" si="67"/>
        <v/>
      </c>
      <c r="W260" s="142" t="str">
        <f t="shared" ca="1" si="67"/>
        <v/>
      </c>
      <c r="X260" s="142" t="str">
        <f t="shared" ca="1" si="67"/>
        <v/>
      </c>
      <c r="Y260" s="142"/>
      <c r="Z260" s="142"/>
      <c r="AA260" s="148" t="str">
        <f t="shared" ca="1" si="68"/>
        <v/>
      </c>
      <c r="AB260" s="148" t="str">
        <f t="shared" ca="1" si="68"/>
        <v/>
      </c>
      <c r="AC260" s="148" t="str">
        <f t="shared" ca="1" si="68"/>
        <v/>
      </c>
      <c r="AD260" s="148" t="str">
        <f t="shared" ca="1" si="68"/>
        <v/>
      </c>
      <c r="AE260" s="148" t="str">
        <f t="shared" ca="1" si="68"/>
        <v/>
      </c>
      <c r="AF260" s="148" t="str">
        <f t="shared" ca="1" si="68"/>
        <v/>
      </c>
      <c r="AG260" s="148" t="str">
        <f t="shared" ca="1" si="68"/>
        <v/>
      </c>
      <c r="AH260" s="148" t="str">
        <f t="shared" ca="1" si="68"/>
        <v/>
      </c>
      <c r="AI260" s="148" t="str">
        <f t="shared" ca="1" si="68"/>
        <v/>
      </c>
      <c r="AJ260" s="148" t="str">
        <f t="shared" ca="1" si="68"/>
        <v/>
      </c>
      <c r="AK260" s="148" t="str">
        <f t="shared" ca="1" si="68"/>
        <v/>
      </c>
      <c r="AL260" s="148" t="str">
        <f t="shared" ca="1" si="66"/>
        <v/>
      </c>
      <c r="AM260" s="238" t="str">
        <f t="shared" ca="1" si="57"/>
        <v/>
      </c>
      <c r="AN260" s="233" t="str">
        <f t="shared" ca="1" si="61"/>
        <v/>
      </c>
      <c r="AO260" s="233" t="str">
        <f t="shared" ca="1" si="58"/>
        <v/>
      </c>
      <c r="AP260" s="233" t="str">
        <f t="shared" ca="1" si="59"/>
        <v/>
      </c>
      <c r="AR260" s="66"/>
      <c r="AS260" s="11"/>
      <c r="AT260" s="11"/>
    </row>
    <row r="261" spans="1:46" x14ac:dyDescent="0.35">
      <c r="A261" s="66" t="str">
        <f>IF(C260="","",MAX($A$7:A260)+1)</f>
        <v/>
      </c>
      <c r="B261" s="37" t="str">
        <f>IF(C261&lt;&gt;"",MAX($B$7:B260)+1,"")</f>
        <v/>
      </c>
      <c r="C261" s="107"/>
      <c r="D261" s="38"/>
      <c r="E261" s="108" t="str">
        <f t="shared" si="55"/>
        <v/>
      </c>
      <c r="F261" s="150"/>
      <c r="G261" s="107"/>
      <c r="H261" s="70" t="str">
        <f t="shared" ca="1" si="56"/>
        <v/>
      </c>
      <c r="I261" s="287" t="str">
        <f t="shared" ca="1" si="60"/>
        <v/>
      </c>
      <c r="J261" s="285" t="str">
        <f ca="1">IF(H261="","",VLOOKUP(H261,Kategorie!$A$4:$J$35,8,FALSE))</f>
        <v/>
      </c>
      <c r="L261" s="142" t="str">
        <f t="shared" ca="1" si="67"/>
        <v/>
      </c>
      <c r="M261" s="142" t="str">
        <f t="shared" ca="1" si="67"/>
        <v/>
      </c>
      <c r="N261" s="142" t="str">
        <f t="shared" ca="1" si="67"/>
        <v/>
      </c>
      <c r="O261" s="142" t="str">
        <f t="shared" ca="1" si="67"/>
        <v/>
      </c>
      <c r="P261" s="142" t="str">
        <f t="shared" ca="1" si="67"/>
        <v/>
      </c>
      <c r="Q261" s="142" t="str">
        <f t="shared" ca="1" si="67"/>
        <v/>
      </c>
      <c r="R261" s="142" t="str">
        <f t="shared" ca="1" si="67"/>
        <v/>
      </c>
      <c r="S261" s="142" t="str">
        <f t="shared" ca="1" si="67"/>
        <v/>
      </c>
      <c r="T261" s="142" t="str">
        <f t="shared" ca="1" si="67"/>
        <v/>
      </c>
      <c r="U261" s="142" t="str">
        <f t="shared" ca="1" si="67"/>
        <v/>
      </c>
      <c r="V261" s="142" t="str">
        <f t="shared" ca="1" si="67"/>
        <v/>
      </c>
      <c r="W261" s="142" t="str">
        <f t="shared" ca="1" si="67"/>
        <v/>
      </c>
      <c r="X261" s="142" t="str">
        <f t="shared" ca="1" si="67"/>
        <v/>
      </c>
      <c r="Y261" s="142"/>
      <c r="Z261" s="142"/>
      <c r="AA261" s="148" t="str">
        <f t="shared" ca="1" si="68"/>
        <v/>
      </c>
      <c r="AB261" s="148" t="str">
        <f t="shared" ca="1" si="68"/>
        <v/>
      </c>
      <c r="AC261" s="148" t="str">
        <f t="shared" ca="1" si="68"/>
        <v/>
      </c>
      <c r="AD261" s="148" t="str">
        <f t="shared" ca="1" si="68"/>
        <v/>
      </c>
      <c r="AE261" s="148" t="str">
        <f t="shared" ca="1" si="68"/>
        <v/>
      </c>
      <c r="AF261" s="148" t="str">
        <f t="shared" ca="1" si="68"/>
        <v/>
      </c>
      <c r="AG261" s="148" t="str">
        <f t="shared" ca="1" si="68"/>
        <v/>
      </c>
      <c r="AH261" s="148" t="str">
        <f t="shared" ca="1" si="68"/>
        <v/>
      </c>
      <c r="AI261" s="148" t="str">
        <f t="shared" ca="1" si="68"/>
        <v/>
      </c>
      <c r="AJ261" s="148" t="str">
        <f t="shared" ca="1" si="68"/>
        <v/>
      </c>
      <c r="AK261" s="148" t="str">
        <f t="shared" ca="1" si="68"/>
        <v/>
      </c>
      <c r="AL261" s="148" t="str">
        <f t="shared" ca="1" si="66"/>
        <v/>
      </c>
      <c r="AM261" s="238" t="str">
        <f t="shared" ca="1" si="57"/>
        <v/>
      </c>
      <c r="AN261" s="233" t="str">
        <f t="shared" ca="1" si="61"/>
        <v/>
      </c>
      <c r="AO261" s="233" t="str">
        <f t="shared" ca="1" si="58"/>
        <v/>
      </c>
      <c r="AP261" s="233" t="str">
        <f t="shared" ca="1" si="59"/>
        <v/>
      </c>
      <c r="AR261" s="66"/>
      <c r="AS261" s="11"/>
      <c r="AT261" s="11"/>
    </row>
    <row r="262" spans="1:46" x14ac:dyDescent="0.35">
      <c r="A262" s="66" t="str">
        <f>IF(C261="","",MAX($A$7:A261)+1)</f>
        <v/>
      </c>
      <c r="B262" s="37" t="str">
        <f>IF(C262&lt;&gt;"",MAX($B$7:B261)+1,"")</f>
        <v/>
      </c>
      <c r="C262" s="107"/>
      <c r="D262" s="38"/>
      <c r="E262" s="108" t="str">
        <f t="shared" si="55"/>
        <v/>
      </c>
      <c r="F262" s="150"/>
      <c r="G262" s="107"/>
      <c r="H262" s="70" t="str">
        <f t="shared" ca="1" si="56"/>
        <v/>
      </c>
      <c r="I262" s="287" t="str">
        <f t="shared" ca="1" si="60"/>
        <v/>
      </c>
      <c r="J262" s="285" t="str">
        <f ca="1">IF(H262="","",VLOOKUP(H262,Kategorie!$A$4:$J$35,8,FALSE))</f>
        <v/>
      </c>
      <c r="L262" s="142" t="str">
        <f t="shared" ca="1" si="67"/>
        <v/>
      </c>
      <c r="M262" s="142" t="str">
        <f t="shared" ca="1" si="67"/>
        <v/>
      </c>
      <c r="N262" s="142" t="str">
        <f t="shared" ca="1" si="67"/>
        <v/>
      </c>
      <c r="O262" s="142" t="str">
        <f t="shared" ca="1" si="67"/>
        <v/>
      </c>
      <c r="P262" s="142" t="str">
        <f t="shared" ca="1" si="67"/>
        <v/>
      </c>
      <c r="Q262" s="142" t="str">
        <f t="shared" ca="1" si="67"/>
        <v/>
      </c>
      <c r="R262" s="142" t="str">
        <f t="shared" ca="1" si="67"/>
        <v/>
      </c>
      <c r="S262" s="142" t="str">
        <f t="shared" ca="1" si="67"/>
        <v/>
      </c>
      <c r="T262" s="142" t="str">
        <f t="shared" ca="1" si="67"/>
        <v/>
      </c>
      <c r="U262" s="142" t="str">
        <f t="shared" ca="1" si="67"/>
        <v/>
      </c>
      <c r="V262" s="142" t="str">
        <f t="shared" ca="1" si="67"/>
        <v/>
      </c>
      <c r="W262" s="142" t="str">
        <f t="shared" ca="1" si="67"/>
        <v/>
      </c>
      <c r="X262" s="142" t="str">
        <f t="shared" ca="1" si="67"/>
        <v/>
      </c>
      <c r="Y262" s="142"/>
      <c r="Z262" s="142"/>
      <c r="AA262" s="148" t="str">
        <f t="shared" ca="1" si="68"/>
        <v/>
      </c>
      <c r="AB262" s="148" t="str">
        <f t="shared" ca="1" si="68"/>
        <v/>
      </c>
      <c r="AC262" s="148" t="str">
        <f t="shared" ca="1" si="68"/>
        <v/>
      </c>
      <c r="AD262" s="148" t="str">
        <f t="shared" ca="1" si="68"/>
        <v/>
      </c>
      <c r="AE262" s="148" t="str">
        <f t="shared" ca="1" si="68"/>
        <v/>
      </c>
      <c r="AF262" s="148" t="str">
        <f t="shared" ca="1" si="68"/>
        <v/>
      </c>
      <c r="AG262" s="148" t="str">
        <f t="shared" ca="1" si="68"/>
        <v/>
      </c>
      <c r="AH262" s="148" t="str">
        <f t="shared" ca="1" si="68"/>
        <v/>
      </c>
      <c r="AI262" s="148" t="str">
        <f t="shared" ca="1" si="68"/>
        <v/>
      </c>
      <c r="AJ262" s="148" t="str">
        <f t="shared" ca="1" si="68"/>
        <v/>
      </c>
      <c r="AK262" s="148" t="str">
        <f t="shared" ca="1" si="68"/>
        <v/>
      </c>
      <c r="AL262" s="148" t="str">
        <f t="shared" ca="1" si="66"/>
        <v/>
      </c>
      <c r="AM262" s="238" t="str">
        <f t="shared" ca="1" si="57"/>
        <v/>
      </c>
      <c r="AN262" s="233" t="str">
        <f t="shared" ca="1" si="61"/>
        <v/>
      </c>
      <c r="AO262" s="233" t="str">
        <f t="shared" ca="1" si="58"/>
        <v/>
      </c>
      <c r="AP262" s="233" t="str">
        <f t="shared" ca="1" si="59"/>
        <v/>
      </c>
      <c r="AR262" s="66"/>
      <c r="AS262" s="11"/>
      <c r="AT262" s="11"/>
    </row>
    <row r="263" spans="1:46" x14ac:dyDescent="0.35">
      <c r="A263" s="66" t="str">
        <f>IF(C262="","",MAX($A$7:A262)+1)</f>
        <v/>
      </c>
      <c r="B263" s="37" t="str">
        <f>IF(C263&lt;&gt;"",MAX($B$7:B262)+1,"")</f>
        <v/>
      </c>
      <c r="C263" s="107"/>
      <c r="D263" s="38"/>
      <c r="E263" s="108" t="str">
        <f t="shared" ref="E263:E326" si="69">IF(C263="","",IF(MID(C263,LEN(C263),1)="á",0,1))</f>
        <v/>
      </c>
      <c r="F263" s="150"/>
      <c r="G263" s="107"/>
      <c r="H263" s="70" t="str">
        <f t="shared" ref="H263:H326" ca="1" si="70">CONCATENATE(L263,M263,N263,O263,P263,Q263,R263,S263,T263,U263,V263,W263,AA263,AB263,AC263,AD263,AE263,AF263,AG263,AH263,AI263,X263,Y263,Z263,AJ263,AK263,AL263)</f>
        <v/>
      </c>
      <c r="I263" s="287" t="str">
        <f t="shared" ca="1" si="60"/>
        <v/>
      </c>
      <c r="J263" s="285" t="str">
        <f ca="1">IF(H263="","",VLOOKUP(H263,Kategorie!$A$4:$J$35,8,FALSE))</f>
        <v/>
      </c>
      <c r="L263" s="142" t="str">
        <f t="shared" ca="1" si="67"/>
        <v/>
      </c>
      <c r="M263" s="142" t="str">
        <f t="shared" ca="1" si="67"/>
        <v/>
      </c>
      <c r="N263" s="142" t="str">
        <f t="shared" ca="1" si="67"/>
        <v/>
      </c>
      <c r="O263" s="142" t="str">
        <f t="shared" ca="1" si="67"/>
        <v/>
      </c>
      <c r="P263" s="142" t="str">
        <f t="shared" ca="1" si="67"/>
        <v/>
      </c>
      <c r="Q263" s="142" t="str">
        <f t="shared" ca="1" si="67"/>
        <v/>
      </c>
      <c r="R263" s="142" t="str">
        <f t="shared" ca="1" si="67"/>
        <v/>
      </c>
      <c r="S263" s="142" t="str">
        <f t="shared" ca="1" si="67"/>
        <v/>
      </c>
      <c r="T263" s="142" t="str">
        <f t="shared" ca="1" si="67"/>
        <v/>
      </c>
      <c r="U263" s="142" t="str">
        <f t="shared" ca="1" si="67"/>
        <v/>
      </c>
      <c r="V263" s="142" t="str">
        <f t="shared" ca="1" si="67"/>
        <v/>
      </c>
      <c r="W263" s="142" t="str">
        <f t="shared" ca="1" si="67"/>
        <v/>
      </c>
      <c r="X263" s="142" t="str">
        <f t="shared" ca="1" si="67"/>
        <v/>
      </c>
      <c r="Y263" s="142"/>
      <c r="Z263" s="142"/>
      <c r="AA263" s="148" t="str">
        <f t="shared" ca="1" si="68"/>
        <v/>
      </c>
      <c r="AB263" s="148" t="str">
        <f t="shared" ca="1" si="68"/>
        <v/>
      </c>
      <c r="AC263" s="148" t="str">
        <f t="shared" ca="1" si="68"/>
        <v/>
      </c>
      <c r="AD263" s="148" t="str">
        <f t="shared" ca="1" si="68"/>
        <v/>
      </c>
      <c r="AE263" s="148" t="str">
        <f t="shared" ca="1" si="68"/>
        <v/>
      </c>
      <c r="AF263" s="148" t="str">
        <f t="shared" ca="1" si="68"/>
        <v/>
      </c>
      <c r="AG263" s="148" t="str">
        <f t="shared" ca="1" si="68"/>
        <v/>
      </c>
      <c r="AH263" s="148" t="str">
        <f t="shared" ca="1" si="68"/>
        <v/>
      </c>
      <c r="AI263" s="148" t="str">
        <f t="shared" ca="1" si="68"/>
        <v/>
      </c>
      <c r="AJ263" s="148" t="str">
        <f t="shared" ca="1" si="68"/>
        <v/>
      </c>
      <c r="AK263" s="148" t="str">
        <f t="shared" ca="1" si="68"/>
        <v/>
      </c>
      <c r="AL263" s="148" t="str">
        <f t="shared" ca="1" si="66"/>
        <v/>
      </c>
      <c r="AM263" s="238" t="str">
        <f t="shared" ref="AM263:AM326" ca="1" si="71">IF(H263="","",VLOOKUP(H263,popisky,4,0))</f>
        <v/>
      </c>
      <c r="AN263" s="233" t="str">
        <f t="shared" ca="1" si="61"/>
        <v/>
      </c>
      <c r="AO263" s="233" t="str">
        <f t="shared" ref="AO263:AO326" ca="1" si="72">IF(H263="","",VLOOKUP(H263,popisky,10,0))</f>
        <v/>
      </c>
      <c r="AP263" s="233" t="str">
        <f t="shared" ref="AP263:AP326" ca="1" si="73">IF(H263="","",VLOOKUP(H263,popisky,5,0) &amp; " - " &amp; VLOOKUP(H263,popisky,6,0))</f>
        <v/>
      </c>
      <c r="AR263" s="66"/>
      <c r="AS263" s="11"/>
      <c r="AT263" s="11"/>
    </row>
    <row r="264" spans="1:46" x14ac:dyDescent="0.35">
      <c r="A264" s="66" t="str">
        <f>IF(C263="","",MAX($A$7:A263)+1)</f>
        <v/>
      </c>
      <c r="B264" s="37" t="str">
        <f>IF(C264&lt;&gt;"",MAX($B$7:B263)+1,"")</f>
        <v/>
      </c>
      <c r="C264" s="107"/>
      <c r="D264" s="38"/>
      <c r="E264" s="108" t="str">
        <f t="shared" si="69"/>
        <v/>
      </c>
      <c r="F264" s="150"/>
      <c r="G264" s="107"/>
      <c r="H264" s="70" t="str">
        <f t="shared" ca="1" si="70"/>
        <v/>
      </c>
      <c r="I264" s="287" t="str">
        <f t="shared" ref="I264:I327" ca="1" si="74">IF(AO264="","",AO264 &amp; " m")</f>
        <v/>
      </c>
      <c r="J264" s="285" t="str">
        <f ca="1">IF(H264="","",VLOOKUP(H264,Kategorie!$A$4:$J$35,8,FALSE))</f>
        <v/>
      </c>
      <c r="L264" s="142" t="str">
        <f t="shared" ca="1" si="67"/>
        <v/>
      </c>
      <c r="M264" s="142" t="str">
        <f t="shared" ca="1" si="67"/>
        <v/>
      </c>
      <c r="N264" s="142" t="str">
        <f t="shared" ca="1" si="67"/>
        <v/>
      </c>
      <c r="O264" s="142" t="str">
        <f t="shared" ca="1" si="67"/>
        <v/>
      </c>
      <c r="P264" s="142" t="str">
        <f t="shared" ca="1" si="67"/>
        <v/>
      </c>
      <c r="Q264" s="142" t="str">
        <f t="shared" ca="1" si="67"/>
        <v/>
      </c>
      <c r="R264" s="142" t="str">
        <f t="shared" ca="1" si="67"/>
        <v/>
      </c>
      <c r="S264" s="142" t="str">
        <f t="shared" ca="1" si="67"/>
        <v/>
      </c>
      <c r="T264" s="142" t="str">
        <f t="shared" ca="1" si="67"/>
        <v/>
      </c>
      <c r="U264" s="142" t="str">
        <f t="shared" ca="1" si="67"/>
        <v/>
      </c>
      <c r="V264" s="142" t="str">
        <f t="shared" ca="1" si="67"/>
        <v/>
      </c>
      <c r="W264" s="142" t="str">
        <f t="shared" ca="1" si="67"/>
        <v/>
      </c>
      <c r="X264" s="142" t="str">
        <f t="shared" ca="1" si="67"/>
        <v/>
      </c>
      <c r="Y264" s="142"/>
      <c r="Z264" s="142"/>
      <c r="AA264" s="148" t="str">
        <f t="shared" ca="1" si="68"/>
        <v/>
      </c>
      <c r="AB264" s="148" t="str">
        <f t="shared" ca="1" si="68"/>
        <v/>
      </c>
      <c r="AC264" s="148" t="str">
        <f t="shared" ca="1" si="68"/>
        <v/>
      </c>
      <c r="AD264" s="148" t="str">
        <f t="shared" ca="1" si="68"/>
        <v/>
      </c>
      <c r="AE264" s="148" t="str">
        <f t="shared" ca="1" si="68"/>
        <v/>
      </c>
      <c r="AF264" s="148" t="str">
        <f t="shared" ca="1" si="68"/>
        <v/>
      </c>
      <c r="AG264" s="148" t="str">
        <f t="shared" ca="1" si="68"/>
        <v/>
      </c>
      <c r="AH264" s="148" t="str">
        <f t="shared" ca="1" si="68"/>
        <v/>
      </c>
      <c r="AI264" s="148" t="str">
        <f t="shared" ca="1" si="68"/>
        <v/>
      </c>
      <c r="AJ264" s="148" t="str">
        <f t="shared" ca="1" si="68"/>
        <v/>
      </c>
      <c r="AK264" s="148" t="str">
        <f t="shared" ca="1" si="68"/>
        <v/>
      </c>
      <c r="AL264" s="148" t="str">
        <f t="shared" ca="1" si="66"/>
        <v/>
      </c>
      <c r="AM264" s="238" t="str">
        <f t="shared" ca="1" si="71"/>
        <v/>
      </c>
      <c r="AN264" s="233" t="str">
        <f t="shared" ref="AN264:AN327" ca="1" si="75">IF(ISERROR(HLOOKUP(H264,$L$1:$AL$5,5,0)),"",HLOOKUP(H264,$L$1:$AL$5,5,0))</f>
        <v/>
      </c>
      <c r="AO264" s="233" t="str">
        <f t="shared" ca="1" si="72"/>
        <v/>
      </c>
      <c r="AP264" s="233" t="str">
        <f t="shared" ca="1" si="73"/>
        <v/>
      </c>
      <c r="AR264" s="66"/>
      <c r="AS264" s="11"/>
      <c r="AT264" s="11"/>
    </row>
    <row r="265" spans="1:46" x14ac:dyDescent="0.35">
      <c r="A265" s="66" t="str">
        <f>IF(C264="","",MAX($A$7:A264)+1)</f>
        <v/>
      </c>
      <c r="B265" s="37" t="str">
        <f>IF(C265&lt;&gt;"",MAX($B$7:B264)+1,"")</f>
        <v/>
      </c>
      <c r="C265" s="107"/>
      <c r="D265" s="38"/>
      <c r="E265" s="108" t="str">
        <f t="shared" si="69"/>
        <v/>
      </c>
      <c r="F265" s="150"/>
      <c r="G265" s="107"/>
      <c r="H265" s="70" t="str">
        <f t="shared" ca="1" si="70"/>
        <v/>
      </c>
      <c r="I265" s="287" t="str">
        <f t="shared" ca="1" si="74"/>
        <v/>
      </c>
      <c r="J265" s="285" t="str">
        <f ca="1">IF(H265="","",VLOOKUP(H265,Kategorie!$A$4:$J$35,8,FALSE))</f>
        <v/>
      </c>
      <c r="L265" s="142" t="str">
        <f t="shared" ca="1" si="67"/>
        <v/>
      </c>
      <c r="M265" s="142" t="str">
        <f t="shared" ca="1" si="67"/>
        <v/>
      </c>
      <c r="N265" s="142" t="str">
        <f t="shared" ca="1" si="67"/>
        <v/>
      </c>
      <c r="O265" s="142" t="str">
        <f t="shared" ca="1" si="67"/>
        <v/>
      </c>
      <c r="P265" s="142" t="str">
        <f t="shared" ca="1" si="67"/>
        <v/>
      </c>
      <c r="Q265" s="142" t="str">
        <f t="shared" ca="1" si="67"/>
        <v/>
      </c>
      <c r="R265" s="142" t="str">
        <f t="shared" ca="1" si="67"/>
        <v/>
      </c>
      <c r="S265" s="142" t="str">
        <f t="shared" ca="1" si="67"/>
        <v/>
      </c>
      <c r="T265" s="142" t="str">
        <f t="shared" ref="L265:X285" ca="1" si="76">IF($E265=0,"",IF(AND($F265&gt;=T$2,$F265&lt;=T$4),T$6,""))</f>
        <v/>
      </c>
      <c r="U265" s="142" t="str">
        <f t="shared" ca="1" si="76"/>
        <v/>
      </c>
      <c r="V265" s="142" t="str">
        <f t="shared" ca="1" si="76"/>
        <v/>
      </c>
      <c r="W265" s="142" t="str">
        <f t="shared" ca="1" si="76"/>
        <v/>
      </c>
      <c r="X265" s="142" t="str">
        <f t="shared" ca="1" si="76"/>
        <v/>
      </c>
      <c r="Y265" s="142"/>
      <c r="Z265" s="142"/>
      <c r="AA265" s="148" t="str">
        <f t="shared" ca="1" si="68"/>
        <v/>
      </c>
      <c r="AB265" s="148" t="str">
        <f t="shared" ca="1" si="68"/>
        <v/>
      </c>
      <c r="AC265" s="148" t="str">
        <f t="shared" ca="1" si="68"/>
        <v/>
      </c>
      <c r="AD265" s="148" t="str">
        <f t="shared" ca="1" si="68"/>
        <v/>
      </c>
      <c r="AE265" s="148" t="str">
        <f t="shared" ca="1" si="68"/>
        <v/>
      </c>
      <c r="AF265" s="148" t="str">
        <f t="shared" ca="1" si="68"/>
        <v/>
      </c>
      <c r="AG265" s="148" t="str">
        <f t="shared" ca="1" si="68"/>
        <v/>
      </c>
      <c r="AH265" s="148" t="str">
        <f t="shared" ca="1" si="68"/>
        <v/>
      </c>
      <c r="AI265" s="148" t="str">
        <f t="shared" ca="1" si="68"/>
        <v/>
      </c>
      <c r="AJ265" s="148" t="str">
        <f t="shared" ca="1" si="68"/>
        <v/>
      </c>
      <c r="AK265" s="148" t="str">
        <f t="shared" ca="1" si="68"/>
        <v/>
      </c>
      <c r="AL265" s="148" t="str">
        <f t="shared" ca="1" si="66"/>
        <v/>
      </c>
      <c r="AM265" s="238" t="str">
        <f t="shared" ca="1" si="71"/>
        <v/>
      </c>
      <c r="AN265" s="233" t="str">
        <f t="shared" ca="1" si="75"/>
        <v/>
      </c>
      <c r="AO265" s="233" t="str">
        <f t="shared" ca="1" si="72"/>
        <v/>
      </c>
      <c r="AP265" s="233" t="str">
        <f t="shared" ca="1" si="73"/>
        <v/>
      </c>
      <c r="AR265" s="66"/>
      <c r="AS265" s="11"/>
      <c r="AT265" s="11"/>
    </row>
    <row r="266" spans="1:46" x14ac:dyDescent="0.35">
      <c r="A266" s="66" t="str">
        <f>IF(C265="","",MAX($A$7:A265)+1)</f>
        <v/>
      </c>
      <c r="B266" s="37" t="str">
        <f>IF(C266&lt;&gt;"",MAX($B$7:B265)+1,"")</f>
        <v/>
      </c>
      <c r="C266" s="107"/>
      <c r="D266" s="38"/>
      <c r="E266" s="108" t="str">
        <f t="shared" si="69"/>
        <v/>
      </c>
      <c r="F266" s="150"/>
      <c r="G266" s="107"/>
      <c r="H266" s="70" t="str">
        <f t="shared" ca="1" si="70"/>
        <v/>
      </c>
      <c r="I266" s="287" t="str">
        <f t="shared" ca="1" si="74"/>
        <v/>
      </c>
      <c r="J266" s="285" t="str">
        <f ca="1">IF(H266="","",VLOOKUP(H266,Kategorie!$A$4:$J$35,8,FALSE))</f>
        <v/>
      </c>
      <c r="L266" s="142" t="str">
        <f t="shared" ca="1" si="76"/>
        <v/>
      </c>
      <c r="M266" s="142" t="str">
        <f t="shared" ca="1" si="76"/>
        <v/>
      </c>
      <c r="N266" s="142" t="str">
        <f t="shared" ca="1" si="76"/>
        <v/>
      </c>
      <c r="O266" s="142" t="str">
        <f t="shared" ca="1" si="76"/>
        <v/>
      </c>
      <c r="P266" s="142" t="str">
        <f t="shared" ca="1" si="76"/>
        <v/>
      </c>
      <c r="Q266" s="142" t="str">
        <f t="shared" ca="1" si="76"/>
        <v/>
      </c>
      <c r="R266" s="142" t="str">
        <f t="shared" ca="1" si="76"/>
        <v/>
      </c>
      <c r="S266" s="142" t="str">
        <f t="shared" ca="1" si="76"/>
        <v/>
      </c>
      <c r="T266" s="142" t="str">
        <f t="shared" ca="1" si="76"/>
        <v/>
      </c>
      <c r="U266" s="142" t="str">
        <f t="shared" ca="1" si="76"/>
        <v/>
      </c>
      <c r="V266" s="142" t="str">
        <f t="shared" ca="1" si="76"/>
        <v/>
      </c>
      <c r="W266" s="142" t="str">
        <f t="shared" ca="1" si="76"/>
        <v/>
      </c>
      <c r="X266" s="142" t="str">
        <f t="shared" ca="1" si="76"/>
        <v/>
      </c>
      <c r="Y266" s="142"/>
      <c r="Z266" s="142"/>
      <c r="AA266" s="148" t="str">
        <f t="shared" ca="1" si="68"/>
        <v/>
      </c>
      <c r="AB266" s="148" t="str">
        <f t="shared" ca="1" si="68"/>
        <v/>
      </c>
      <c r="AC266" s="148" t="str">
        <f t="shared" ca="1" si="68"/>
        <v/>
      </c>
      <c r="AD266" s="148" t="str">
        <f t="shared" ca="1" si="68"/>
        <v/>
      </c>
      <c r="AE266" s="148" t="str">
        <f t="shared" ca="1" si="68"/>
        <v/>
      </c>
      <c r="AF266" s="148" t="str">
        <f t="shared" ca="1" si="68"/>
        <v/>
      </c>
      <c r="AG266" s="148" t="str">
        <f t="shared" ca="1" si="68"/>
        <v/>
      </c>
      <c r="AH266" s="148" t="str">
        <f t="shared" ca="1" si="68"/>
        <v/>
      </c>
      <c r="AI266" s="148" t="str">
        <f t="shared" ca="1" si="68"/>
        <v/>
      </c>
      <c r="AJ266" s="148" t="str">
        <f t="shared" ca="1" si="68"/>
        <v/>
      </c>
      <c r="AK266" s="148" t="str">
        <f t="shared" ca="1" si="68"/>
        <v/>
      </c>
      <c r="AL266" s="148" t="str">
        <f t="shared" ca="1" si="66"/>
        <v/>
      </c>
      <c r="AM266" s="238" t="str">
        <f t="shared" ca="1" si="71"/>
        <v/>
      </c>
      <c r="AN266" s="233" t="str">
        <f t="shared" ca="1" si="75"/>
        <v/>
      </c>
      <c r="AO266" s="233" t="str">
        <f t="shared" ca="1" si="72"/>
        <v/>
      </c>
      <c r="AP266" s="233" t="str">
        <f t="shared" ca="1" si="73"/>
        <v/>
      </c>
      <c r="AR266" s="66"/>
      <c r="AS266" s="11"/>
      <c r="AT266" s="11"/>
    </row>
    <row r="267" spans="1:46" x14ac:dyDescent="0.35">
      <c r="A267" s="66" t="str">
        <f>IF(C266="","",MAX($A$7:A266)+1)</f>
        <v/>
      </c>
      <c r="B267" s="37" t="str">
        <f>IF(C267&lt;&gt;"",MAX($B$7:B266)+1,"")</f>
        <v/>
      </c>
      <c r="C267" s="107"/>
      <c r="D267" s="38"/>
      <c r="E267" s="108" t="str">
        <f t="shared" si="69"/>
        <v/>
      </c>
      <c r="F267" s="150"/>
      <c r="G267" s="107"/>
      <c r="H267" s="70" t="str">
        <f t="shared" ca="1" si="70"/>
        <v/>
      </c>
      <c r="I267" s="287" t="str">
        <f t="shared" ca="1" si="74"/>
        <v/>
      </c>
      <c r="J267" s="285" t="str">
        <f ca="1">IF(H267="","",VLOOKUP(H267,Kategorie!$A$4:$J$35,8,FALSE))</f>
        <v/>
      </c>
      <c r="L267" s="142" t="str">
        <f t="shared" ca="1" si="76"/>
        <v/>
      </c>
      <c r="M267" s="142" t="str">
        <f t="shared" ca="1" si="76"/>
        <v/>
      </c>
      <c r="N267" s="142" t="str">
        <f t="shared" ca="1" si="76"/>
        <v/>
      </c>
      <c r="O267" s="142" t="str">
        <f t="shared" ca="1" si="76"/>
        <v/>
      </c>
      <c r="P267" s="142" t="str">
        <f t="shared" ca="1" si="76"/>
        <v/>
      </c>
      <c r="Q267" s="142" t="str">
        <f t="shared" ca="1" si="76"/>
        <v/>
      </c>
      <c r="R267" s="142" t="str">
        <f t="shared" ca="1" si="76"/>
        <v/>
      </c>
      <c r="S267" s="142" t="str">
        <f t="shared" ca="1" si="76"/>
        <v/>
      </c>
      <c r="T267" s="142" t="str">
        <f t="shared" ca="1" si="76"/>
        <v/>
      </c>
      <c r="U267" s="142" t="str">
        <f t="shared" ca="1" si="76"/>
        <v/>
      </c>
      <c r="V267" s="142" t="str">
        <f t="shared" ca="1" si="76"/>
        <v/>
      </c>
      <c r="W267" s="142" t="str">
        <f t="shared" ca="1" si="76"/>
        <v/>
      </c>
      <c r="X267" s="142" t="str">
        <f t="shared" ca="1" si="76"/>
        <v/>
      </c>
      <c r="Y267" s="142"/>
      <c r="Z267" s="142"/>
      <c r="AA267" s="148" t="str">
        <f t="shared" ca="1" si="68"/>
        <v/>
      </c>
      <c r="AB267" s="148" t="str">
        <f t="shared" ca="1" si="68"/>
        <v/>
      </c>
      <c r="AC267" s="148" t="str">
        <f t="shared" ca="1" si="68"/>
        <v/>
      </c>
      <c r="AD267" s="148" t="str">
        <f t="shared" ca="1" si="68"/>
        <v/>
      </c>
      <c r="AE267" s="148" t="str">
        <f t="shared" ca="1" si="68"/>
        <v/>
      </c>
      <c r="AF267" s="148" t="str">
        <f t="shared" ca="1" si="68"/>
        <v/>
      </c>
      <c r="AG267" s="148" t="str">
        <f t="shared" ca="1" si="68"/>
        <v/>
      </c>
      <c r="AH267" s="148" t="str">
        <f t="shared" ca="1" si="68"/>
        <v/>
      </c>
      <c r="AI267" s="148" t="str">
        <f t="shared" ca="1" si="68"/>
        <v/>
      </c>
      <c r="AJ267" s="148" t="str">
        <f t="shared" ca="1" si="68"/>
        <v/>
      </c>
      <c r="AK267" s="148" t="str">
        <f t="shared" ca="1" si="68"/>
        <v/>
      </c>
      <c r="AL267" s="148" t="str">
        <f t="shared" ca="1" si="66"/>
        <v/>
      </c>
      <c r="AM267" s="238" t="str">
        <f t="shared" ca="1" si="71"/>
        <v/>
      </c>
      <c r="AN267" s="233" t="str">
        <f t="shared" ca="1" si="75"/>
        <v/>
      </c>
      <c r="AO267" s="233" t="str">
        <f t="shared" ca="1" si="72"/>
        <v/>
      </c>
      <c r="AP267" s="233" t="str">
        <f t="shared" ca="1" si="73"/>
        <v/>
      </c>
      <c r="AR267" s="66"/>
      <c r="AS267" s="11"/>
      <c r="AT267" s="11"/>
    </row>
    <row r="268" spans="1:46" x14ac:dyDescent="0.35">
      <c r="A268" s="66" t="str">
        <f>IF(C267="","",MAX($A$7:A267)+1)</f>
        <v/>
      </c>
      <c r="B268" s="37" t="str">
        <f>IF(C268&lt;&gt;"",MAX($B$7:B267)+1,"")</f>
        <v/>
      </c>
      <c r="C268" s="107"/>
      <c r="D268" s="38"/>
      <c r="E268" s="108" t="str">
        <f t="shared" si="69"/>
        <v/>
      </c>
      <c r="F268" s="150"/>
      <c r="G268" s="107"/>
      <c r="H268" s="70" t="str">
        <f t="shared" ca="1" si="70"/>
        <v/>
      </c>
      <c r="I268" s="287" t="str">
        <f t="shared" ca="1" si="74"/>
        <v/>
      </c>
      <c r="J268" s="285" t="str">
        <f ca="1">IF(H268="","",VLOOKUP(H268,Kategorie!$A$4:$J$35,8,FALSE))</f>
        <v/>
      </c>
      <c r="L268" s="142" t="str">
        <f t="shared" ca="1" si="76"/>
        <v/>
      </c>
      <c r="M268" s="142" t="str">
        <f t="shared" ca="1" si="76"/>
        <v/>
      </c>
      <c r="N268" s="142" t="str">
        <f t="shared" ca="1" si="76"/>
        <v/>
      </c>
      <c r="O268" s="142" t="str">
        <f t="shared" ca="1" si="76"/>
        <v/>
      </c>
      <c r="P268" s="142" t="str">
        <f t="shared" ca="1" si="76"/>
        <v/>
      </c>
      <c r="Q268" s="142" t="str">
        <f t="shared" ca="1" si="76"/>
        <v/>
      </c>
      <c r="R268" s="142" t="str">
        <f t="shared" ca="1" si="76"/>
        <v/>
      </c>
      <c r="S268" s="142" t="str">
        <f t="shared" ca="1" si="76"/>
        <v/>
      </c>
      <c r="T268" s="142" t="str">
        <f t="shared" ca="1" si="76"/>
        <v/>
      </c>
      <c r="U268" s="142" t="str">
        <f t="shared" ca="1" si="76"/>
        <v/>
      </c>
      <c r="V268" s="142" t="str">
        <f t="shared" ca="1" si="76"/>
        <v/>
      </c>
      <c r="W268" s="142" t="str">
        <f t="shared" ca="1" si="76"/>
        <v/>
      </c>
      <c r="X268" s="142" t="str">
        <f t="shared" ca="1" si="76"/>
        <v/>
      </c>
      <c r="Y268" s="142"/>
      <c r="Z268" s="142"/>
      <c r="AA268" s="148" t="str">
        <f t="shared" ca="1" si="68"/>
        <v/>
      </c>
      <c r="AB268" s="148" t="str">
        <f t="shared" ca="1" si="68"/>
        <v/>
      </c>
      <c r="AC268" s="148" t="str">
        <f t="shared" ca="1" si="68"/>
        <v/>
      </c>
      <c r="AD268" s="148" t="str">
        <f t="shared" ca="1" si="68"/>
        <v/>
      </c>
      <c r="AE268" s="148" t="str">
        <f t="shared" ca="1" si="68"/>
        <v/>
      </c>
      <c r="AF268" s="148" t="str">
        <f t="shared" ca="1" si="68"/>
        <v/>
      </c>
      <c r="AG268" s="148" t="str">
        <f t="shared" ca="1" si="68"/>
        <v/>
      </c>
      <c r="AH268" s="148" t="str">
        <f t="shared" ca="1" si="68"/>
        <v/>
      </c>
      <c r="AI268" s="148" t="str">
        <f t="shared" ca="1" si="68"/>
        <v/>
      </c>
      <c r="AJ268" s="148" t="str">
        <f t="shared" ca="1" si="68"/>
        <v/>
      </c>
      <c r="AK268" s="148" t="str">
        <f t="shared" ca="1" si="68"/>
        <v/>
      </c>
      <c r="AL268" s="148" t="str">
        <f t="shared" ca="1" si="66"/>
        <v/>
      </c>
      <c r="AM268" s="238" t="str">
        <f t="shared" ca="1" si="71"/>
        <v/>
      </c>
      <c r="AN268" s="233" t="str">
        <f t="shared" ca="1" si="75"/>
        <v/>
      </c>
      <c r="AO268" s="233" t="str">
        <f t="shared" ca="1" si="72"/>
        <v/>
      </c>
      <c r="AP268" s="233" t="str">
        <f t="shared" ca="1" si="73"/>
        <v/>
      </c>
      <c r="AR268" s="66"/>
      <c r="AS268" s="11"/>
      <c r="AT268" s="11"/>
    </row>
    <row r="269" spans="1:46" x14ac:dyDescent="0.35">
      <c r="A269" s="66" t="str">
        <f>IF(C268="","",MAX($A$7:A268)+1)</f>
        <v/>
      </c>
      <c r="B269" s="37" t="str">
        <f>IF(C269&lt;&gt;"",MAX($B$7:B268)+1,"")</f>
        <v/>
      </c>
      <c r="C269" s="107"/>
      <c r="D269" s="38"/>
      <c r="E269" s="108" t="str">
        <f t="shared" si="69"/>
        <v/>
      </c>
      <c r="F269" s="150"/>
      <c r="G269" s="107"/>
      <c r="H269" s="70" t="str">
        <f t="shared" ca="1" si="70"/>
        <v/>
      </c>
      <c r="I269" s="287" t="str">
        <f t="shared" ca="1" si="74"/>
        <v/>
      </c>
      <c r="J269" s="285" t="str">
        <f ca="1">IF(H269="","",VLOOKUP(H269,Kategorie!$A$4:$J$35,8,FALSE))</f>
        <v/>
      </c>
      <c r="L269" s="142" t="str">
        <f t="shared" ca="1" si="76"/>
        <v/>
      </c>
      <c r="M269" s="142" t="str">
        <f t="shared" ca="1" si="76"/>
        <v/>
      </c>
      <c r="N269" s="142" t="str">
        <f t="shared" ca="1" si="76"/>
        <v/>
      </c>
      <c r="O269" s="142" t="str">
        <f t="shared" ca="1" si="76"/>
        <v/>
      </c>
      <c r="P269" s="142" t="str">
        <f t="shared" ca="1" si="76"/>
        <v/>
      </c>
      <c r="Q269" s="142" t="str">
        <f t="shared" ca="1" si="76"/>
        <v/>
      </c>
      <c r="R269" s="142" t="str">
        <f t="shared" ca="1" si="76"/>
        <v/>
      </c>
      <c r="S269" s="142" t="str">
        <f t="shared" ca="1" si="76"/>
        <v/>
      </c>
      <c r="T269" s="142" t="str">
        <f t="shared" ca="1" si="76"/>
        <v/>
      </c>
      <c r="U269" s="142" t="str">
        <f t="shared" ca="1" si="76"/>
        <v/>
      </c>
      <c r="V269" s="142" t="str">
        <f t="shared" ca="1" si="76"/>
        <v/>
      </c>
      <c r="W269" s="142" t="str">
        <f t="shared" ca="1" si="76"/>
        <v/>
      </c>
      <c r="X269" s="142" t="str">
        <f t="shared" ca="1" si="76"/>
        <v/>
      </c>
      <c r="Y269" s="142"/>
      <c r="Z269" s="142"/>
      <c r="AA269" s="148" t="str">
        <f t="shared" ca="1" si="68"/>
        <v/>
      </c>
      <c r="AB269" s="148" t="str">
        <f t="shared" ca="1" si="68"/>
        <v/>
      </c>
      <c r="AC269" s="148" t="str">
        <f t="shared" ca="1" si="68"/>
        <v/>
      </c>
      <c r="AD269" s="148" t="str">
        <f t="shared" ca="1" si="68"/>
        <v/>
      </c>
      <c r="AE269" s="148" t="str">
        <f t="shared" ca="1" si="68"/>
        <v/>
      </c>
      <c r="AF269" s="148" t="str">
        <f t="shared" ca="1" si="68"/>
        <v/>
      </c>
      <c r="AG269" s="148" t="str">
        <f t="shared" ca="1" si="68"/>
        <v/>
      </c>
      <c r="AH269" s="148" t="str">
        <f t="shared" ca="1" si="68"/>
        <v/>
      </c>
      <c r="AI269" s="148" t="str">
        <f t="shared" ca="1" si="68"/>
        <v/>
      </c>
      <c r="AJ269" s="148" t="str">
        <f t="shared" ca="1" si="68"/>
        <v/>
      </c>
      <c r="AK269" s="148" t="str">
        <f t="shared" ca="1" si="68"/>
        <v/>
      </c>
      <c r="AL269" s="148" t="str">
        <f t="shared" ca="1" si="66"/>
        <v/>
      </c>
      <c r="AM269" s="238" t="str">
        <f t="shared" ca="1" si="71"/>
        <v/>
      </c>
      <c r="AN269" s="233" t="str">
        <f t="shared" ca="1" si="75"/>
        <v/>
      </c>
      <c r="AO269" s="233" t="str">
        <f t="shared" ca="1" si="72"/>
        <v/>
      </c>
      <c r="AP269" s="233" t="str">
        <f t="shared" ca="1" si="73"/>
        <v/>
      </c>
      <c r="AR269" s="66"/>
      <c r="AS269" s="11"/>
      <c r="AT269" s="11"/>
    </row>
    <row r="270" spans="1:46" x14ac:dyDescent="0.35">
      <c r="A270" s="66" t="str">
        <f>IF(C269="","",MAX($A$7:A269)+1)</f>
        <v/>
      </c>
      <c r="B270" s="37" t="str">
        <f>IF(C270&lt;&gt;"",MAX($B$7:B269)+1,"")</f>
        <v/>
      </c>
      <c r="C270" s="107"/>
      <c r="D270" s="38"/>
      <c r="E270" s="108" t="str">
        <f t="shared" si="69"/>
        <v/>
      </c>
      <c r="F270" s="150"/>
      <c r="G270" s="107"/>
      <c r="H270" s="70" t="str">
        <f t="shared" ca="1" si="70"/>
        <v/>
      </c>
      <c r="I270" s="287" t="str">
        <f t="shared" ca="1" si="74"/>
        <v/>
      </c>
      <c r="J270" s="285" t="str">
        <f ca="1">IF(H270="","",VLOOKUP(H270,Kategorie!$A$4:$J$35,8,FALSE))</f>
        <v/>
      </c>
      <c r="L270" s="142" t="str">
        <f t="shared" ca="1" si="76"/>
        <v/>
      </c>
      <c r="M270" s="142" t="str">
        <f t="shared" ca="1" si="76"/>
        <v/>
      </c>
      <c r="N270" s="142" t="str">
        <f t="shared" ca="1" si="76"/>
        <v/>
      </c>
      <c r="O270" s="142" t="str">
        <f t="shared" ca="1" si="76"/>
        <v/>
      </c>
      <c r="P270" s="142" t="str">
        <f t="shared" ca="1" si="76"/>
        <v/>
      </c>
      <c r="Q270" s="142" t="str">
        <f t="shared" ca="1" si="76"/>
        <v/>
      </c>
      <c r="R270" s="142" t="str">
        <f t="shared" ca="1" si="76"/>
        <v/>
      </c>
      <c r="S270" s="142" t="str">
        <f t="shared" ca="1" si="76"/>
        <v/>
      </c>
      <c r="T270" s="142" t="str">
        <f t="shared" ca="1" si="76"/>
        <v/>
      </c>
      <c r="U270" s="142" t="str">
        <f t="shared" ca="1" si="76"/>
        <v/>
      </c>
      <c r="V270" s="142" t="str">
        <f t="shared" ca="1" si="76"/>
        <v/>
      </c>
      <c r="W270" s="142" t="str">
        <f t="shared" ca="1" si="76"/>
        <v/>
      </c>
      <c r="X270" s="142" t="str">
        <f t="shared" ca="1" si="76"/>
        <v/>
      </c>
      <c r="Y270" s="142"/>
      <c r="Z270" s="142"/>
      <c r="AA270" s="148" t="str">
        <f t="shared" ca="1" si="68"/>
        <v/>
      </c>
      <c r="AB270" s="148" t="str">
        <f t="shared" ca="1" si="68"/>
        <v/>
      </c>
      <c r="AC270" s="148" t="str">
        <f t="shared" ca="1" si="68"/>
        <v/>
      </c>
      <c r="AD270" s="148" t="str">
        <f t="shared" ca="1" si="68"/>
        <v/>
      </c>
      <c r="AE270" s="148" t="str">
        <f t="shared" ca="1" si="68"/>
        <v/>
      </c>
      <c r="AF270" s="148" t="str">
        <f t="shared" ca="1" si="68"/>
        <v/>
      </c>
      <c r="AG270" s="148" t="str">
        <f t="shared" ca="1" si="68"/>
        <v/>
      </c>
      <c r="AH270" s="148" t="str">
        <f t="shared" ca="1" si="68"/>
        <v/>
      </c>
      <c r="AI270" s="148" t="str">
        <f t="shared" ca="1" si="68"/>
        <v/>
      </c>
      <c r="AJ270" s="148" t="str">
        <f t="shared" ca="1" si="68"/>
        <v/>
      </c>
      <c r="AK270" s="148" t="str">
        <f t="shared" ca="1" si="68"/>
        <v/>
      </c>
      <c r="AL270" s="148" t="str">
        <f t="shared" ca="1" si="66"/>
        <v/>
      </c>
      <c r="AM270" s="238" t="str">
        <f t="shared" ca="1" si="71"/>
        <v/>
      </c>
      <c r="AN270" s="233" t="str">
        <f t="shared" ca="1" si="75"/>
        <v/>
      </c>
      <c r="AO270" s="233" t="str">
        <f t="shared" ca="1" si="72"/>
        <v/>
      </c>
      <c r="AP270" s="233" t="str">
        <f t="shared" ca="1" si="73"/>
        <v/>
      </c>
      <c r="AR270" s="66"/>
      <c r="AS270" s="11"/>
      <c r="AT270" s="11"/>
    </row>
    <row r="271" spans="1:46" x14ac:dyDescent="0.35">
      <c r="A271" s="66" t="str">
        <f>IF(C270="","",MAX($A$7:A270)+1)</f>
        <v/>
      </c>
      <c r="B271" s="37" t="str">
        <f>IF(C271&lt;&gt;"",MAX($B$7:B270)+1,"")</f>
        <v/>
      </c>
      <c r="C271" s="107"/>
      <c r="D271" s="38"/>
      <c r="E271" s="108" t="str">
        <f t="shared" si="69"/>
        <v/>
      </c>
      <c r="F271" s="150"/>
      <c r="G271" s="107"/>
      <c r="H271" s="70" t="str">
        <f t="shared" ca="1" si="70"/>
        <v/>
      </c>
      <c r="I271" s="287" t="str">
        <f t="shared" ca="1" si="74"/>
        <v/>
      </c>
      <c r="J271" s="285" t="str">
        <f ca="1">IF(H271="","",VLOOKUP(H271,Kategorie!$A$4:$J$35,8,FALSE))</f>
        <v/>
      </c>
      <c r="L271" s="142" t="str">
        <f t="shared" ca="1" si="76"/>
        <v/>
      </c>
      <c r="M271" s="142" t="str">
        <f t="shared" ca="1" si="76"/>
        <v/>
      </c>
      <c r="N271" s="142" t="str">
        <f t="shared" ca="1" si="76"/>
        <v/>
      </c>
      <c r="O271" s="142" t="str">
        <f t="shared" ca="1" si="76"/>
        <v/>
      </c>
      <c r="P271" s="142" t="str">
        <f t="shared" ca="1" si="76"/>
        <v/>
      </c>
      <c r="Q271" s="142" t="str">
        <f t="shared" ca="1" si="76"/>
        <v/>
      </c>
      <c r="R271" s="142" t="str">
        <f t="shared" ca="1" si="76"/>
        <v/>
      </c>
      <c r="S271" s="142" t="str">
        <f t="shared" ca="1" si="76"/>
        <v/>
      </c>
      <c r="T271" s="142" t="str">
        <f t="shared" ca="1" si="76"/>
        <v/>
      </c>
      <c r="U271" s="142" t="str">
        <f t="shared" ca="1" si="76"/>
        <v/>
      </c>
      <c r="V271" s="142" t="str">
        <f t="shared" ca="1" si="76"/>
        <v/>
      </c>
      <c r="W271" s="142" t="str">
        <f t="shared" ca="1" si="76"/>
        <v/>
      </c>
      <c r="X271" s="142" t="str">
        <f t="shared" ca="1" si="76"/>
        <v/>
      </c>
      <c r="Y271" s="142"/>
      <c r="Z271" s="142"/>
      <c r="AA271" s="148" t="str">
        <f t="shared" ca="1" si="68"/>
        <v/>
      </c>
      <c r="AB271" s="148" t="str">
        <f t="shared" ca="1" si="68"/>
        <v/>
      </c>
      <c r="AC271" s="148" t="str">
        <f t="shared" ca="1" si="68"/>
        <v/>
      </c>
      <c r="AD271" s="148" t="str">
        <f t="shared" ca="1" si="68"/>
        <v/>
      </c>
      <c r="AE271" s="148" t="str">
        <f t="shared" ca="1" si="68"/>
        <v/>
      </c>
      <c r="AF271" s="148" t="str">
        <f t="shared" ca="1" si="68"/>
        <v/>
      </c>
      <c r="AG271" s="148" t="str">
        <f t="shared" ca="1" si="68"/>
        <v/>
      </c>
      <c r="AH271" s="148" t="str">
        <f t="shared" ca="1" si="68"/>
        <v/>
      </c>
      <c r="AI271" s="148" t="str">
        <f t="shared" ca="1" si="68"/>
        <v/>
      </c>
      <c r="AJ271" s="148" t="str">
        <f t="shared" ca="1" si="68"/>
        <v/>
      </c>
      <c r="AK271" s="148" t="str">
        <f t="shared" ca="1" si="68"/>
        <v/>
      </c>
      <c r="AL271" s="148" t="str">
        <f t="shared" ca="1" si="66"/>
        <v/>
      </c>
      <c r="AM271" s="238" t="str">
        <f t="shared" ca="1" si="71"/>
        <v/>
      </c>
      <c r="AN271" s="233" t="str">
        <f t="shared" ca="1" si="75"/>
        <v/>
      </c>
      <c r="AO271" s="233" t="str">
        <f t="shared" ca="1" si="72"/>
        <v/>
      </c>
      <c r="AP271" s="233" t="str">
        <f t="shared" ca="1" si="73"/>
        <v/>
      </c>
      <c r="AR271" s="66"/>
      <c r="AS271" s="11"/>
      <c r="AT271" s="11"/>
    </row>
    <row r="272" spans="1:46" x14ac:dyDescent="0.35">
      <c r="A272" s="66" t="str">
        <f>IF(C271="","",MAX($A$7:A271)+1)</f>
        <v/>
      </c>
      <c r="B272" s="37" t="str">
        <f>IF(C272&lt;&gt;"",MAX($B$7:B271)+1,"")</f>
        <v/>
      </c>
      <c r="C272" s="107"/>
      <c r="D272" s="38"/>
      <c r="E272" s="108" t="str">
        <f t="shared" si="69"/>
        <v/>
      </c>
      <c r="F272" s="150"/>
      <c r="G272" s="107"/>
      <c r="H272" s="70" t="str">
        <f t="shared" ca="1" si="70"/>
        <v/>
      </c>
      <c r="I272" s="287" t="str">
        <f t="shared" ca="1" si="74"/>
        <v/>
      </c>
      <c r="J272" s="285" t="str">
        <f ca="1">IF(H272="","",VLOOKUP(H272,Kategorie!$A$4:$J$35,8,FALSE))</f>
        <v/>
      </c>
      <c r="L272" s="142" t="str">
        <f t="shared" ca="1" si="76"/>
        <v/>
      </c>
      <c r="M272" s="142" t="str">
        <f t="shared" ca="1" si="76"/>
        <v/>
      </c>
      <c r="N272" s="142" t="str">
        <f t="shared" ca="1" si="76"/>
        <v/>
      </c>
      <c r="O272" s="142" t="str">
        <f t="shared" ca="1" si="76"/>
        <v/>
      </c>
      <c r="P272" s="142" t="str">
        <f t="shared" ca="1" si="76"/>
        <v/>
      </c>
      <c r="Q272" s="142" t="str">
        <f t="shared" ca="1" si="76"/>
        <v/>
      </c>
      <c r="R272" s="142" t="str">
        <f t="shared" ca="1" si="76"/>
        <v/>
      </c>
      <c r="S272" s="142" t="str">
        <f t="shared" ca="1" si="76"/>
        <v/>
      </c>
      <c r="T272" s="142" t="str">
        <f t="shared" ca="1" si="76"/>
        <v/>
      </c>
      <c r="U272" s="142" t="str">
        <f t="shared" ca="1" si="76"/>
        <v/>
      </c>
      <c r="V272" s="142" t="str">
        <f t="shared" ca="1" si="76"/>
        <v/>
      </c>
      <c r="W272" s="142" t="str">
        <f t="shared" ca="1" si="76"/>
        <v/>
      </c>
      <c r="X272" s="142" t="str">
        <f t="shared" ca="1" si="76"/>
        <v/>
      </c>
      <c r="Y272" s="142"/>
      <c r="Z272" s="142"/>
      <c r="AA272" s="148" t="str">
        <f t="shared" ca="1" si="68"/>
        <v/>
      </c>
      <c r="AB272" s="148" t="str">
        <f t="shared" ca="1" si="68"/>
        <v/>
      </c>
      <c r="AC272" s="148" t="str">
        <f t="shared" ca="1" si="68"/>
        <v/>
      </c>
      <c r="AD272" s="148" t="str">
        <f t="shared" ca="1" si="68"/>
        <v/>
      </c>
      <c r="AE272" s="148" t="str">
        <f t="shared" ca="1" si="68"/>
        <v/>
      </c>
      <c r="AF272" s="148" t="str">
        <f t="shared" ca="1" si="68"/>
        <v/>
      </c>
      <c r="AG272" s="148" t="str">
        <f t="shared" ca="1" si="68"/>
        <v/>
      </c>
      <c r="AH272" s="148" t="str">
        <f t="shared" ca="1" si="68"/>
        <v/>
      </c>
      <c r="AI272" s="148" t="str">
        <f t="shared" ca="1" si="68"/>
        <v/>
      </c>
      <c r="AJ272" s="148" t="str">
        <f t="shared" ca="1" si="68"/>
        <v/>
      </c>
      <c r="AK272" s="148" t="str">
        <f t="shared" ca="1" si="68"/>
        <v/>
      </c>
      <c r="AL272" s="148" t="str">
        <f t="shared" ca="1" si="66"/>
        <v/>
      </c>
      <c r="AM272" s="238" t="str">
        <f t="shared" ca="1" si="71"/>
        <v/>
      </c>
      <c r="AN272" s="233" t="str">
        <f t="shared" ca="1" si="75"/>
        <v/>
      </c>
      <c r="AO272" s="233" t="str">
        <f t="shared" ca="1" si="72"/>
        <v/>
      </c>
      <c r="AP272" s="233" t="str">
        <f t="shared" ca="1" si="73"/>
        <v/>
      </c>
      <c r="AR272" s="66"/>
      <c r="AS272" s="11"/>
      <c r="AT272" s="11"/>
    </row>
    <row r="273" spans="1:46" x14ac:dyDescent="0.35">
      <c r="A273" s="66" t="str">
        <f>IF(C272="","",MAX($A$7:A272)+1)</f>
        <v/>
      </c>
      <c r="B273" s="37" t="str">
        <f>IF(C273&lt;&gt;"",MAX($B$7:B272)+1,"")</f>
        <v/>
      </c>
      <c r="C273" s="107"/>
      <c r="D273" s="38"/>
      <c r="E273" s="108" t="str">
        <f t="shared" si="69"/>
        <v/>
      </c>
      <c r="F273" s="150"/>
      <c r="G273" s="107"/>
      <c r="H273" s="70" t="str">
        <f t="shared" ca="1" si="70"/>
        <v/>
      </c>
      <c r="I273" s="287" t="str">
        <f t="shared" ca="1" si="74"/>
        <v/>
      </c>
      <c r="J273" s="285" t="str">
        <f ca="1">IF(H273="","",VLOOKUP(H273,Kategorie!$A$4:$J$35,8,FALSE))</f>
        <v/>
      </c>
      <c r="L273" s="142" t="str">
        <f t="shared" ca="1" si="76"/>
        <v/>
      </c>
      <c r="M273" s="142" t="str">
        <f t="shared" ca="1" si="76"/>
        <v/>
      </c>
      <c r="N273" s="142" t="str">
        <f t="shared" ca="1" si="76"/>
        <v/>
      </c>
      <c r="O273" s="142" t="str">
        <f t="shared" ca="1" si="76"/>
        <v/>
      </c>
      <c r="P273" s="142" t="str">
        <f t="shared" ca="1" si="76"/>
        <v/>
      </c>
      <c r="Q273" s="142" t="str">
        <f t="shared" ca="1" si="76"/>
        <v/>
      </c>
      <c r="R273" s="142" t="str">
        <f t="shared" ca="1" si="76"/>
        <v/>
      </c>
      <c r="S273" s="142" t="str">
        <f t="shared" ca="1" si="76"/>
        <v/>
      </c>
      <c r="T273" s="142" t="str">
        <f t="shared" ca="1" si="76"/>
        <v/>
      </c>
      <c r="U273" s="142" t="str">
        <f t="shared" ca="1" si="76"/>
        <v/>
      </c>
      <c r="V273" s="142" t="str">
        <f t="shared" ca="1" si="76"/>
        <v/>
      </c>
      <c r="W273" s="142" t="str">
        <f t="shared" ca="1" si="76"/>
        <v/>
      </c>
      <c r="X273" s="142" t="str">
        <f t="shared" ca="1" si="76"/>
        <v/>
      </c>
      <c r="Y273" s="142"/>
      <c r="Z273" s="142"/>
      <c r="AA273" s="148" t="str">
        <f t="shared" ca="1" si="68"/>
        <v/>
      </c>
      <c r="AB273" s="148" t="str">
        <f t="shared" ref="AA273:AK296" ca="1" si="77">IF($E273=1,"",IF(AND($F273&gt;=AB$2,$F273&lt;=AB$4),AB$6,""))</f>
        <v/>
      </c>
      <c r="AC273" s="148" t="str">
        <f t="shared" ca="1" si="77"/>
        <v/>
      </c>
      <c r="AD273" s="148" t="str">
        <f t="shared" ca="1" si="77"/>
        <v/>
      </c>
      <c r="AE273" s="148" t="str">
        <f t="shared" ca="1" si="77"/>
        <v/>
      </c>
      <c r="AF273" s="148" t="str">
        <f t="shared" ca="1" si="77"/>
        <v/>
      </c>
      <c r="AG273" s="148" t="str">
        <f t="shared" ca="1" si="77"/>
        <v/>
      </c>
      <c r="AH273" s="148" t="str">
        <f t="shared" ca="1" si="77"/>
        <v/>
      </c>
      <c r="AI273" s="148" t="str">
        <f t="shared" ca="1" si="77"/>
        <v/>
      </c>
      <c r="AJ273" s="148" t="str">
        <f t="shared" ca="1" si="77"/>
        <v/>
      </c>
      <c r="AK273" s="148" t="str">
        <f t="shared" ca="1" si="77"/>
        <v/>
      </c>
      <c r="AL273" s="148" t="str">
        <f t="shared" ca="1" si="66"/>
        <v/>
      </c>
      <c r="AM273" s="238" t="str">
        <f t="shared" ca="1" si="71"/>
        <v/>
      </c>
      <c r="AN273" s="233" t="str">
        <f t="shared" ca="1" si="75"/>
        <v/>
      </c>
      <c r="AO273" s="233" t="str">
        <f t="shared" ca="1" si="72"/>
        <v/>
      </c>
      <c r="AP273" s="233" t="str">
        <f t="shared" ca="1" si="73"/>
        <v/>
      </c>
      <c r="AR273" s="66"/>
      <c r="AS273" s="11"/>
      <c r="AT273" s="11"/>
    </row>
    <row r="274" spans="1:46" x14ac:dyDescent="0.35">
      <c r="A274" s="66" t="str">
        <f>IF(C273="","",MAX($A$7:A273)+1)</f>
        <v/>
      </c>
      <c r="B274" s="37" t="str">
        <f>IF(C274&lt;&gt;"",MAX($B$7:B273)+1,"")</f>
        <v/>
      </c>
      <c r="C274" s="107"/>
      <c r="D274" s="38"/>
      <c r="E274" s="108" t="str">
        <f t="shared" si="69"/>
        <v/>
      </c>
      <c r="F274" s="150"/>
      <c r="G274" s="107"/>
      <c r="H274" s="70" t="str">
        <f t="shared" ca="1" si="70"/>
        <v/>
      </c>
      <c r="I274" s="287" t="str">
        <f t="shared" ca="1" si="74"/>
        <v/>
      </c>
      <c r="J274" s="285" t="str">
        <f ca="1">IF(H274="","",VLOOKUP(H274,Kategorie!$A$4:$J$35,8,FALSE))</f>
        <v/>
      </c>
      <c r="L274" s="142" t="str">
        <f t="shared" ca="1" si="76"/>
        <v/>
      </c>
      <c r="M274" s="142" t="str">
        <f t="shared" ca="1" si="76"/>
        <v/>
      </c>
      <c r="N274" s="142" t="str">
        <f t="shared" ca="1" si="76"/>
        <v/>
      </c>
      <c r="O274" s="142" t="str">
        <f t="shared" ca="1" si="76"/>
        <v/>
      </c>
      <c r="P274" s="142" t="str">
        <f t="shared" ca="1" si="76"/>
        <v/>
      </c>
      <c r="Q274" s="142" t="str">
        <f t="shared" ca="1" si="76"/>
        <v/>
      </c>
      <c r="R274" s="142" t="str">
        <f t="shared" ca="1" si="76"/>
        <v/>
      </c>
      <c r="S274" s="142" t="str">
        <f t="shared" ca="1" si="76"/>
        <v/>
      </c>
      <c r="T274" s="142" t="str">
        <f t="shared" ca="1" si="76"/>
        <v/>
      </c>
      <c r="U274" s="142" t="str">
        <f t="shared" ca="1" si="76"/>
        <v/>
      </c>
      <c r="V274" s="142" t="str">
        <f t="shared" ca="1" si="76"/>
        <v/>
      </c>
      <c r="W274" s="142" t="str">
        <f t="shared" ca="1" si="76"/>
        <v/>
      </c>
      <c r="X274" s="142" t="str">
        <f t="shared" ca="1" si="76"/>
        <v/>
      </c>
      <c r="Y274" s="142"/>
      <c r="Z274" s="142"/>
      <c r="AA274" s="148" t="str">
        <f t="shared" ca="1" si="77"/>
        <v/>
      </c>
      <c r="AB274" s="148" t="str">
        <f t="shared" ca="1" si="77"/>
        <v/>
      </c>
      <c r="AC274" s="148" t="str">
        <f t="shared" ca="1" si="77"/>
        <v/>
      </c>
      <c r="AD274" s="148" t="str">
        <f t="shared" ca="1" si="77"/>
        <v/>
      </c>
      <c r="AE274" s="148" t="str">
        <f t="shared" ca="1" si="77"/>
        <v/>
      </c>
      <c r="AF274" s="148" t="str">
        <f t="shared" ca="1" si="77"/>
        <v/>
      </c>
      <c r="AG274" s="148" t="str">
        <f t="shared" ca="1" si="77"/>
        <v/>
      </c>
      <c r="AH274" s="148" t="str">
        <f t="shared" ca="1" si="77"/>
        <v/>
      </c>
      <c r="AI274" s="148" t="str">
        <f t="shared" ca="1" si="77"/>
        <v/>
      </c>
      <c r="AJ274" s="148" t="str">
        <f t="shared" ca="1" si="77"/>
        <v/>
      </c>
      <c r="AK274" s="148" t="str">
        <f t="shared" ca="1" si="77"/>
        <v/>
      </c>
      <c r="AL274" s="148" t="str">
        <f t="shared" ca="1" si="66"/>
        <v/>
      </c>
      <c r="AM274" s="238" t="str">
        <f t="shared" ca="1" si="71"/>
        <v/>
      </c>
      <c r="AN274" s="233" t="str">
        <f t="shared" ca="1" si="75"/>
        <v/>
      </c>
      <c r="AO274" s="233" t="str">
        <f t="shared" ca="1" si="72"/>
        <v/>
      </c>
      <c r="AP274" s="233" t="str">
        <f t="shared" ca="1" si="73"/>
        <v/>
      </c>
      <c r="AR274" s="66"/>
      <c r="AS274" s="11"/>
      <c r="AT274" s="11"/>
    </row>
    <row r="275" spans="1:46" x14ac:dyDescent="0.35">
      <c r="A275" s="66" t="str">
        <f>IF(C274="","",MAX($A$7:A274)+1)</f>
        <v/>
      </c>
      <c r="B275" s="37" t="str">
        <f>IF(C275&lt;&gt;"",MAX($B$7:B274)+1,"")</f>
        <v/>
      </c>
      <c r="C275" s="107"/>
      <c r="D275" s="38"/>
      <c r="E275" s="108" t="str">
        <f t="shared" si="69"/>
        <v/>
      </c>
      <c r="F275" s="150"/>
      <c r="G275" s="107"/>
      <c r="H275" s="70" t="str">
        <f t="shared" ca="1" si="70"/>
        <v/>
      </c>
      <c r="I275" s="287" t="str">
        <f t="shared" ca="1" si="74"/>
        <v/>
      </c>
      <c r="J275" s="285" t="str">
        <f ca="1">IF(H275="","",VLOOKUP(H275,Kategorie!$A$4:$J$35,8,FALSE))</f>
        <v/>
      </c>
      <c r="L275" s="142" t="str">
        <f t="shared" ca="1" si="76"/>
        <v/>
      </c>
      <c r="M275" s="142" t="str">
        <f t="shared" ca="1" si="76"/>
        <v/>
      </c>
      <c r="N275" s="142" t="str">
        <f t="shared" ca="1" si="76"/>
        <v/>
      </c>
      <c r="O275" s="142" t="str">
        <f t="shared" ca="1" si="76"/>
        <v/>
      </c>
      <c r="P275" s="142" t="str">
        <f t="shared" ca="1" si="76"/>
        <v/>
      </c>
      <c r="Q275" s="142" t="str">
        <f t="shared" ca="1" si="76"/>
        <v/>
      </c>
      <c r="R275" s="142" t="str">
        <f t="shared" ca="1" si="76"/>
        <v/>
      </c>
      <c r="S275" s="142" t="str">
        <f t="shared" ca="1" si="76"/>
        <v/>
      </c>
      <c r="T275" s="142" t="str">
        <f t="shared" ca="1" si="76"/>
        <v/>
      </c>
      <c r="U275" s="142" t="str">
        <f t="shared" ca="1" si="76"/>
        <v/>
      </c>
      <c r="V275" s="142" t="str">
        <f t="shared" ca="1" si="76"/>
        <v/>
      </c>
      <c r="W275" s="142" t="str">
        <f t="shared" ca="1" si="76"/>
        <v/>
      </c>
      <c r="X275" s="142" t="str">
        <f t="shared" ca="1" si="76"/>
        <v/>
      </c>
      <c r="Y275" s="142"/>
      <c r="Z275" s="142"/>
      <c r="AA275" s="148" t="str">
        <f t="shared" ca="1" si="77"/>
        <v/>
      </c>
      <c r="AB275" s="148" t="str">
        <f t="shared" ca="1" si="77"/>
        <v/>
      </c>
      <c r="AC275" s="148" t="str">
        <f t="shared" ca="1" si="77"/>
        <v/>
      </c>
      <c r="AD275" s="148" t="str">
        <f t="shared" ca="1" si="77"/>
        <v/>
      </c>
      <c r="AE275" s="148" t="str">
        <f t="shared" ca="1" si="77"/>
        <v/>
      </c>
      <c r="AF275" s="148" t="str">
        <f t="shared" ca="1" si="77"/>
        <v/>
      </c>
      <c r="AG275" s="148" t="str">
        <f t="shared" ca="1" si="77"/>
        <v/>
      </c>
      <c r="AH275" s="148" t="str">
        <f t="shared" ca="1" si="77"/>
        <v/>
      </c>
      <c r="AI275" s="148" t="str">
        <f t="shared" ca="1" si="77"/>
        <v/>
      </c>
      <c r="AJ275" s="148" t="str">
        <f t="shared" ca="1" si="77"/>
        <v/>
      </c>
      <c r="AK275" s="148" t="str">
        <f t="shared" ca="1" si="77"/>
        <v/>
      </c>
      <c r="AL275" s="148" t="str">
        <f t="shared" ca="1" si="66"/>
        <v/>
      </c>
      <c r="AM275" s="238" t="str">
        <f t="shared" ca="1" si="71"/>
        <v/>
      </c>
      <c r="AN275" s="233" t="str">
        <f t="shared" ca="1" si="75"/>
        <v/>
      </c>
      <c r="AO275" s="233" t="str">
        <f t="shared" ca="1" si="72"/>
        <v/>
      </c>
      <c r="AP275" s="233" t="str">
        <f t="shared" ca="1" si="73"/>
        <v/>
      </c>
      <c r="AR275" s="66"/>
      <c r="AS275" s="11"/>
      <c r="AT275" s="11"/>
    </row>
    <row r="276" spans="1:46" x14ac:dyDescent="0.35">
      <c r="A276" s="66" t="str">
        <f>IF(C275="","",MAX($A$7:A275)+1)</f>
        <v/>
      </c>
      <c r="B276" s="37" t="str">
        <f>IF(C276&lt;&gt;"",MAX($B$7:B275)+1,"")</f>
        <v/>
      </c>
      <c r="C276" s="107"/>
      <c r="D276" s="38"/>
      <c r="E276" s="108" t="str">
        <f t="shared" si="69"/>
        <v/>
      </c>
      <c r="F276" s="150"/>
      <c r="G276" s="107"/>
      <c r="H276" s="70" t="str">
        <f t="shared" ca="1" si="70"/>
        <v/>
      </c>
      <c r="I276" s="287" t="str">
        <f t="shared" ca="1" si="74"/>
        <v/>
      </c>
      <c r="J276" s="285" t="str">
        <f ca="1">IF(H276="","",VLOOKUP(H276,Kategorie!$A$4:$J$35,8,FALSE))</f>
        <v/>
      </c>
      <c r="L276" s="142" t="str">
        <f t="shared" ca="1" si="76"/>
        <v/>
      </c>
      <c r="M276" s="142" t="str">
        <f t="shared" ca="1" si="76"/>
        <v/>
      </c>
      <c r="N276" s="142" t="str">
        <f t="shared" ca="1" si="76"/>
        <v/>
      </c>
      <c r="O276" s="142" t="str">
        <f t="shared" ca="1" si="76"/>
        <v/>
      </c>
      <c r="P276" s="142" t="str">
        <f t="shared" ca="1" si="76"/>
        <v/>
      </c>
      <c r="Q276" s="142" t="str">
        <f t="shared" ca="1" si="76"/>
        <v/>
      </c>
      <c r="R276" s="142" t="str">
        <f t="shared" ca="1" si="76"/>
        <v/>
      </c>
      <c r="S276" s="142" t="str">
        <f t="shared" ca="1" si="76"/>
        <v/>
      </c>
      <c r="T276" s="142" t="str">
        <f t="shared" ca="1" si="76"/>
        <v/>
      </c>
      <c r="U276" s="142" t="str">
        <f t="shared" ca="1" si="76"/>
        <v/>
      </c>
      <c r="V276" s="142" t="str">
        <f t="shared" ca="1" si="76"/>
        <v/>
      </c>
      <c r="W276" s="142" t="str">
        <f t="shared" ca="1" si="76"/>
        <v/>
      </c>
      <c r="X276" s="142" t="str">
        <f t="shared" ca="1" si="76"/>
        <v/>
      </c>
      <c r="Y276" s="142"/>
      <c r="Z276" s="142"/>
      <c r="AA276" s="148" t="str">
        <f t="shared" ca="1" si="77"/>
        <v/>
      </c>
      <c r="AB276" s="148" t="str">
        <f t="shared" ca="1" si="77"/>
        <v/>
      </c>
      <c r="AC276" s="148" t="str">
        <f t="shared" ca="1" si="77"/>
        <v/>
      </c>
      <c r="AD276" s="148" t="str">
        <f t="shared" ca="1" si="77"/>
        <v/>
      </c>
      <c r="AE276" s="148" t="str">
        <f t="shared" ca="1" si="77"/>
        <v/>
      </c>
      <c r="AF276" s="148" t="str">
        <f t="shared" ca="1" si="77"/>
        <v/>
      </c>
      <c r="AG276" s="148" t="str">
        <f t="shared" ca="1" si="77"/>
        <v/>
      </c>
      <c r="AH276" s="148" t="str">
        <f t="shared" ca="1" si="77"/>
        <v/>
      </c>
      <c r="AI276" s="148" t="str">
        <f t="shared" ca="1" si="77"/>
        <v/>
      </c>
      <c r="AJ276" s="148" t="str">
        <f t="shared" ca="1" si="77"/>
        <v/>
      </c>
      <c r="AK276" s="148" t="str">
        <f t="shared" ca="1" si="77"/>
        <v/>
      </c>
      <c r="AL276" s="148" t="str">
        <f t="shared" ca="1" si="66"/>
        <v/>
      </c>
      <c r="AM276" s="238" t="str">
        <f t="shared" ca="1" si="71"/>
        <v/>
      </c>
      <c r="AN276" s="233" t="str">
        <f t="shared" ca="1" si="75"/>
        <v/>
      </c>
      <c r="AO276" s="233" t="str">
        <f t="shared" ca="1" si="72"/>
        <v/>
      </c>
      <c r="AP276" s="233" t="str">
        <f t="shared" ca="1" si="73"/>
        <v/>
      </c>
      <c r="AR276" s="66"/>
      <c r="AS276" s="11"/>
      <c r="AT276" s="11"/>
    </row>
    <row r="277" spans="1:46" x14ac:dyDescent="0.35">
      <c r="A277" s="66" t="str">
        <f>IF(C276="","",MAX($A$7:A276)+1)</f>
        <v/>
      </c>
      <c r="B277" s="37" t="str">
        <f>IF(C277&lt;&gt;"",MAX($B$7:B276)+1,"")</f>
        <v/>
      </c>
      <c r="C277" s="107"/>
      <c r="D277" s="38"/>
      <c r="E277" s="108" t="str">
        <f t="shared" si="69"/>
        <v/>
      </c>
      <c r="F277" s="150"/>
      <c r="G277" s="107"/>
      <c r="H277" s="70" t="str">
        <f t="shared" ca="1" si="70"/>
        <v/>
      </c>
      <c r="I277" s="287" t="str">
        <f t="shared" ca="1" si="74"/>
        <v/>
      </c>
      <c r="J277" s="285" t="str">
        <f ca="1">IF(H277="","",VLOOKUP(H277,Kategorie!$A$4:$J$35,8,FALSE))</f>
        <v/>
      </c>
      <c r="L277" s="142" t="str">
        <f t="shared" ca="1" si="76"/>
        <v/>
      </c>
      <c r="M277" s="142" t="str">
        <f t="shared" ca="1" si="76"/>
        <v/>
      </c>
      <c r="N277" s="142" t="str">
        <f t="shared" ca="1" si="76"/>
        <v/>
      </c>
      <c r="O277" s="142" t="str">
        <f t="shared" ca="1" si="76"/>
        <v/>
      </c>
      <c r="P277" s="142" t="str">
        <f t="shared" ca="1" si="76"/>
        <v/>
      </c>
      <c r="Q277" s="142" t="str">
        <f t="shared" ca="1" si="76"/>
        <v/>
      </c>
      <c r="R277" s="142" t="str">
        <f t="shared" ca="1" si="76"/>
        <v/>
      </c>
      <c r="S277" s="142" t="str">
        <f t="shared" ca="1" si="76"/>
        <v/>
      </c>
      <c r="T277" s="142" t="str">
        <f t="shared" ca="1" si="76"/>
        <v/>
      </c>
      <c r="U277" s="142" t="str">
        <f t="shared" ca="1" si="76"/>
        <v/>
      </c>
      <c r="V277" s="142" t="str">
        <f t="shared" ca="1" si="76"/>
        <v/>
      </c>
      <c r="W277" s="142" t="str">
        <f t="shared" ca="1" si="76"/>
        <v/>
      </c>
      <c r="X277" s="142" t="str">
        <f t="shared" ca="1" si="76"/>
        <v/>
      </c>
      <c r="Y277" s="142"/>
      <c r="Z277" s="142"/>
      <c r="AA277" s="148" t="str">
        <f t="shared" ca="1" si="77"/>
        <v/>
      </c>
      <c r="AB277" s="148" t="str">
        <f t="shared" ca="1" si="77"/>
        <v/>
      </c>
      <c r="AC277" s="148" t="str">
        <f t="shared" ca="1" si="77"/>
        <v/>
      </c>
      <c r="AD277" s="148" t="str">
        <f t="shared" ca="1" si="77"/>
        <v/>
      </c>
      <c r="AE277" s="148" t="str">
        <f t="shared" ca="1" si="77"/>
        <v/>
      </c>
      <c r="AF277" s="148" t="str">
        <f t="shared" ca="1" si="77"/>
        <v/>
      </c>
      <c r="AG277" s="148" t="str">
        <f t="shared" ca="1" si="77"/>
        <v/>
      </c>
      <c r="AH277" s="148" t="str">
        <f t="shared" ca="1" si="77"/>
        <v/>
      </c>
      <c r="AI277" s="148" t="str">
        <f t="shared" ca="1" si="77"/>
        <v/>
      </c>
      <c r="AJ277" s="148" t="str">
        <f t="shared" ca="1" si="77"/>
        <v/>
      </c>
      <c r="AK277" s="148" t="str">
        <f t="shared" ca="1" si="77"/>
        <v/>
      </c>
      <c r="AL277" s="148" t="str">
        <f t="shared" ca="1" si="66"/>
        <v/>
      </c>
      <c r="AM277" s="238" t="str">
        <f t="shared" ca="1" si="71"/>
        <v/>
      </c>
      <c r="AN277" s="233" t="str">
        <f t="shared" ca="1" si="75"/>
        <v/>
      </c>
      <c r="AO277" s="233" t="str">
        <f t="shared" ca="1" si="72"/>
        <v/>
      </c>
      <c r="AP277" s="233" t="str">
        <f t="shared" ca="1" si="73"/>
        <v/>
      </c>
      <c r="AR277" s="66"/>
      <c r="AS277" s="11"/>
      <c r="AT277" s="11"/>
    </row>
    <row r="278" spans="1:46" x14ac:dyDescent="0.35">
      <c r="A278" s="66" t="str">
        <f>IF(C277="","",MAX($A$7:A277)+1)</f>
        <v/>
      </c>
      <c r="B278" s="37" t="str">
        <f>IF(C278&lt;&gt;"",MAX($B$7:B277)+1,"")</f>
        <v/>
      </c>
      <c r="C278" s="107"/>
      <c r="D278" s="38"/>
      <c r="E278" s="108" t="str">
        <f t="shared" si="69"/>
        <v/>
      </c>
      <c r="F278" s="150"/>
      <c r="G278" s="107"/>
      <c r="H278" s="70" t="str">
        <f t="shared" ca="1" si="70"/>
        <v/>
      </c>
      <c r="I278" s="287" t="str">
        <f t="shared" ca="1" si="74"/>
        <v/>
      </c>
      <c r="J278" s="285" t="str">
        <f ca="1">IF(H278="","",VLOOKUP(H278,Kategorie!$A$4:$J$35,8,FALSE))</f>
        <v/>
      </c>
      <c r="L278" s="142" t="str">
        <f t="shared" ca="1" si="76"/>
        <v/>
      </c>
      <c r="M278" s="142" t="str">
        <f t="shared" ca="1" si="76"/>
        <v/>
      </c>
      <c r="N278" s="142" t="str">
        <f t="shared" ca="1" si="76"/>
        <v/>
      </c>
      <c r="O278" s="142" t="str">
        <f t="shared" ca="1" si="76"/>
        <v/>
      </c>
      <c r="P278" s="142" t="str">
        <f t="shared" ca="1" si="76"/>
        <v/>
      </c>
      <c r="Q278" s="142" t="str">
        <f t="shared" ca="1" si="76"/>
        <v/>
      </c>
      <c r="R278" s="142" t="str">
        <f t="shared" ca="1" si="76"/>
        <v/>
      </c>
      <c r="S278" s="142" t="str">
        <f t="shared" ca="1" si="76"/>
        <v/>
      </c>
      <c r="T278" s="142" t="str">
        <f t="shared" ca="1" si="76"/>
        <v/>
      </c>
      <c r="U278" s="142" t="str">
        <f t="shared" ca="1" si="76"/>
        <v/>
      </c>
      <c r="V278" s="142" t="str">
        <f t="shared" ca="1" si="76"/>
        <v/>
      </c>
      <c r="W278" s="142" t="str">
        <f t="shared" ca="1" si="76"/>
        <v/>
      </c>
      <c r="X278" s="142" t="str">
        <f t="shared" ca="1" si="76"/>
        <v/>
      </c>
      <c r="Y278" s="142"/>
      <c r="Z278" s="142"/>
      <c r="AA278" s="148" t="str">
        <f t="shared" ca="1" si="77"/>
        <v/>
      </c>
      <c r="AB278" s="148" t="str">
        <f t="shared" ca="1" si="77"/>
        <v/>
      </c>
      <c r="AC278" s="148" t="str">
        <f t="shared" ca="1" si="77"/>
        <v/>
      </c>
      <c r="AD278" s="148" t="str">
        <f t="shared" ca="1" si="77"/>
        <v/>
      </c>
      <c r="AE278" s="148" t="str">
        <f t="shared" ca="1" si="77"/>
        <v/>
      </c>
      <c r="AF278" s="148" t="str">
        <f t="shared" ca="1" si="77"/>
        <v/>
      </c>
      <c r="AG278" s="148" t="str">
        <f t="shared" ca="1" si="77"/>
        <v/>
      </c>
      <c r="AH278" s="148" t="str">
        <f t="shared" ca="1" si="77"/>
        <v/>
      </c>
      <c r="AI278" s="148" t="str">
        <f t="shared" ca="1" si="77"/>
        <v/>
      </c>
      <c r="AJ278" s="148" t="str">
        <f t="shared" ca="1" si="77"/>
        <v/>
      </c>
      <c r="AK278" s="148" t="str">
        <f t="shared" ca="1" si="77"/>
        <v/>
      </c>
      <c r="AL278" s="148" t="str">
        <f t="shared" ca="1" si="66"/>
        <v/>
      </c>
      <c r="AM278" s="238" t="str">
        <f t="shared" ca="1" si="71"/>
        <v/>
      </c>
      <c r="AN278" s="233" t="str">
        <f t="shared" ca="1" si="75"/>
        <v/>
      </c>
      <c r="AO278" s="233" t="str">
        <f t="shared" ca="1" si="72"/>
        <v/>
      </c>
      <c r="AP278" s="233" t="str">
        <f t="shared" ca="1" si="73"/>
        <v/>
      </c>
      <c r="AR278" s="66"/>
      <c r="AS278" s="11"/>
      <c r="AT278" s="11"/>
    </row>
    <row r="279" spans="1:46" x14ac:dyDescent="0.35">
      <c r="A279" s="66" t="str">
        <f>IF(C278="","",MAX($A$7:A278)+1)</f>
        <v/>
      </c>
      <c r="B279" s="37" t="str">
        <f>IF(C279&lt;&gt;"",MAX($B$7:B278)+1,"")</f>
        <v/>
      </c>
      <c r="C279" s="107"/>
      <c r="D279" s="38"/>
      <c r="E279" s="108" t="str">
        <f t="shared" si="69"/>
        <v/>
      </c>
      <c r="F279" s="150"/>
      <c r="G279" s="107"/>
      <c r="H279" s="70" t="str">
        <f t="shared" ca="1" si="70"/>
        <v/>
      </c>
      <c r="I279" s="287" t="str">
        <f t="shared" ca="1" si="74"/>
        <v/>
      </c>
      <c r="J279" s="285" t="str">
        <f ca="1">IF(H279="","",VLOOKUP(H279,Kategorie!$A$4:$J$35,8,FALSE))</f>
        <v/>
      </c>
      <c r="L279" s="142" t="str">
        <f t="shared" ca="1" si="76"/>
        <v/>
      </c>
      <c r="M279" s="142" t="str">
        <f t="shared" ca="1" si="76"/>
        <v/>
      </c>
      <c r="N279" s="142" t="str">
        <f t="shared" ca="1" si="76"/>
        <v/>
      </c>
      <c r="O279" s="142" t="str">
        <f t="shared" ca="1" si="76"/>
        <v/>
      </c>
      <c r="P279" s="142" t="str">
        <f t="shared" ca="1" si="76"/>
        <v/>
      </c>
      <c r="Q279" s="142" t="str">
        <f t="shared" ca="1" si="76"/>
        <v/>
      </c>
      <c r="R279" s="142" t="str">
        <f t="shared" ca="1" si="76"/>
        <v/>
      </c>
      <c r="S279" s="142" t="str">
        <f t="shared" ca="1" si="76"/>
        <v/>
      </c>
      <c r="T279" s="142" t="str">
        <f t="shared" ca="1" si="76"/>
        <v/>
      </c>
      <c r="U279" s="142" t="str">
        <f t="shared" ca="1" si="76"/>
        <v/>
      </c>
      <c r="V279" s="142" t="str">
        <f t="shared" ca="1" si="76"/>
        <v/>
      </c>
      <c r="W279" s="142" t="str">
        <f t="shared" ca="1" si="76"/>
        <v/>
      </c>
      <c r="X279" s="142" t="str">
        <f t="shared" ca="1" si="76"/>
        <v/>
      </c>
      <c r="Y279" s="142"/>
      <c r="Z279" s="142"/>
      <c r="AA279" s="148" t="str">
        <f t="shared" ca="1" si="77"/>
        <v/>
      </c>
      <c r="AB279" s="148" t="str">
        <f t="shared" ca="1" si="77"/>
        <v/>
      </c>
      <c r="AC279" s="148" t="str">
        <f t="shared" ca="1" si="77"/>
        <v/>
      </c>
      <c r="AD279" s="148" t="str">
        <f t="shared" ca="1" si="77"/>
        <v/>
      </c>
      <c r="AE279" s="148" t="str">
        <f t="shared" ca="1" si="77"/>
        <v/>
      </c>
      <c r="AF279" s="148" t="str">
        <f t="shared" ca="1" si="77"/>
        <v/>
      </c>
      <c r="AG279" s="148" t="str">
        <f t="shared" ca="1" si="77"/>
        <v/>
      </c>
      <c r="AH279" s="148" t="str">
        <f t="shared" ca="1" si="77"/>
        <v/>
      </c>
      <c r="AI279" s="148" t="str">
        <f t="shared" ca="1" si="77"/>
        <v/>
      </c>
      <c r="AJ279" s="148" t="str">
        <f t="shared" ca="1" si="77"/>
        <v/>
      </c>
      <c r="AK279" s="148" t="str">
        <f t="shared" ca="1" si="77"/>
        <v/>
      </c>
      <c r="AL279" s="148" t="str">
        <f t="shared" ca="1" si="66"/>
        <v/>
      </c>
      <c r="AM279" s="238" t="str">
        <f t="shared" ca="1" si="71"/>
        <v/>
      </c>
      <c r="AN279" s="233" t="str">
        <f t="shared" ca="1" si="75"/>
        <v/>
      </c>
      <c r="AO279" s="233" t="str">
        <f t="shared" ca="1" si="72"/>
        <v/>
      </c>
      <c r="AP279" s="233" t="str">
        <f t="shared" ca="1" si="73"/>
        <v/>
      </c>
      <c r="AR279" s="66"/>
      <c r="AS279" s="11"/>
      <c r="AT279" s="11"/>
    </row>
    <row r="280" spans="1:46" x14ac:dyDescent="0.35">
      <c r="A280" s="66" t="str">
        <f>IF(C279="","",MAX($A$7:A279)+1)</f>
        <v/>
      </c>
      <c r="B280" s="37" t="str">
        <f>IF(C280&lt;&gt;"",MAX($B$7:B279)+1,"")</f>
        <v/>
      </c>
      <c r="C280" s="107"/>
      <c r="D280" s="38"/>
      <c r="E280" s="108" t="str">
        <f t="shared" si="69"/>
        <v/>
      </c>
      <c r="F280" s="150"/>
      <c r="G280" s="107"/>
      <c r="H280" s="70" t="str">
        <f t="shared" ca="1" si="70"/>
        <v/>
      </c>
      <c r="I280" s="287" t="str">
        <f t="shared" ca="1" si="74"/>
        <v/>
      </c>
      <c r="J280" s="285" t="str">
        <f ca="1">IF(H280="","",VLOOKUP(H280,Kategorie!$A$4:$J$35,8,FALSE))</f>
        <v/>
      </c>
      <c r="L280" s="142" t="str">
        <f t="shared" ca="1" si="76"/>
        <v/>
      </c>
      <c r="M280" s="142" t="str">
        <f t="shared" ca="1" si="76"/>
        <v/>
      </c>
      <c r="N280" s="142" t="str">
        <f t="shared" ca="1" si="76"/>
        <v/>
      </c>
      <c r="O280" s="142" t="str">
        <f t="shared" ca="1" si="76"/>
        <v/>
      </c>
      <c r="P280" s="142" t="str">
        <f t="shared" ca="1" si="76"/>
        <v/>
      </c>
      <c r="Q280" s="142" t="str">
        <f t="shared" ca="1" si="76"/>
        <v/>
      </c>
      <c r="R280" s="142" t="str">
        <f t="shared" ca="1" si="76"/>
        <v/>
      </c>
      <c r="S280" s="142" t="str">
        <f t="shared" ca="1" si="76"/>
        <v/>
      </c>
      <c r="T280" s="142" t="str">
        <f t="shared" ca="1" si="76"/>
        <v/>
      </c>
      <c r="U280" s="142" t="str">
        <f t="shared" ca="1" si="76"/>
        <v/>
      </c>
      <c r="V280" s="142" t="str">
        <f t="shared" ca="1" si="76"/>
        <v/>
      </c>
      <c r="W280" s="142" t="str">
        <f t="shared" ca="1" si="76"/>
        <v/>
      </c>
      <c r="X280" s="142" t="str">
        <f t="shared" ca="1" si="76"/>
        <v/>
      </c>
      <c r="Y280" s="142"/>
      <c r="Z280" s="142"/>
      <c r="AA280" s="148" t="str">
        <f t="shared" ca="1" si="77"/>
        <v/>
      </c>
      <c r="AB280" s="148" t="str">
        <f t="shared" ca="1" si="77"/>
        <v/>
      </c>
      <c r="AC280" s="148" t="str">
        <f t="shared" ca="1" si="77"/>
        <v/>
      </c>
      <c r="AD280" s="148" t="str">
        <f t="shared" ca="1" si="77"/>
        <v/>
      </c>
      <c r="AE280" s="148" t="str">
        <f t="shared" ca="1" si="77"/>
        <v/>
      </c>
      <c r="AF280" s="148" t="str">
        <f t="shared" ca="1" si="77"/>
        <v/>
      </c>
      <c r="AG280" s="148" t="str">
        <f t="shared" ca="1" si="77"/>
        <v/>
      </c>
      <c r="AH280" s="148" t="str">
        <f t="shared" ca="1" si="77"/>
        <v/>
      </c>
      <c r="AI280" s="148" t="str">
        <f t="shared" ca="1" si="77"/>
        <v/>
      </c>
      <c r="AJ280" s="148" t="str">
        <f t="shared" ca="1" si="77"/>
        <v/>
      </c>
      <c r="AK280" s="148" t="str">
        <f t="shared" ca="1" si="77"/>
        <v/>
      </c>
      <c r="AL280" s="148" t="str">
        <f t="shared" ca="1" si="66"/>
        <v/>
      </c>
      <c r="AM280" s="238" t="str">
        <f t="shared" ca="1" si="71"/>
        <v/>
      </c>
      <c r="AN280" s="233" t="str">
        <f t="shared" ca="1" si="75"/>
        <v/>
      </c>
      <c r="AO280" s="233" t="str">
        <f t="shared" ca="1" si="72"/>
        <v/>
      </c>
      <c r="AP280" s="233" t="str">
        <f t="shared" ca="1" si="73"/>
        <v/>
      </c>
      <c r="AR280" s="66"/>
      <c r="AS280" s="11"/>
      <c r="AT280" s="11"/>
    </row>
    <row r="281" spans="1:46" x14ac:dyDescent="0.35">
      <c r="A281" s="66" t="str">
        <f>IF(C280="","",MAX($A$7:A280)+1)</f>
        <v/>
      </c>
      <c r="B281" s="37" t="str">
        <f>IF(C281&lt;&gt;"",MAX($B$7:B280)+1,"")</f>
        <v/>
      </c>
      <c r="C281" s="107"/>
      <c r="D281" s="38"/>
      <c r="E281" s="108" t="str">
        <f t="shared" si="69"/>
        <v/>
      </c>
      <c r="F281" s="150"/>
      <c r="G281" s="107"/>
      <c r="H281" s="70" t="str">
        <f t="shared" ca="1" si="70"/>
        <v/>
      </c>
      <c r="I281" s="287" t="str">
        <f t="shared" ca="1" si="74"/>
        <v/>
      </c>
      <c r="J281" s="285" t="str">
        <f ca="1">IF(H281="","",VLOOKUP(H281,Kategorie!$A$4:$J$35,8,FALSE))</f>
        <v/>
      </c>
      <c r="L281" s="142" t="str">
        <f t="shared" ca="1" si="76"/>
        <v/>
      </c>
      <c r="M281" s="142" t="str">
        <f t="shared" ca="1" si="76"/>
        <v/>
      </c>
      <c r="N281" s="142" t="str">
        <f t="shared" ca="1" si="76"/>
        <v/>
      </c>
      <c r="O281" s="142" t="str">
        <f t="shared" ca="1" si="76"/>
        <v/>
      </c>
      <c r="P281" s="142" t="str">
        <f t="shared" ca="1" si="76"/>
        <v/>
      </c>
      <c r="Q281" s="142" t="str">
        <f t="shared" ca="1" si="76"/>
        <v/>
      </c>
      <c r="R281" s="142" t="str">
        <f t="shared" ca="1" si="76"/>
        <v/>
      </c>
      <c r="S281" s="142" t="str">
        <f t="shared" ca="1" si="76"/>
        <v/>
      </c>
      <c r="T281" s="142" t="str">
        <f t="shared" ca="1" si="76"/>
        <v/>
      </c>
      <c r="U281" s="142" t="str">
        <f t="shared" ca="1" si="76"/>
        <v/>
      </c>
      <c r="V281" s="142" t="str">
        <f t="shared" ca="1" si="76"/>
        <v/>
      </c>
      <c r="W281" s="142" t="str">
        <f t="shared" ca="1" si="76"/>
        <v/>
      </c>
      <c r="X281" s="142" t="str">
        <f t="shared" ca="1" si="76"/>
        <v/>
      </c>
      <c r="Y281" s="142"/>
      <c r="Z281" s="142"/>
      <c r="AA281" s="148" t="str">
        <f t="shared" ca="1" si="77"/>
        <v/>
      </c>
      <c r="AB281" s="148" t="str">
        <f t="shared" ca="1" si="77"/>
        <v/>
      </c>
      <c r="AC281" s="148" t="str">
        <f t="shared" ca="1" si="77"/>
        <v/>
      </c>
      <c r="AD281" s="148" t="str">
        <f t="shared" ca="1" si="77"/>
        <v/>
      </c>
      <c r="AE281" s="148" t="str">
        <f t="shared" ca="1" si="77"/>
        <v/>
      </c>
      <c r="AF281" s="148" t="str">
        <f t="shared" ca="1" si="77"/>
        <v/>
      </c>
      <c r="AG281" s="148" t="str">
        <f t="shared" ca="1" si="77"/>
        <v/>
      </c>
      <c r="AH281" s="148" t="str">
        <f t="shared" ca="1" si="77"/>
        <v/>
      </c>
      <c r="AI281" s="148" t="str">
        <f t="shared" ca="1" si="77"/>
        <v/>
      </c>
      <c r="AJ281" s="148" t="str">
        <f t="shared" ca="1" si="77"/>
        <v/>
      </c>
      <c r="AK281" s="148" t="str">
        <f t="shared" ca="1" si="77"/>
        <v/>
      </c>
      <c r="AL281" s="148" t="str">
        <f t="shared" ca="1" si="66"/>
        <v/>
      </c>
      <c r="AM281" s="238" t="str">
        <f t="shared" ca="1" si="71"/>
        <v/>
      </c>
      <c r="AN281" s="233" t="str">
        <f t="shared" ca="1" si="75"/>
        <v/>
      </c>
      <c r="AO281" s="233" t="str">
        <f t="shared" ca="1" si="72"/>
        <v/>
      </c>
      <c r="AP281" s="233" t="str">
        <f t="shared" ca="1" si="73"/>
        <v/>
      </c>
      <c r="AR281" s="66"/>
      <c r="AS281" s="11"/>
      <c r="AT281" s="11"/>
    </row>
    <row r="282" spans="1:46" x14ac:dyDescent="0.35">
      <c r="A282" s="66" t="str">
        <f>IF(C281="","",MAX($A$7:A281)+1)</f>
        <v/>
      </c>
      <c r="B282" s="37" t="str">
        <f>IF(C282&lt;&gt;"",MAX($B$7:B281)+1,"")</f>
        <v/>
      </c>
      <c r="C282" s="107"/>
      <c r="D282" s="38"/>
      <c r="E282" s="108" t="str">
        <f t="shared" si="69"/>
        <v/>
      </c>
      <c r="F282" s="150"/>
      <c r="G282" s="107"/>
      <c r="H282" s="70" t="str">
        <f t="shared" ca="1" si="70"/>
        <v/>
      </c>
      <c r="I282" s="287" t="str">
        <f t="shared" ca="1" si="74"/>
        <v/>
      </c>
      <c r="J282" s="285" t="str">
        <f ca="1">IF(H282="","",VLOOKUP(H282,Kategorie!$A$4:$J$35,8,FALSE))</f>
        <v/>
      </c>
      <c r="L282" s="142" t="str">
        <f t="shared" ca="1" si="76"/>
        <v/>
      </c>
      <c r="M282" s="142" t="str">
        <f t="shared" ca="1" si="76"/>
        <v/>
      </c>
      <c r="N282" s="142" t="str">
        <f t="shared" ca="1" si="76"/>
        <v/>
      </c>
      <c r="O282" s="142" t="str">
        <f t="shared" ca="1" si="76"/>
        <v/>
      </c>
      <c r="P282" s="142" t="str">
        <f t="shared" ca="1" si="76"/>
        <v/>
      </c>
      <c r="Q282" s="142" t="str">
        <f t="shared" ca="1" si="76"/>
        <v/>
      </c>
      <c r="R282" s="142" t="str">
        <f t="shared" ca="1" si="76"/>
        <v/>
      </c>
      <c r="S282" s="142" t="str">
        <f t="shared" ca="1" si="76"/>
        <v/>
      </c>
      <c r="T282" s="142" t="str">
        <f t="shared" ca="1" si="76"/>
        <v/>
      </c>
      <c r="U282" s="142" t="str">
        <f t="shared" ca="1" si="76"/>
        <v/>
      </c>
      <c r="V282" s="142" t="str">
        <f t="shared" ca="1" si="76"/>
        <v/>
      </c>
      <c r="W282" s="142" t="str">
        <f t="shared" ca="1" si="76"/>
        <v/>
      </c>
      <c r="X282" s="142" t="str">
        <f t="shared" ca="1" si="76"/>
        <v/>
      </c>
      <c r="Y282" s="142"/>
      <c r="Z282" s="142"/>
      <c r="AA282" s="148" t="str">
        <f t="shared" ca="1" si="77"/>
        <v/>
      </c>
      <c r="AB282" s="148" t="str">
        <f t="shared" ca="1" si="77"/>
        <v/>
      </c>
      <c r="AC282" s="148" t="str">
        <f t="shared" ca="1" si="77"/>
        <v/>
      </c>
      <c r="AD282" s="148" t="str">
        <f t="shared" ca="1" si="77"/>
        <v/>
      </c>
      <c r="AE282" s="148" t="str">
        <f t="shared" ca="1" si="77"/>
        <v/>
      </c>
      <c r="AF282" s="148" t="str">
        <f t="shared" ca="1" si="77"/>
        <v/>
      </c>
      <c r="AG282" s="148" t="str">
        <f t="shared" ca="1" si="77"/>
        <v/>
      </c>
      <c r="AH282" s="148" t="str">
        <f t="shared" ca="1" si="77"/>
        <v/>
      </c>
      <c r="AI282" s="148" t="str">
        <f t="shared" ca="1" si="77"/>
        <v/>
      </c>
      <c r="AJ282" s="148" t="str">
        <f t="shared" ca="1" si="77"/>
        <v/>
      </c>
      <c r="AK282" s="148" t="str">
        <f t="shared" ca="1" si="77"/>
        <v/>
      </c>
      <c r="AL282" s="148" t="str">
        <f t="shared" ca="1" si="66"/>
        <v/>
      </c>
      <c r="AM282" s="238" t="str">
        <f t="shared" ca="1" si="71"/>
        <v/>
      </c>
      <c r="AN282" s="233" t="str">
        <f t="shared" ca="1" si="75"/>
        <v/>
      </c>
      <c r="AO282" s="233" t="str">
        <f t="shared" ca="1" si="72"/>
        <v/>
      </c>
      <c r="AP282" s="233" t="str">
        <f t="shared" ca="1" si="73"/>
        <v/>
      </c>
      <c r="AR282" s="66"/>
      <c r="AS282" s="11"/>
      <c r="AT282" s="11"/>
    </row>
    <row r="283" spans="1:46" x14ac:dyDescent="0.35">
      <c r="A283" s="66" t="str">
        <f>IF(C282="","",MAX($A$7:A282)+1)</f>
        <v/>
      </c>
      <c r="B283" s="37" t="str">
        <f>IF(C283&lt;&gt;"",MAX($B$7:B282)+1,"")</f>
        <v/>
      </c>
      <c r="C283" s="107"/>
      <c r="D283" s="38"/>
      <c r="E283" s="108" t="str">
        <f t="shared" si="69"/>
        <v/>
      </c>
      <c r="F283" s="150"/>
      <c r="G283" s="107"/>
      <c r="H283" s="70" t="str">
        <f t="shared" ca="1" si="70"/>
        <v/>
      </c>
      <c r="I283" s="287" t="str">
        <f t="shared" ca="1" si="74"/>
        <v/>
      </c>
      <c r="J283" s="285" t="str">
        <f ca="1">IF(H283="","",VLOOKUP(H283,Kategorie!$A$4:$J$35,8,FALSE))</f>
        <v/>
      </c>
      <c r="L283" s="142" t="str">
        <f t="shared" ca="1" si="76"/>
        <v/>
      </c>
      <c r="M283" s="142" t="str">
        <f t="shared" ca="1" si="76"/>
        <v/>
      </c>
      <c r="N283" s="142" t="str">
        <f t="shared" ca="1" si="76"/>
        <v/>
      </c>
      <c r="O283" s="142" t="str">
        <f t="shared" ca="1" si="76"/>
        <v/>
      </c>
      <c r="P283" s="142" t="str">
        <f t="shared" ca="1" si="76"/>
        <v/>
      </c>
      <c r="Q283" s="142" t="str">
        <f t="shared" ca="1" si="76"/>
        <v/>
      </c>
      <c r="R283" s="142" t="str">
        <f t="shared" ca="1" si="76"/>
        <v/>
      </c>
      <c r="S283" s="142" t="str">
        <f t="shared" ca="1" si="76"/>
        <v/>
      </c>
      <c r="T283" s="142" t="str">
        <f t="shared" ca="1" si="76"/>
        <v/>
      </c>
      <c r="U283" s="142" t="str">
        <f t="shared" ca="1" si="76"/>
        <v/>
      </c>
      <c r="V283" s="142" t="str">
        <f t="shared" ca="1" si="76"/>
        <v/>
      </c>
      <c r="W283" s="142" t="str">
        <f t="shared" ca="1" si="76"/>
        <v/>
      </c>
      <c r="X283" s="142" t="str">
        <f t="shared" ca="1" si="76"/>
        <v/>
      </c>
      <c r="Y283" s="142"/>
      <c r="Z283" s="142"/>
      <c r="AA283" s="148" t="str">
        <f t="shared" ca="1" si="77"/>
        <v/>
      </c>
      <c r="AB283" s="148" t="str">
        <f t="shared" ca="1" si="77"/>
        <v/>
      </c>
      <c r="AC283" s="148" t="str">
        <f t="shared" ca="1" si="77"/>
        <v/>
      </c>
      <c r="AD283" s="148" t="str">
        <f t="shared" ca="1" si="77"/>
        <v/>
      </c>
      <c r="AE283" s="148" t="str">
        <f t="shared" ca="1" si="77"/>
        <v/>
      </c>
      <c r="AF283" s="148" t="str">
        <f t="shared" ca="1" si="77"/>
        <v/>
      </c>
      <c r="AG283" s="148" t="str">
        <f t="shared" ca="1" si="77"/>
        <v/>
      </c>
      <c r="AH283" s="148" t="str">
        <f t="shared" ca="1" si="77"/>
        <v/>
      </c>
      <c r="AI283" s="148" t="str">
        <f t="shared" ca="1" si="77"/>
        <v/>
      </c>
      <c r="AJ283" s="148" t="str">
        <f t="shared" ca="1" si="77"/>
        <v/>
      </c>
      <c r="AK283" s="148" t="str">
        <f t="shared" ca="1" si="77"/>
        <v/>
      </c>
      <c r="AL283" s="148" t="str">
        <f t="shared" ca="1" si="66"/>
        <v/>
      </c>
      <c r="AM283" s="238" t="str">
        <f t="shared" ca="1" si="71"/>
        <v/>
      </c>
      <c r="AN283" s="233" t="str">
        <f t="shared" ca="1" si="75"/>
        <v/>
      </c>
      <c r="AO283" s="233" t="str">
        <f t="shared" ca="1" si="72"/>
        <v/>
      </c>
      <c r="AP283" s="233" t="str">
        <f t="shared" ca="1" si="73"/>
        <v/>
      </c>
      <c r="AR283" s="66"/>
      <c r="AS283" s="11"/>
      <c r="AT283" s="11"/>
    </row>
    <row r="284" spans="1:46" x14ac:dyDescent="0.35">
      <c r="A284" s="66" t="str">
        <f>IF(C283="","",MAX($A$7:A283)+1)</f>
        <v/>
      </c>
      <c r="B284" s="37" t="str">
        <f>IF(C284&lt;&gt;"",MAX($B$7:B283)+1,"")</f>
        <v/>
      </c>
      <c r="C284" s="107"/>
      <c r="D284" s="38"/>
      <c r="E284" s="108" t="str">
        <f t="shared" si="69"/>
        <v/>
      </c>
      <c r="F284" s="150"/>
      <c r="G284" s="107"/>
      <c r="H284" s="70" t="str">
        <f t="shared" ca="1" si="70"/>
        <v/>
      </c>
      <c r="I284" s="287" t="str">
        <f t="shared" ca="1" si="74"/>
        <v/>
      </c>
      <c r="J284" s="285" t="str">
        <f ca="1">IF(H284="","",VLOOKUP(H284,Kategorie!$A$4:$J$35,8,FALSE))</f>
        <v/>
      </c>
      <c r="L284" s="142" t="str">
        <f t="shared" ca="1" si="76"/>
        <v/>
      </c>
      <c r="M284" s="142" t="str">
        <f t="shared" ca="1" si="76"/>
        <v/>
      </c>
      <c r="N284" s="142" t="str">
        <f t="shared" ca="1" si="76"/>
        <v/>
      </c>
      <c r="O284" s="142" t="str">
        <f t="shared" ca="1" si="76"/>
        <v/>
      </c>
      <c r="P284" s="142" t="str">
        <f t="shared" ca="1" si="76"/>
        <v/>
      </c>
      <c r="Q284" s="142" t="str">
        <f t="shared" ca="1" si="76"/>
        <v/>
      </c>
      <c r="R284" s="142" t="str">
        <f t="shared" ca="1" si="76"/>
        <v/>
      </c>
      <c r="S284" s="142" t="str">
        <f t="shared" ca="1" si="76"/>
        <v/>
      </c>
      <c r="T284" s="142" t="str">
        <f t="shared" ca="1" si="76"/>
        <v/>
      </c>
      <c r="U284" s="142" t="str">
        <f t="shared" ca="1" si="76"/>
        <v/>
      </c>
      <c r="V284" s="142" t="str">
        <f t="shared" ca="1" si="76"/>
        <v/>
      </c>
      <c r="W284" s="142" t="str">
        <f t="shared" ca="1" si="76"/>
        <v/>
      </c>
      <c r="X284" s="142" t="str">
        <f t="shared" ca="1" si="76"/>
        <v/>
      </c>
      <c r="Y284" s="142"/>
      <c r="Z284" s="142"/>
      <c r="AA284" s="148" t="str">
        <f t="shared" ca="1" si="77"/>
        <v/>
      </c>
      <c r="AB284" s="148" t="str">
        <f t="shared" ca="1" si="77"/>
        <v/>
      </c>
      <c r="AC284" s="148" t="str">
        <f t="shared" ca="1" si="77"/>
        <v/>
      </c>
      <c r="AD284" s="148" t="str">
        <f t="shared" ca="1" si="77"/>
        <v/>
      </c>
      <c r="AE284" s="148" t="str">
        <f t="shared" ca="1" si="77"/>
        <v/>
      </c>
      <c r="AF284" s="148" t="str">
        <f t="shared" ca="1" si="77"/>
        <v/>
      </c>
      <c r="AG284" s="148" t="str">
        <f t="shared" ca="1" si="77"/>
        <v/>
      </c>
      <c r="AH284" s="148" t="str">
        <f t="shared" ca="1" si="77"/>
        <v/>
      </c>
      <c r="AI284" s="148" t="str">
        <f t="shared" ca="1" si="77"/>
        <v/>
      </c>
      <c r="AJ284" s="148" t="str">
        <f t="shared" ca="1" si="77"/>
        <v/>
      </c>
      <c r="AK284" s="148" t="str">
        <f t="shared" ca="1" si="77"/>
        <v/>
      </c>
      <c r="AL284" s="148" t="str">
        <f t="shared" ca="1" si="66"/>
        <v/>
      </c>
      <c r="AM284" s="238" t="str">
        <f t="shared" ca="1" si="71"/>
        <v/>
      </c>
      <c r="AN284" s="233" t="str">
        <f t="shared" ca="1" si="75"/>
        <v/>
      </c>
      <c r="AO284" s="233" t="str">
        <f t="shared" ca="1" si="72"/>
        <v/>
      </c>
      <c r="AP284" s="233" t="str">
        <f t="shared" ca="1" si="73"/>
        <v/>
      </c>
      <c r="AR284" s="66"/>
      <c r="AS284" s="11"/>
      <c r="AT284" s="11"/>
    </row>
    <row r="285" spans="1:46" x14ac:dyDescent="0.35">
      <c r="A285" s="66" t="str">
        <f>IF(C284="","",MAX($A$7:A284)+1)</f>
        <v/>
      </c>
      <c r="B285" s="37" t="str">
        <f>IF(C285&lt;&gt;"",MAX($B$7:B284)+1,"")</f>
        <v/>
      </c>
      <c r="C285" s="107"/>
      <c r="D285" s="38"/>
      <c r="E285" s="108" t="str">
        <f t="shared" si="69"/>
        <v/>
      </c>
      <c r="F285" s="150"/>
      <c r="G285" s="107"/>
      <c r="H285" s="70" t="str">
        <f t="shared" ca="1" si="70"/>
        <v/>
      </c>
      <c r="I285" s="287" t="str">
        <f t="shared" ca="1" si="74"/>
        <v/>
      </c>
      <c r="J285" s="285" t="str">
        <f ca="1">IF(H285="","",VLOOKUP(H285,Kategorie!$A$4:$J$35,8,FALSE))</f>
        <v/>
      </c>
      <c r="L285" s="142" t="str">
        <f t="shared" ca="1" si="76"/>
        <v/>
      </c>
      <c r="M285" s="142" t="str">
        <f t="shared" ca="1" si="76"/>
        <v/>
      </c>
      <c r="N285" s="142" t="str">
        <f t="shared" ca="1" si="76"/>
        <v/>
      </c>
      <c r="O285" s="142" t="str">
        <f t="shared" ref="L285:X304" ca="1" si="78">IF($E285=0,"",IF(AND($F285&gt;=O$2,$F285&lt;=O$4),O$6,""))</f>
        <v/>
      </c>
      <c r="P285" s="142" t="str">
        <f t="shared" ca="1" si="78"/>
        <v/>
      </c>
      <c r="Q285" s="142" t="str">
        <f t="shared" ca="1" si="78"/>
        <v/>
      </c>
      <c r="R285" s="142" t="str">
        <f t="shared" ca="1" si="78"/>
        <v/>
      </c>
      <c r="S285" s="142" t="str">
        <f t="shared" ca="1" si="78"/>
        <v/>
      </c>
      <c r="T285" s="142" t="str">
        <f t="shared" ca="1" si="78"/>
        <v/>
      </c>
      <c r="U285" s="142" t="str">
        <f t="shared" ca="1" si="78"/>
        <v/>
      </c>
      <c r="V285" s="142" t="str">
        <f t="shared" ca="1" si="78"/>
        <v/>
      </c>
      <c r="W285" s="142" t="str">
        <f t="shared" ca="1" si="78"/>
        <v/>
      </c>
      <c r="X285" s="142" t="str">
        <f t="shared" ca="1" si="78"/>
        <v/>
      </c>
      <c r="Y285" s="142"/>
      <c r="Z285" s="142"/>
      <c r="AA285" s="148" t="str">
        <f t="shared" ca="1" si="77"/>
        <v/>
      </c>
      <c r="AB285" s="148" t="str">
        <f t="shared" ca="1" si="77"/>
        <v/>
      </c>
      <c r="AC285" s="148" t="str">
        <f t="shared" ca="1" si="77"/>
        <v/>
      </c>
      <c r="AD285" s="148" t="str">
        <f t="shared" ca="1" si="77"/>
        <v/>
      </c>
      <c r="AE285" s="148" t="str">
        <f t="shared" ca="1" si="77"/>
        <v/>
      </c>
      <c r="AF285" s="148" t="str">
        <f t="shared" ca="1" si="77"/>
        <v/>
      </c>
      <c r="AG285" s="148" t="str">
        <f t="shared" ca="1" si="77"/>
        <v/>
      </c>
      <c r="AH285" s="148" t="str">
        <f t="shared" ca="1" si="77"/>
        <v/>
      </c>
      <c r="AI285" s="148" t="str">
        <f t="shared" ca="1" si="77"/>
        <v/>
      </c>
      <c r="AJ285" s="148" t="str">
        <f t="shared" ca="1" si="77"/>
        <v/>
      </c>
      <c r="AK285" s="148" t="str">
        <f t="shared" ca="1" si="77"/>
        <v/>
      </c>
      <c r="AL285" s="148" t="str">
        <f t="shared" ca="1" si="66"/>
        <v/>
      </c>
      <c r="AM285" s="238" t="str">
        <f t="shared" ca="1" si="71"/>
        <v/>
      </c>
      <c r="AN285" s="233" t="str">
        <f t="shared" ca="1" si="75"/>
        <v/>
      </c>
      <c r="AO285" s="233" t="str">
        <f t="shared" ca="1" si="72"/>
        <v/>
      </c>
      <c r="AP285" s="233" t="str">
        <f t="shared" ca="1" si="73"/>
        <v/>
      </c>
      <c r="AR285" s="66"/>
      <c r="AS285" s="11"/>
      <c r="AT285" s="11"/>
    </row>
    <row r="286" spans="1:46" x14ac:dyDescent="0.35">
      <c r="A286" s="66" t="str">
        <f>IF(C285="","",MAX($A$7:A285)+1)</f>
        <v/>
      </c>
      <c r="B286" s="37" t="str">
        <f>IF(C286&lt;&gt;"",MAX($B$7:B285)+1,"")</f>
        <v/>
      </c>
      <c r="C286" s="107"/>
      <c r="D286" s="38"/>
      <c r="E286" s="108" t="str">
        <f t="shared" si="69"/>
        <v/>
      </c>
      <c r="F286" s="150"/>
      <c r="G286" s="107"/>
      <c r="H286" s="70" t="str">
        <f t="shared" ca="1" si="70"/>
        <v/>
      </c>
      <c r="I286" s="287" t="str">
        <f t="shared" ca="1" si="74"/>
        <v/>
      </c>
      <c r="J286" s="285" t="str">
        <f ca="1">IF(H286="","",VLOOKUP(H286,Kategorie!$A$4:$J$35,8,FALSE))</f>
        <v/>
      </c>
      <c r="L286" s="142" t="str">
        <f t="shared" ca="1" si="78"/>
        <v/>
      </c>
      <c r="M286" s="142" t="str">
        <f t="shared" ca="1" si="78"/>
        <v/>
      </c>
      <c r="N286" s="142" t="str">
        <f t="shared" ca="1" si="78"/>
        <v/>
      </c>
      <c r="O286" s="142" t="str">
        <f t="shared" ca="1" si="78"/>
        <v/>
      </c>
      <c r="P286" s="142" t="str">
        <f t="shared" ca="1" si="78"/>
        <v/>
      </c>
      <c r="Q286" s="142" t="str">
        <f t="shared" ca="1" si="78"/>
        <v/>
      </c>
      <c r="R286" s="142" t="str">
        <f t="shared" ca="1" si="78"/>
        <v/>
      </c>
      <c r="S286" s="142" t="str">
        <f t="shared" ca="1" si="78"/>
        <v/>
      </c>
      <c r="T286" s="142" t="str">
        <f t="shared" ca="1" si="78"/>
        <v/>
      </c>
      <c r="U286" s="142" t="str">
        <f t="shared" ca="1" si="78"/>
        <v/>
      </c>
      <c r="V286" s="142" t="str">
        <f t="shared" ca="1" si="78"/>
        <v/>
      </c>
      <c r="W286" s="142" t="str">
        <f t="shared" ca="1" si="78"/>
        <v/>
      </c>
      <c r="X286" s="142" t="str">
        <f t="shared" ca="1" si="78"/>
        <v/>
      </c>
      <c r="Y286" s="142"/>
      <c r="Z286" s="142"/>
      <c r="AA286" s="148" t="str">
        <f t="shared" ca="1" si="77"/>
        <v/>
      </c>
      <c r="AB286" s="148" t="str">
        <f t="shared" ca="1" si="77"/>
        <v/>
      </c>
      <c r="AC286" s="148" t="str">
        <f t="shared" ca="1" si="77"/>
        <v/>
      </c>
      <c r="AD286" s="148" t="str">
        <f t="shared" ca="1" si="77"/>
        <v/>
      </c>
      <c r="AE286" s="148" t="str">
        <f t="shared" ca="1" si="77"/>
        <v/>
      </c>
      <c r="AF286" s="148" t="str">
        <f t="shared" ca="1" si="77"/>
        <v/>
      </c>
      <c r="AG286" s="148" t="str">
        <f t="shared" ca="1" si="77"/>
        <v/>
      </c>
      <c r="AH286" s="148" t="str">
        <f t="shared" ca="1" si="77"/>
        <v/>
      </c>
      <c r="AI286" s="148" t="str">
        <f t="shared" ca="1" si="77"/>
        <v/>
      </c>
      <c r="AJ286" s="148" t="str">
        <f t="shared" ca="1" si="77"/>
        <v/>
      </c>
      <c r="AK286" s="148" t="str">
        <f t="shared" ca="1" si="77"/>
        <v/>
      </c>
      <c r="AL286" s="148" t="str">
        <f t="shared" ca="1" si="66"/>
        <v/>
      </c>
      <c r="AM286" s="238" t="str">
        <f t="shared" ca="1" si="71"/>
        <v/>
      </c>
      <c r="AN286" s="233" t="str">
        <f t="shared" ca="1" si="75"/>
        <v/>
      </c>
      <c r="AO286" s="233" t="str">
        <f t="shared" ca="1" si="72"/>
        <v/>
      </c>
      <c r="AP286" s="233" t="str">
        <f t="shared" ca="1" si="73"/>
        <v/>
      </c>
      <c r="AR286" s="66"/>
      <c r="AS286" s="11"/>
      <c r="AT286" s="11"/>
    </row>
    <row r="287" spans="1:46" x14ac:dyDescent="0.35">
      <c r="A287" s="66" t="str">
        <f>IF(C286="","",MAX($A$7:A286)+1)</f>
        <v/>
      </c>
      <c r="B287" s="37" t="str">
        <f>IF(C287&lt;&gt;"",MAX($B$7:B286)+1,"")</f>
        <v/>
      </c>
      <c r="C287" s="107"/>
      <c r="D287" s="38"/>
      <c r="E287" s="108" t="str">
        <f t="shared" si="69"/>
        <v/>
      </c>
      <c r="F287" s="150"/>
      <c r="G287" s="107"/>
      <c r="H287" s="70" t="str">
        <f t="shared" ca="1" si="70"/>
        <v/>
      </c>
      <c r="I287" s="287" t="str">
        <f t="shared" ca="1" si="74"/>
        <v/>
      </c>
      <c r="J287" s="285" t="str">
        <f ca="1">IF(H287="","",VLOOKUP(H287,Kategorie!$A$4:$J$35,8,FALSE))</f>
        <v/>
      </c>
      <c r="L287" s="142" t="str">
        <f t="shared" ca="1" si="78"/>
        <v/>
      </c>
      <c r="M287" s="142" t="str">
        <f t="shared" ca="1" si="78"/>
        <v/>
      </c>
      <c r="N287" s="142" t="str">
        <f t="shared" ca="1" si="78"/>
        <v/>
      </c>
      <c r="O287" s="142" t="str">
        <f t="shared" ca="1" si="78"/>
        <v/>
      </c>
      <c r="P287" s="142" t="str">
        <f t="shared" ca="1" si="78"/>
        <v/>
      </c>
      <c r="Q287" s="142" t="str">
        <f t="shared" ca="1" si="78"/>
        <v/>
      </c>
      <c r="R287" s="142" t="str">
        <f t="shared" ca="1" si="78"/>
        <v/>
      </c>
      <c r="S287" s="142" t="str">
        <f t="shared" ca="1" si="78"/>
        <v/>
      </c>
      <c r="T287" s="142" t="str">
        <f t="shared" ca="1" si="78"/>
        <v/>
      </c>
      <c r="U287" s="142" t="str">
        <f t="shared" ca="1" si="78"/>
        <v/>
      </c>
      <c r="V287" s="142" t="str">
        <f t="shared" ca="1" si="78"/>
        <v/>
      </c>
      <c r="W287" s="142" t="str">
        <f t="shared" ca="1" si="78"/>
        <v/>
      </c>
      <c r="X287" s="142" t="str">
        <f t="shared" ca="1" si="78"/>
        <v/>
      </c>
      <c r="Y287" s="142"/>
      <c r="Z287" s="142"/>
      <c r="AA287" s="148" t="str">
        <f t="shared" ca="1" si="77"/>
        <v/>
      </c>
      <c r="AB287" s="148" t="str">
        <f t="shared" ca="1" si="77"/>
        <v/>
      </c>
      <c r="AC287" s="148" t="str">
        <f t="shared" ca="1" si="77"/>
        <v/>
      </c>
      <c r="AD287" s="148" t="str">
        <f t="shared" ca="1" si="77"/>
        <v/>
      </c>
      <c r="AE287" s="148" t="str">
        <f t="shared" ca="1" si="77"/>
        <v/>
      </c>
      <c r="AF287" s="148" t="str">
        <f t="shared" ca="1" si="77"/>
        <v/>
      </c>
      <c r="AG287" s="148" t="str">
        <f t="shared" ca="1" si="77"/>
        <v/>
      </c>
      <c r="AH287" s="148" t="str">
        <f t="shared" ca="1" si="77"/>
        <v/>
      </c>
      <c r="AI287" s="148" t="str">
        <f t="shared" ca="1" si="77"/>
        <v/>
      </c>
      <c r="AJ287" s="148" t="str">
        <f t="shared" ca="1" si="77"/>
        <v/>
      </c>
      <c r="AK287" s="148" t="str">
        <f t="shared" ca="1" si="77"/>
        <v/>
      </c>
      <c r="AL287" s="148" t="str">
        <f t="shared" ca="1" si="66"/>
        <v/>
      </c>
      <c r="AM287" s="238" t="str">
        <f t="shared" ca="1" si="71"/>
        <v/>
      </c>
      <c r="AN287" s="233" t="str">
        <f t="shared" ca="1" si="75"/>
        <v/>
      </c>
      <c r="AO287" s="233" t="str">
        <f t="shared" ca="1" si="72"/>
        <v/>
      </c>
      <c r="AP287" s="233" t="str">
        <f t="shared" ca="1" si="73"/>
        <v/>
      </c>
      <c r="AR287" s="66"/>
      <c r="AS287" s="11"/>
      <c r="AT287" s="11"/>
    </row>
    <row r="288" spans="1:46" x14ac:dyDescent="0.35">
      <c r="A288" s="66" t="str">
        <f>IF(C287="","",MAX($A$7:A287)+1)</f>
        <v/>
      </c>
      <c r="B288" s="37" t="str">
        <f>IF(C288&lt;&gt;"",MAX($B$7:B287)+1,"")</f>
        <v/>
      </c>
      <c r="C288" s="107"/>
      <c r="D288" s="38"/>
      <c r="E288" s="108" t="str">
        <f t="shared" si="69"/>
        <v/>
      </c>
      <c r="F288" s="150"/>
      <c r="G288" s="107"/>
      <c r="H288" s="70" t="str">
        <f t="shared" ca="1" si="70"/>
        <v/>
      </c>
      <c r="I288" s="287" t="str">
        <f t="shared" ca="1" si="74"/>
        <v/>
      </c>
      <c r="J288" s="285" t="str">
        <f ca="1">IF(H288="","",VLOOKUP(H288,Kategorie!$A$4:$J$35,8,FALSE))</f>
        <v/>
      </c>
      <c r="L288" s="142" t="str">
        <f t="shared" ca="1" si="78"/>
        <v/>
      </c>
      <c r="M288" s="142" t="str">
        <f t="shared" ca="1" si="78"/>
        <v/>
      </c>
      <c r="N288" s="142" t="str">
        <f t="shared" ca="1" si="78"/>
        <v/>
      </c>
      <c r="O288" s="142" t="str">
        <f t="shared" ca="1" si="78"/>
        <v/>
      </c>
      <c r="P288" s="142" t="str">
        <f t="shared" ca="1" si="78"/>
        <v/>
      </c>
      <c r="Q288" s="142" t="str">
        <f t="shared" ca="1" si="78"/>
        <v/>
      </c>
      <c r="R288" s="142" t="str">
        <f t="shared" ca="1" si="78"/>
        <v/>
      </c>
      <c r="S288" s="142" t="str">
        <f t="shared" ca="1" si="78"/>
        <v/>
      </c>
      <c r="T288" s="142" t="str">
        <f t="shared" ca="1" si="78"/>
        <v/>
      </c>
      <c r="U288" s="142" t="str">
        <f t="shared" ca="1" si="78"/>
        <v/>
      </c>
      <c r="V288" s="142" t="str">
        <f t="shared" ca="1" si="78"/>
        <v/>
      </c>
      <c r="W288" s="142" t="str">
        <f t="shared" ca="1" si="78"/>
        <v/>
      </c>
      <c r="X288" s="142" t="str">
        <f t="shared" ca="1" si="78"/>
        <v/>
      </c>
      <c r="Y288" s="142"/>
      <c r="Z288" s="142"/>
      <c r="AA288" s="148" t="str">
        <f t="shared" ca="1" si="77"/>
        <v/>
      </c>
      <c r="AB288" s="148" t="str">
        <f t="shared" ca="1" si="77"/>
        <v/>
      </c>
      <c r="AC288" s="148" t="str">
        <f t="shared" ca="1" si="77"/>
        <v/>
      </c>
      <c r="AD288" s="148" t="str">
        <f t="shared" ca="1" si="77"/>
        <v/>
      </c>
      <c r="AE288" s="148" t="str">
        <f t="shared" ca="1" si="77"/>
        <v/>
      </c>
      <c r="AF288" s="148" t="str">
        <f t="shared" ca="1" si="77"/>
        <v/>
      </c>
      <c r="AG288" s="148" t="str">
        <f t="shared" ca="1" si="77"/>
        <v/>
      </c>
      <c r="AH288" s="148" t="str">
        <f t="shared" ca="1" si="77"/>
        <v/>
      </c>
      <c r="AI288" s="148" t="str">
        <f t="shared" ca="1" si="77"/>
        <v/>
      </c>
      <c r="AJ288" s="148" t="str">
        <f t="shared" ca="1" si="77"/>
        <v/>
      </c>
      <c r="AK288" s="148" t="str">
        <f t="shared" ca="1" si="77"/>
        <v/>
      </c>
      <c r="AL288" s="148" t="str">
        <f t="shared" ca="1" si="66"/>
        <v/>
      </c>
      <c r="AM288" s="238" t="str">
        <f t="shared" ca="1" si="71"/>
        <v/>
      </c>
      <c r="AN288" s="233" t="str">
        <f t="shared" ca="1" si="75"/>
        <v/>
      </c>
      <c r="AO288" s="233" t="str">
        <f t="shared" ca="1" si="72"/>
        <v/>
      </c>
      <c r="AP288" s="233" t="str">
        <f t="shared" ca="1" si="73"/>
        <v/>
      </c>
      <c r="AR288" s="66"/>
      <c r="AS288" s="11"/>
      <c r="AT288" s="11"/>
    </row>
    <row r="289" spans="1:46" x14ac:dyDescent="0.35">
      <c r="A289" s="66" t="str">
        <f>IF(C288="","",MAX($A$7:A288)+1)</f>
        <v/>
      </c>
      <c r="B289" s="37" t="str">
        <f>IF(C289&lt;&gt;"",MAX($B$7:B288)+1,"")</f>
        <v/>
      </c>
      <c r="C289" s="107"/>
      <c r="D289" s="38"/>
      <c r="E289" s="108" t="str">
        <f t="shared" si="69"/>
        <v/>
      </c>
      <c r="F289" s="150"/>
      <c r="G289" s="107"/>
      <c r="H289" s="70" t="str">
        <f t="shared" ca="1" si="70"/>
        <v/>
      </c>
      <c r="I289" s="287" t="str">
        <f t="shared" ca="1" si="74"/>
        <v/>
      </c>
      <c r="J289" s="285" t="str">
        <f ca="1">IF(H289="","",VLOOKUP(H289,Kategorie!$A$4:$J$35,8,FALSE))</f>
        <v/>
      </c>
      <c r="L289" s="142" t="str">
        <f t="shared" ca="1" si="78"/>
        <v/>
      </c>
      <c r="M289" s="142" t="str">
        <f t="shared" ca="1" si="78"/>
        <v/>
      </c>
      <c r="N289" s="142" t="str">
        <f t="shared" ca="1" si="78"/>
        <v/>
      </c>
      <c r="O289" s="142" t="str">
        <f t="shared" ca="1" si="78"/>
        <v/>
      </c>
      <c r="P289" s="142" t="str">
        <f t="shared" ca="1" si="78"/>
        <v/>
      </c>
      <c r="Q289" s="142" t="str">
        <f t="shared" ca="1" si="78"/>
        <v/>
      </c>
      <c r="R289" s="142" t="str">
        <f t="shared" ca="1" si="78"/>
        <v/>
      </c>
      <c r="S289" s="142" t="str">
        <f t="shared" ca="1" si="78"/>
        <v/>
      </c>
      <c r="T289" s="142" t="str">
        <f t="shared" ca="1" si="78"/>
        <v/>
      </c>
      <c r="U289" s="142" t="str">
        <f t="shared" ca="1" si="78"/>
        <v/>
      </c>
      <c r="V289" s="142" t="str">
        <f t="shared" ca="1" si="78"/>
        <v/>
      </c>
      <c r="W289" s="142" t="str">
        <f t="shared" ca="1" si="78"/>
        <v/>
      </c>
      <c r="X289" s="142" t="str">
        <f t="shared" ca="1" si="78"/>
        <v/>
      </c>
      <c r="Y289" s="142"/>
      <c r="Z289" s="142"/>
      <c r="AA289" s="148" t="str">
        <f t="shared" ca="1" si="77"/>
        <v/>
      </c>
      <c r="AB289" s="148" t="str">
        <f t="shared" ca="1" si="77"/>
        <v/>
      </c>
      <c r="AC289" s="148" t="str">
        <f t="shared" ca="1" si="77"/>
        <v/>
      </c>
      <c r="AD289" s="148" t="str">
        <f t="shared" ca="1" si="77"/>
        <v/>
      </c>
      <c r="AE289" s="148" t="str">
        <f t="shared" ca="1" si="77"/>
        <v/>
      </c>
      <c r="AF289" s="148" t="str">
        <f t="shared" ca="1" si="77"/>
        <v/>
      </c>
      <c r="AG289" s="148" t="str">
        <f t="shared" ca="1" si="77"/>
        <v/>
      </c>
      <c r="AH289" s="148" t="str">
        <f t="shared" ca="1" si="77"/>
        <v/>
      </c>
      <c r="AI289" s="148" t="str">
        <f t="shared" ca="1" si="77"/>
        <v/>
      </c>
      <c r="AJ289" s="148" t="str">
        <f t="shared" ca="1" si="77"/>
        <v/>
      </c>
      <c r="AK289" s="148" t="str">
        <f t="shared" ca="1" si="77"/>
        <v/>
      </c>
      <c r="AL289" s="148" t="str">
        <f t="shared" ca="1" si="66"/>
        <v/>
      </c>
      <c r="AM289" s="238" t="str">
        <f t="shared" ca="1" si="71"/>
        <v/>
      </c>
      <c r="AN289" s="233" t="str">
        <f t="shared" ca="1" si="75"/>
        <v/>
      </c>
      <c r="AO289" s="233" t="str">
        <f t="shared" ca="1" si="72"/>
        <v/>
      </c>
      <c r="AP289" s="233" t="str">
        <f t="shared" ca="1" si="73"/>
        <v/>
      </c>
      <c r="AR289" s="66"/>
      <c r="AS289" s="11"/>
      <c r="AT289" s="11"/>
    </row>
    <row r="290" spans="1:46" x14ac:dyDescent="0.35">
      <c r="A290" s="66" t="str">
        <f>IF(C289="","",MAX($A$7:A289)+1)</f>
        <v/>
      </c>
      <c r="B290" s="37" t="str">
        <f>IF(C290&lt;&gt;"",MAX($B$7:B289)+1,"")</f>
        <v/>
      </c>
      <c r="C290" s="107"/>
      <c r="D290" s="38"/>
      <c r="E290" s="108" t="str">
        <f t="shared" si="69"/>
        <v/>
      </c>
      <c r="F290" s="150"/>
      <c r="G290" s="107"/>
      <c r="H290" s="70" t="str">
        <f t="shared" ca="1" si="70"/>
        <v/>
      </c>
      <c r="I290" s="287" t="str">
        <f t="shared" ca="1" si="74"/>
        <v/>
      </c>
      <c r="J290" s="285" t="str">
        <f ca="1">IF(H290="","",VLOOKUP(H290,Kategorie!$A$4:$J$35,8,FALSE))</f>
        <v/>
      </c>
      <c r="L290" s="142" t="str">
        <f t="shared" ca="1" si="78"/>
        <v/>
      </c>
      <c r="M290" s="142" t="str">
        <f t="shared" ca="1" si="78"/>
        <v/>
      </c>
      <c r="N290" s="142" t="str">
        <f t="shared" ca="1" si="78"/>
        <v/>
      </c>
      <c r="O290" s="142" t="str">
        <f t="shared" ca="1" si="78"/>
        <v/>
      </c>
      <c r="P290" s="142" t="str">
        <f t="shared" ca="1" si="78"/>
        <v/>
      </c>
      <c r="Q290" s="142" t="str">
        <f t="shared" ca="1" si="78"/>
        <v/>
      </c>
      <c r="R290" s="142" t="str">
        <f t="shared" ca="1" si="78"/>
        <v/>
      </c>
      <c r="S290" s="142" t="str">
        <f t="shared" ca="1" si="78"/>
        <v/>
      </c>
      <c r="T290" s="142" t="str">
        <f t="shared" ca="1" si="78"/>
        <v/>
      </c>
      <c r="U290" s="142" t="str">
        <f t="shared" ca="1" si="78"/>
        <v/>
      </c>
      <c r="V290" s="142" t="str">
        <f t="shared" ca="1" si="78"/>
        <v/>
      </c>
      <c r="W290" s="142" t="str">
        <f t="shared" ca="1" si="78"/>
        <v/>
      </c>
      <c r="X290" s="142" t="str">
        <f t="shared" ca="1" si="78"/>
        <v/>
      </c>
      <c r="Y290" s="142"/>
      <c r="Z290" s="142"/>
      <c r="AA290" s="148" t="str">
        <f t="shared" ca="1" si="77"/>
        <v/>
      </c>
      <c r="AB290" s="148" t="str">
        <f t="shared" ca="1" si="77"/>
        <v/>
      </c>
      <c r="AC290" s="148" t="str">
        <f t="shared" ca="1" si="77"/>
        <v/>
      </c>
      <c r="AD290" s="148" t="str">
        <f t="shared" ca="1" si="77"/>
        <v/>
      </c>
      <c r="AE290" s="148" t="str">
        <f t="shared" ca="1" si="77"/>
        <v/>
      </c>
      <c r="AF290" s="148" t="str">
        <f t="shared" ca="1" si="77"/>
        <v/>
      </c>
      <c r="AG290" s="148" t="str">
        <f t="shared" ca="1" si="77"/>
        <v/>
      </c>
      <c r="AH290" s="148" t="str">
        <f t="shared" ca="1" si="77"/>
        <v/>
      </c>
      <c r="AI290" s="148" t="str">
        <f t="shared" ca="1" si="77"/>
        <v/>
      </c>
      <c r="AJ290" s="148" t="str">
        <f t="shared" ca="1" si="77"/>
        <v/>
      </c>
      <c r="AK290" s="148" t="str">
        <f t="shared" ca="1" si="77"/>
        <v/>
      </c>
      <c r="AL290" s="148" t="str">
        <f t="shared" ca="1" si="66"/>
        <v/>
      </c>
      <c r="AM290" s="238" t="str">
        <f t="shared" ca="1" si="71"/>
        <v/>
      </c>
      <c r="AN290" s="233" t="str">
        <f t="shared" ca="1" si="75"/>
        <v/>
      </c>
      <c r="AO290" s="233" t="str">
        <f t="shared" ca="1" si="72"/>
        <v/>
      </c>
      <c r="AP290" s="233" t="str">
        <f t="shared" ca="1" si="73"/>
        <v/>
      </c>
      <c r="AR290" s="66"/>
      <c r="AS290" s="11"/>
      <c r="AT290" s="11"/>
    </row>
    <row r="291" spans="1:46" x14ac:dyDescent="0.35">
      <c r="A291" s="66" t="str">
        <f>IF(C290="","",MAX($A$7:A290)+1)</f>
        <v/>
      </c>
      <c r="B291" s="37" t="str">
        <f>IF(C291&lt;&gt;"",MAX($B$7:B290)+1,"")</f>
        <v/>
      </c>
      <c r="C291" s="107"/>
      <c r="D291" s="38"/>
      <c r="E291" s="108" t="str">
        <f t="shared" si="69"/>
        <v/>
      </c>
      <c r="F291" s="150"/>
      <c r="G291" s="107"/>
      <c r="H291" s="70" t="str">
        <f t="shared" ca="1" si="70"/>
        <v/>
      </c>
      <c r="I291" s="287" t="str">
        <f t="shared" ca="1" si="74"/>
        <v/>
      </c>
      <c r="J291" s="285" t="str">
        <f ca="1">IF(H291="","",VLOOKUP(H291,Kategorie!$A$4:$J$35,8,FALSE))</f>
        <v/>
      </c>
      <c r="L291" s="142" t="str">
        <f t="shared" ca="1" si="78"/>
        <v/>
      </c>
      <c r="M291" s="142" t="str">
        <f t="shared" ca="1" si="78"/>
        <v/>
      </c>
      <c r="N291" s="142" t="str">
        <f t="shared" ca="1" si="78"/>
        <v/>
      </c>
      <c r="O291" s="142" t="str">
        <f t="shared" ca="1" si="78"/>
        <v/>
      </c>
      <c r="P291" s="142" t="str">
        <f t="shared" ca="1" si="78"/>
        <v/>
      </c>
      <c r="Q291" s="142" t="str">
        <f t="shared" ca="1" si="78"/>
        <v/>
      </c>
      <c r="R291" s="142" t="str">
        <f t="shared" ca="1" si="78"/>
        <v/>
      </c>
      <c r="S291" s="142" t="str">
        <f t="shared" ca="1" si="78"/>
        <v/>
      </c>
      <c r="T291" s="142" t="str">
        <f t="shared" ca="1" si="78"/>
        <v/>
      </c>
      <c r="U291" s="142" t="str">
        <f t="shared" ca="1" si="78"/>
        <v/>
      </c>
      <c r="V291" s="142" t="str">
        <f t="shared" ca="1" si="78"/>
        <v/>
      </c>
      <c r="W291" s="142" t="str">
        <f t="shared" ca="1" si="78"/>
        <v/>
      </c>
      <c r="X291" s="142" t="str">
        <f t="shared" ca="1" si="78"/>
        <v/>
      </c>
      <c r="Y291" s="142"/>
      <c r="Z291" s="142"/>
      <c r="AA291" s="148" t="str">
        <f t="shared" ca="1" si="77"/>
        <v/>
      </c>
      <c r="AB291" s="148" t="str">
        <f t="shared" ca="1" si="77"/>
        <v/>
      </c>
      <c r="AC291" s="148" t="str">
        <f t="shared" ca="1" si="77"/>
        <v/>
      </c>
      <c r="AD291" s="148" t="str">
        <f t="shared" ca="1" si="77"/>
        <v/>
      </c>
      <c r="AE291" s="148" t="str">
        <f t="shared" ca="1" si="77"/>
        <v/>
      </c>
      <c r="AF291" s="148" t="str">
        <f t="shared" ca="1" si="77"/>
        <v/>
      </c>
      <c r="AG291" s="148" t="str">
        <f t="shared" ca="1" si="77"/>
        <v/>
      </c>
      <c r="AH291" s="148" t="str">
        <f t="shared" ca="1" si="77"/>
        <v/>
      </c>
      <c r="AI291" s="148" t="str">
        <f t="shared" ca="1" si="77"/>
        <v/>
      </c>
      <c r="AJ291" s="148" t="str">
        <f t="shared" ca="1" si="77"/>
        <v/>
      </c>
      <c r="AK291" s="148" t="str">
        <f t="shared" ca="1" si="77"/>
        <v/>
      </c>
      <c r="AL291" s="148" t="str">
        <f t="shared" ca="1" si="66"/>
        <v/>
      </c>
      <c r="AM291" s="238" t="str">
        <f t="shared" ca="1" si="71"/>
        <v/>
      </c>
      <c r="AN291" s="233" t="str">
        <f t="shared" ca="1" si="75"/>
        <v/>
      </c>
      <c r="AO291" s="233" t="str">
        <f t="shared" ca="1" si="72"/>
        <v/>
      </c>
      <c r="AP291" s="233" t="str">
        <f t="shared" ca="1" si="73"/>
        <v/>
      </c>
      <c r="AR291" s="66"/>
      <c r="AS291" s="11"/>
      <c r="AT291" s="11"/>
    </row>
    <row r="292" spans="1:46" x14ac:dyDescent="0.35">
      <c r="A292" s="66" t="str">
        <f>IF(C291="","",MAX($A$7:A291)+1)</f>
        <v/>
      </c>
      <c r="B292" s="37" t="str">
        <f>IF(C292&lt;&gt;"",MAX($B$7:B291)+1,"")</f>
        <v/>
      </c>
      <c r="C292" s="107"/>
      <c r="D292" s="38"/>
      <c r="E292" s="108" t="str">
        <f t="shared" si="69"/>
        <v/>
      </c>
      <c r="F292" s="150"/>
      <c r="G292" s="107"/>
      <c r="H292" s="70" t="str">
        <f t="shared" ca="1" si="70"/>
        <v/>
      </c>
      <c r="I292" s="287" t="str">
        <f t="shared" ca="1" si="74"/>
        <v/>
      </c>
      <c r="J292" s="285" t="str">
        <f ca="1">IF(H292="","",VLOOKUP(H292,Kategorie!$A$4:$J$35,8,FALSE))</f>
        <v/>
      </c>
      <c r="L292" s="142" t="str">
        <f t="shared" ca="1" si="78"/>
        <v/>
      </c>
      <c r="M292" s="142" t="str">
        <f t="shared" ca="1" si="78"/>
        <v/>
      </c>
      <c r="N292" s="142" t="str">
        <f t="shared" ca="1" si="78"/>
        <v/>
      </c>
      <c r="O292" s="142" t="str">
        <f t="shared" ca="1" si="78"/>
        <v/>
      </c>
      <c r="P292" s="142" t="str">
        <f t="shared" ca="1" si="78"/>
        <v/>
      </c>
      <c r="Q292" s="142" t="str">
        <f t="shared" ca="1" si="78"/>
        <v/>
      </c>
      <c r="R292" s="142" t="str">
        <f t="shared" ca="1" si="78"/>
        <v/>
      </c>
      <c r="S292" s="142" t="str">
        <f t="shared" ca="1" si="78"/>
        <v/>
      </c>
      <c r="T292" s="142" t="str">
        <f t="shared" ca="1" si="78"/>
        <v/>
      </c>
      <c r="U292" s="142" t="str">
        <f t="shared" ca="1" si="78"/>
        <v/>
      </c>
      <c r="V292" s="142" t="str">
        <f t="shared" ca="1" si="78"/>
        <v/>
      </c>
      <c r="W292" s="142" t="str">
        <f t="shared" ca="1" si="78"/>
        <v/>
      </c>
      <c r="X292" s="142" t="str">
        <f t="shared" ca="1" si="78"/>
        <v/>
      </c>
      <c r="Y292" s="142"/>
      <c r="Z292" s="142"/>
      <c r="AA292" s="148" t="str">
        <f t="shared" ca="1" si="77"/>
        <v/>
      </c>
      <c r="AB292" s="148" t="str">
        <f t="shared" ca="1" si="77"/>
        <v/>
      </c>
      <c r="AC292" s="148" t="str">
        <f t="shared" ca="1" si="77"/>
        <v/>
      </c>
      <c r="AD292" s="148" t="str">
        <f t="shared" ca="1" si="77"/>
        <v/>
      </c>
      <c r="AE292" s="148" t="str">
        <f t="shared" ca="1" si="77"/>
        <v/>
      </c>
      <c r="AF292" s="148" t="str">
        <f t="shared" ca="1" si="77"/>
        <v/>
      </c>
      <c r="AG292" s="148" t="str">
        <f t="shared" ca="1" si="77"/>
        <v/>
      </c>
      <c r="AH292" s="148" t="str">
        <f t="shared" ca="1" si="77"/>
        <v/>
      </c>
      <c r="AI292" s="148" t="str">
        <f t="shared" ca="1" si="77"/>
        <v/>
      </c>
      <c r="AJ292" s="148" t="str">
        <f t="shared" ca="1" si="77"/>
        <v/>
      </c>
      <c r="AK292" s="148" t="str">
        <f t="shared" ca="1" si="77"/>
        <v/>
      </c>
      <c r="AL292" s="148" t="str">
        <f t="shared" ca="1" si="66"/>
        <v/>
      </c>
      <c r="AM292" s="238" t="str">
        <f t="shared" ca="1" si="71"/>
        <v/>
      </c>
      <c r="AN292" s="233" t="str">
        <f t="shared" ca="1" si="75"/>
        <v/>
      </c>
      <c r="AO292" s="233" t="str">
        <f t="shared" ca="1" si="72"/>
        <v/>
      </c>
      <c r="AP292" s="233" t="str">
        <f t="shared" ca="1" si="73"/>
        <v/>
      </c>
      <c r="AR292" s="66"/>
      <c r="AS292" s="11"/>
      <c r="AT292" s="11"/>
    </row>
    <row r="293" spans="1:46" x14ac:dyDescent="0.35">
      <c r="A293" s="66" t="str">
        <f>IF(C292="","",MAX($A$7:A292)+1)</f>
        <v/>
      </c>
      <c r="B293" s="37" t="str">
        <f>IF(C293&lt;&gt;"",MAX($B$7:B292)+1,"")</f>
        <v/>
      </c>
      <c r="C293" s="107"/>
      <c r="D293" s="38"/>
      <c r="E293" s="108" t="str">
        <f t="shared" si="69"/>
        <v/>
      </c>
      <c r="F293" s="150"/>
      <c r="G293" s="107"/>
      <c r="H293" s="70" t="str">
        <f t="shared" ca="1" si="70"/>
        <v/>
      </c>
      <c r="I293" s="287" t="str">
        <f t="shared" ca="1" si="74"/>
        <v/>
      </c>
      <c r="J293" s="285" t="str">
        <f ca="1">IF(H293="","",VLOOKUP(H293,Kategorie!$A$4:$J$35,8,FALSE))</f>
        <v/>
      </c>
      <c r="L293" s="142" t="str">
        <f t="shared" ca="1" si="78"/>
        <v/>
      </c>
      <c r="M293" s="142" t="str">
        <f t="shared" ca="1" si="78"/>
        <v/>
      </c>
      <c r="N293" s="142" t="str">
        <f t="shared" ca="1" si="78"/>
        <v/>
      </c>
      <c r="O293" s="142" t="str">
        <f t="shared" ca="1" si="78"/>
        <v/>
      </c>
      <c r="P293" s="142" t="str">
        <f t="shared" ca="1" si="78"/>
        <v/>
      </c>
      <c r="Q293" s="142" t="str">
        <f t="shared" ca="1" si="78"/>
        <v/>
      </c>
      <c r="R293" s="142" t="str">
        <f t="shared" ca="1" si="78"/>
        <v/>
      </c>
      <c r="S293" s="142" t="str">
        <f t="shared" ca="1" si="78"/>
        <v/>
      </c>
      <c r="T293" s="142" t="str">
        <f t="shared" ca="1" si="78"/>
        <v/>
      </c>
      <c r="U293" s="142" t="str">
        <f t="shared" ca="1" si="78"/>
        <v/>
      </c>
      <c r="V293" s="142" t="str">
        <f t="shared" ca="1" si="78"/>
        <v/>
      </c>
      <c r="W293" s="142" t="str">
        <f t="shared" ca="1" si="78"/>
        <v/>
      </c>
      <c r="X293" s="142" t="str">
        <f t="shared" ca="1" si="78"/>
        <v/>
      </c>
      <c r="Y293" s="142"/>
      <c r="Z293" s="142"/>
      <c r="AA293" s="148" t="str">
        <f t="shared" ca="1" si="77"/>
        <v/>
      </c>
      <c r="AB293" s="148" t="str">
        <f t="shared" ca="1" si="77"/>
        <v/>
      </c>
      <c r="AC293" s="148" t="str">
        <f t="shared" ca="1" si="77"/>
        <v/>
      </c>
      <c r="AD293" s="148" t="str">
        <f t="shared" ca="1" si="77"/>
        <v/>
      </c>
      <c r="AE293" s="148" t="str">
        <f t="shared" ca="1" si="77"/>
        <v/>
      </c>
      <c r="AF293" s="148" t="str">
        <f t="shared" ca="1" si="77"/>
        <v/>
      </c>
      <c r="AG293" s="148" t="str">
        <f t="shared" ca="1" si="77"/>
        <v/>
      </c>
      <c r="AH293" s="148" t="str">
        <f t="shared" ca="1" si="77"/>
        <v/>
      </c>
      <c r="AI293" s="148" t="str">
        <f t="shared" ca="1" si="77"/>
        <v/>
      </c>
      <c r="AJ293" s="148" t="str">
        <f t="shared" ca="1" si="77"/>
        <v/>
      </c>
      <c r="AK293" s="148" t="str">
        <f t="shared" ca="1" si="77"/>
        <v/>
      </c>
      <c r="AL293" s="148" t="str">
        <f t="shared" ca="1" si="66"/>
        <v/>
      </c>
      <c r="AM293" s="238" t="str">
        <f t="shared" ca="1" si="71"/>
        <v/>
      </c>
      <c r="AN293" s="233" t="str">
        <f t="shared" ca="1" si="75"/>
        <v/>
      </c>
      <c r="AO293" s="233" t="str">
        <f t="shared" ca="1" si="72"/>
        <v/>
      </c>
      <c r="AP293" s="233" t="str">
        <f t="shared" ca="1" si="73"/>
        <v/>
      </c>
      <c r="AR293" s="66"/>
      <c r="AS293" s="11"/>
      <c r="AT293" s="11"/>
    </row>
    <row r="294" spans="1:46" x14ac:dyDescent="0.35">
      <c r="A294" s="66" t="str">
        <f>IF(C293="","",MAX($A$7:A293)+1)</f>
        <v/>
      </c>
      <c r="B294" s="37" t="str">
        <f>IF(C294&lt;&gt;"",MAX($B$7:B293)+1,"")</f>
        <v/>
      </c>
      <c r="C294" s="107"/>
      <c r="D294" s="38"/>
      <c r="E294" s="108" t="str">
        <f t="shared" si="69"/>
        <v/>
      </c>
      <c r="F294" s="150"/>
      <c r="G294" s="107"/>
      <c r="H294" s="70" t="str">
        <f t="shared" ca="1" si="70"/>
        <v/>
      </c>
      <c r="I294" s="287" t="str">
        <f t="shared" ca="1" si="74"/>
        <v/>
      </c>
      <c r="J294" s="285" t="str">
        <f ca="1">IF(H294="","",VLOOKUP(H294,Kategorie!$A$4:$J$35,8,FALSE))</f>
        <v/>
      </c>
      <c r="L294" s="142" t="str">
        <f t="shared" ca="1" si="78"/>
        <v/>
      </c>
      <c r="M294" s="142" t="str">
        <f t="shared" ca="1" si="78"/>
        <v/>
      </c>
      <c r="N294" s="142" t="str">
        <f t="shared" ca="1" si="78"/>
        <v/>
      </c>
      <c r="O294" s="142" t="str">
        <f t="shared" ca="1" si="78"/>
        <v/>
      </c>
      <c r="P294" s="142" t="str">
        <f t="shared" ca="1" si="78"/>
        <v/>
      </c>
      <c r="Q294" s="142" t="str">
        <f t="shared" ca="1" si="78"/>
        <v/>
      </c>
      <c r="R294" s="142" t="str">
        <f t="shared" ca="1" si="78"/>
        <v/>
      </c>
      <c r="S294" s="142" t="str">
        <f t="shared" ca="1" si="78"/>
        <v/>
      </c>
      <c r="T294" s="142" t="str">
        <f t="shared" ca="1" si="78"/>
        <v/>
      </c>
      <c r="U294" s="142" t="str">
        <f t="shared" ca="1" si="78"/>
        <v/>
      </c>
      <c r="V294" s="142" t="str">
        <f t="shared" ca="1" si="78"/>
        <v/>
      </c>
      <c r="W294" s="142" t="str">
        <f t="shared" ca="1" si="78"/>
        <v/>
      </c>
      <c r="X294" s="142" t="str">
        <f t="shared" ca="1" si="78"/>
        <v/>
      </c>
      <c r="Y294" s="142"/>
      <c r="Z294" s="142"/>
      <c r="AA294" s="148" t="str">
        <f t="shared" ca="1" si="77"/>
        <v/>
      </c>
      <c r="AB294" s="148" t="str">
        <f t="shared" ca="1" si="77"/>
        <v/>
      </c>
      <c r="AC294" s="148" t="str">
        <f t="shared" ca="1" si="77"/>
        <v/>
      </c>
      <c r="AD294" s="148" t="str">
        <f t="shared" ca="1" si="77"/>
        <v/>
      </c>
      <c r="AE294" s="148" t="str">
        <f t="shared" ca="1" si="77"/>
        <v/>
      </c>
      <c r="AF294" s="148" t="str">
        <f t="shared" ca="1" si="77"/>
        <v/>
      </c>
      <c r="AG294" s="148" t="str">
        <f t="shared" ca="1" si="77"/>
        <v/>
      </c>
      <c r="AH294" s="148" t="str">
        <f t="shared" ca="1" si="77"/>
        <v/>
      </c>
      <c r="AI294" s="148" t="str">
        <f t="shared" ca="1" si="77"/>
        <v/>
      </c>
      <c r="AJ294" s="148" t="str">
        <f t="shared" ca="1" si="77"/>
        <v/>
      </c>
      <c r="AK294" s="148" t="str">
        <f t="shared" ca="1" si="77"/>
        <v/>
      </c>
      <c r="AL294" s="148" t="str">
        <f t="shared" ca="1" si="66"/>
        <v/>
      </c>
      <c r="AM294" s="238" t="str">
        <f t="shared" ca="1" si="71"/>
        <v/>
      </c>
      <c r="AN294" s="233" t="str">
        <f t="shared" ca="1" si="75"/>
        <v/>
      </c>
      <c r="AO294" s="233" t="str">
        <f t="shared" ca="1" si="72"/>
        <v/>
      </c>
      <c r="AP294" s="233" t="str">
        <f t="shared" ca="1" si="73"/>
        <v/>
      </c>
      <c r="AR294" s="66"/>
      <c r="AS294" s="11"/>
      <c r="AT294" s="11"/>
    </row>
    <row r="295" spans="1:46" x14ac:dyDescent="0.35">
      <c r="A295" s="66" t="str">
        <f>IF(C294="","",MAX($A$7:A294)+1)</f>
        <v/>
      </c>
      <c r="B295" s="37" t="str">
        <f>IF(C295&lt;&gt;"",MAX($B$7:B294)+1,"")</f>
        <v/>
      </c>
      <c r="C295" s="107"/>
      <c r="D295" s="38"/>
      <c r="E295" s="108" t="str">
        <f t="shared" si="69"/>
        <v/>
      </c>
      <c r="F295" s="150"/>
      <c r="G295" s="107"/>
      <c r="H295" s="70" t="str">
        <f t="shared" ca="1" si="70"/>
        <v/>
      </c>
      <c r="I295" s="287" t="str">
        <f t="shared" ca="1" si="74"/>
        <v/>
      </c>
      <c r="J295" s="285" t="str">
        <f ca="1">IF(H295="","",VLOOKUP(H295,Kategorie!$A$4:$J$35,8,FALSE))</f>
        <v/>
      </c>
      <c r="L295" s="142" t="str">
        <f t="shared" ca="1" si="78"/>
        <v/>
      </c>
      <c r="M295" s="142" t="str">
        <f t="shared" ca="1" si="78"/>
        <v/>
      </c>
      <c r="N295" s="142" t="str">
        <f t="shared" ca="1" si="78"/>
        <v/>
      </c>
      <c r="O295" s="142" t="str">
        <f t="shared" ca="1" si="78"/>
        <v/>
      </c>
      <c r="P295" s="142" t="str">
        <f t="shared" ca="1" si="78"/>
        <v/>
      </c>
      <c r="Q295" s="142" t="str">
        <f t="shared" ca="1" si="78"/>
        <v/>
      </c>
      <c r="R295" s="142" t="str">
        <f t="shared" ca="1" si="78"/>
        <v/>
      </c>
      <c r="S295" s="142" t="str">
        <f t="shared" ca="1" si="78"/>
        <v/>
      </c>
      <c r="T295" s="142" t="str">
        <f t="shared" ca="1" si="78"/>
        <v/>
      </c>
      <c r="U295" s="142" t="str">
        <f t="shared" ca="1" si="78"/>
        <v/>
      </c>
      <c r="V295" s="142" t="str">
        <f t="shared" ca="1" si="78"/>
        <v/>
      </c>
      <c r="W295" s="142" t="str">
        <f t="shared" ca="1" si="78"/>
        <v/>
      </c>
      <c r="X295" s="142" t="str">
        <f t="shared" ca="1" si="78"/>
        <v/>
      </c>
      <c r="Y295" s="142"/>
      <c r="Z295" s="142"/>
      <c r="AA295" s="148" t="str">
        <f t="shared" ca="1" si="77"/>
        <v/>
      </c>
      <c r="AB295" s="148" t="str">
        <f t="shared" ca="1" si="77"/>
        <v/>
      </c>
      <c r="AC295" s="148" t="str">
        <f t="shared" ca="1" si="77"/>
        <v/>
      </c>
      <c r="AD295" s="148" t="str">
        <f t="shared" ca="1" si="77"/>
        <v/>
      </c>
      <c r="AE295" s="148" t="str">
        <f t="shared" ca="1" si="77"/>
        <v/>
      </c>
      <c r="AF295" s="148" t="str">
        <f t="shared" ca="1" si="77"/>
        <v/>
      </c>
      <c r="AG295" s="148" t="str">
        <f t="shared" ca="1" si="77"/>
        <v/>
      </c>
      <c r="AH295" s="148" t="str">
        <f t="shared" ca="1" si="77"/>
        <v/>
      </c>
      <c r="AI295" s="148" t="str">
        <f t="shared" ca="1" si="77"/>
        <v/>
      </c>
      <c r="AJ295" s="148" t="str">
        <f t="shared" ca="1" si="77"/>
        <v/>
      </c>
      <c r="AK295" s="148" t="str">
        <f t="shared" ca="1" si="77"/>
        <v/>
      </c>
      <c r="AL295" s="148" t="str">
        <f t="shared" ca="1" si="66"/>
        <v/>
      </c>
      <c r="AM295" s="238" t="str">
        <f t="shared" ca="1" si="71"/>
        <v/>
      </c>
      <c r="AN295" s="233" t="str">
        <f t="shared" ca="1" si="75"/>
        <v/>
      </c>
      <c r="AO295" s="233" t="str">
        <f t="shared" ca="1" si="72"/>
        <v/>
      </c>
      <c r="AP295" s="233" t="str">
        <f t="shared" ca="1" si="73"/>
        <v/>
      </c>
      <c r="AR295" s="66"/>
      <c r="AS295" s="11"/>
      <c r="AT295" s="11"/>
    </row>
    <row r="296" spans="1:46" x14ac:dyDescent="0.35">
      <c r="A296" s="66" t="str">
        <f>IF(C295="","",MAX($A$7:A295)+1)</f>
        <v/>
      </c>
      <c r="B296" s="37" t="str">
        <f>IF(C296&lt;&gt;"",MAX($B$7:B295)+1,"")</f>
        <v/>
      </c>
      <c r="C296" s="107"/>
      <c r="D296" s="38"/>
      <c r="E296" s="108" t="str">
        <f t="shared" si="69"/>
        <v/>
      </c>
      <c r="F296" s="150"/>
      <c r="G296" s="107"/>
      <c r="H296" s="70" t="str">
        <f t="shared" ca="1" si="70"/>
        <v/>
      </c>
      <c r="I296" s="287" t="str">
        <f t="shared" ca="1" si="74"/>
        <v/>
      </c>
      <c r="J296" s="285" t="str">
        <f ca="1">IF(H296="","",VLOOKUP(H296,Kategorie!$A$4:$J$35,8,FALSE))</f>
        <v/>
      </c>
      <c r="L296" s="142" t="str">
        <f t="shared" ca="1" si="78"/>
        <v/>
      </c>
      <c r="M296" s="142" t="str">
        <f t="shared" ca="1" si="78"/>
        <v/>
      </c>
      <c r="N296" s="142" t="str">
        <f t="shared" ca="1" si="78"/>
        <v/>
      </c>
      <c r="O296" s="142" t="str">
        <f t="shared" ca="1" si="78"/>
        <v/>
      </c>
      <c r="P296" s="142" t="str">
        <f t="shared" ca="1" si="78"/>
        <v/>
      </c>
      <c r="Q296" s="142" t="str">
        <f t="shared" ca="1" si="78"/>
        <v/>
      </c>
      <c r="R296" s="142" t="str">
        <f t="shared" ca="1" si="78"/>
        <v/>
      </c>
      <c r="S296" s="142" t="str">
        <f t="shared" ca="1" si="78"/>
        <v/>
      </c>
      <c r="T296" s="142" t="str">
        <f t="shared" ca="1" si="78"/>
        <v/>
      </c>
      <c r="U296" s="142" t="str">
        <f t="shared" ca="1" si="78"/>
        <v/>
      </c>
      <c r="V296" s="142" t="str">
        <f t="shared" ca="1" si="78"/>
        <v/>
      </c>
      <c r="W296" s="142" t="str">
        <f t="shared" ca="1" si="78"/>
        <v/>
      </c>
      <c r="X296" s="142" t="str">
        <f t="shared" ca="1" si="78"/>
        <v/>
      </c>
      <c r="Y296" s="142"/>
      <c r="Z296" s="142"/>
      <c r="AA296" s="148" t="str">
        <f t="shared" ca="1" si="77"/>
        <v/>
      </c>
      <c r="AB296" s="148" t="str">
        <f t="shared" ca="1" si="77"/>
        <v/>
      </c>
      <c r="AC296" s="148" t="str">
        <f t="shared" ca="1" si="77"/>
        <v/>
      </c>
      <c r="AD296" s="148" t="str">
        <f t="shared" ref="AA296:AK319" ca="1" si="79">IF($E296=1,"",IF(AND($F296&gt;=AD$2,$F296&lt;=AD$4),AD$6,""))</f>
        <v/>
      </c>
      <c r="AE296" s="148" t="str">
        <f t="shared" ca="1" si="79"/>
        <v/>
      </c>
      <c r="AF296" s="148" t="str">
        <f t="shared" ca="1" si="79"/>
        <v/>
      </c>
      <c r="AG296" s="148" t="str">
        <f t="shared" ca="1" si="79"/>
        <v/>
      </c>
      <c r="AH296" s="148" t="str">
        <f t="shared" ca="1" si="79"/>
        <v/>
      </c>
      <c r="AI296" s="148" t="str">
        <f t="shared" ca="1" si="79"/>
        <v/>
      </c>
      <c r="AJ296" s="148" t="str">
        <f t="shared" ca="1" si="79"/>
        <v/>
      </c>
      <c r="AK296" s="148" t="str">
        <f t="shared" ca="1" si="79"/>
        <v/>
      </c>
      <c r="AL296" s="148" t="str">
        <f t="shared" ca="1" si="66"/>
        <v/>
      </c>
      <c r="AM296" s="238" t="str">
        <f t="shared" ca="1" si="71"/>
        <v/>
      </c>
      <c r="AN296" s="233" t="str">
        <f t="shared" ca="1" si="75"/>
        <v/>
      </c>
      <c r="AO296" s="233" t="str">
        <f t="shared" ca="1" si="72"/>
        <v/>
      </c>
      <c r="AP296" s="233" t="str">
        <f t="shared" ca="1" si="73"/>
        <v/>
      </c>
      <c r="AR296" s="66"/>
      <c r="AS296" s="11"/>
      <c r="AT296" s="11"/>
    </row>
    <row r="297" spans="1:46" x14ac:dyDescent="0.35">
      <c r="A297" s="66" t="str">
        <f>IF(C296="","",MAX($A$7:A296)+1)</f>
        <v/>
      </c>
      <c r="B297" s="37" t="str">
        <f>IF(C297&lt;&gt;"",MAX($B$7:B296)+1,"")</f>
        <v/>
      </c>
      <c r="C297" s="107"/>
      <c r="D297" s="38"/>
      <c r="E297" s="108" t="str">
        <f t="shared" si="69"/>
        <v/>
      </c>
      <c r="F297" s="150"/>
      <c r="G297" s="107"/>
      <c r="H297" s="70" t="str">
        <f t="shared" ca="1" si="70"/>
        <v/>
      </c>
      <c r="I297" s="287" t="str">
        <f t="shared" ca="1" si="74"/>
        <v/>
      </c>
      <c r="J297" s="285" t="str">
        <f ca="1">IF(H297="","",VLOOKUP(H297,Kategorie!$A$4:$J$35,8,FALSE))</f>
        <v/>
      </c>
      <c r="L297" s="142" t="str">
        <f t="shared" ca="1" si="78"/>
        <v/>
      </c>
      <c r="M297" s="142" t="str">
        <f t="shared" ca="1" si="78"/>
        <v/>
      </c>
      <c r="N297" s="142" t="str">
        <f t="shared" ca="1" si="78"/>
        <v/>
      </c>
      <c r="O297" s="142" t="str">
        <f t="shared" ca="1" si="78"/>
        <v/>
      </c>
      <c r="P297" s="142" t="str">
        <f t="shared" ca="1" si="78"/>
        <v/>
      </c>
      <c r="Q297" s="142" t="str">
        <f t="shared" ca="1" si="78"/>
        <v/>
      </c>
      <c r="R297" s="142" t="str">
        <f t="shared" ca="1" si="78"/>
        <v/>
      </c>
      <c r="S297" s="142" t="str">
        <f t="shared" ca="1" si="78"/>
        <v/>
      </c>
      <c r="T297" s="142" t="str">
        <f t="shared" ca="1" si="78"/>
        <v/>
      </c>
      <c r="U297" s="142" t="str">
        <f t="shared" ca="1" si="78"/>
        <v/>
      </c>
      <c r="V297" s="142" t="str">
        <f t="shared" ca="1" si="78"/>
        <v/>
      </c>
      <c r="W297" s="142" t="str">
        <f t="shared" ca="1" si="78"/>
        <v/>
      </c>
      <c r="X297" s="142" t="str">
        <f t="shared" ca="1" si="78"/>
        <v/>
      </c>
      <c r="Y297" s="142"/>
      <c r="Z297" s="142"/>
      <c r="AA297" s="148" t="str">
        <f t="shared" ca="1" si="79"/>
        <v/>
      </c>
      <c r="AB297" s="148" t="str">
        <f t="shared" ca="1" si="79"/>
        <v/>
      </c>
      <c r="AC297" s="148" t="str">
        <f t="shared" ca="1" si="79"/>
        <v/>
      </c>
      <c r="AD297" s="148" t="str">
        <f t="shared" ca="1" si="79"/>
        <v/>
      </c>
      <c r="AE297" s="148" t="str">
        <f t="shared" ca="1" si="79"/>
        <v/>
      </c>
      <c r="AF297" s="148" t="str">
        <f t="shared" ca="1" si="79"/>
        <v/>
      </c>
      <c r="AG297" s="148" t="str">
        <f t="shared" ca="1" si="79"/>
        <v/>
      </c>
      <c r="AH297" s="148" t="str">
        <f t="shared" ca="1" si="79"/>
        <v/>
      </c>
      <c r="AI297" s="148" t="str">
        <f t="shared" ca="1" si="79"/>
        <v/>
      </c>
      <c r="AJ297" s="148" t="str">
        <f t="shared" ca="1" si="79"/>
        <v/>
      </c>
      <c r="AK297" s="148" t="str">
        <f t="shared" ca="1" si="79"/>
        <v/>
      </c>
      <c r="AL297" s="148" t="str">
        <f t="shared" ca="1" si="66"/>
        <v/>
      </c>
      <c r="AM297" s="238" t="str">
        <f t="shared" ca="1" si="71"/>
        <v/>
      </c>
      <c r="AN297" s="233" t="str">
        <f t="shared" ca="1" si="75"/>
        <v/>
      </c>
      <c r="AO297" s="233" t="str">
        <f t="shared" ca="1" si="72"/>
        <v/>
      </c>
      <c r="AP297" s="233" t="str">
        <f t="shared" ca="1" si="73"/>
        <v/>
      </c>
      <c r="AR297" s="66"/>
      <c r="AS297" s="11"/>
      <c r="AT297" s="11"/>
    </row>
    <row r="298" spans="1:46" x14ac:dyDescent="0.35">
      <c r="A298" s="66" t="str">
        <f>IF(C297="","",MAX($A$7:A297)+1)</f>
        <v/>
      </c>
      <c r="B298" s="37" t="str">
        <f>IF(C298&lt;&gt;"",MAX($B$7:B297)+1,"")</f>
        <v/>
      </c>
      <c r="C298" s="107"/>
      <c r="D298" s="38"/>
      <c r="E298" s="108" t="str">
        <f t="shared" si="69"/>
        <v/>
      </c>
      <c r="F298" s="150"/>
      <c r="G298" s="107"/>
      <c r="H298" s="70" t="str">
        <f t="shared" ca="1" si="70"/>
        <v/>
      </c>
      <c r="I298" s="287" t="str">
        <f t="shared" ca="1" si="74"/>
        <v/>
      </c>
      <c r="J298" s="285" t="str">
        <f ca="1">IF(H298="","",VLOOKUP(H298,Kategorie!$A$4:$J$35,8,FALSE))</f>
        <v/>
      </c>
      <c r="L298" s="142" t="str">
        <f t="shared" ca="1" si="78"/>
        <v/>
      </c>
      <c r="M298" s="142" t="str">
        <f t="shared" ca="1" si="78"/>
        <v/>
      </c>
      <c r="N298" s="142" t="str">
        <f t="shared" ca="1" si="78"/>
        <v/>
      </c>
      <c r="O298" s="142" t="str">
        <f t="shared" ca="1" si="78"/>
        <v/>
      </c>
      <c r="P298" s="142" t="str">
        <f t="shared" ca="1" si="78"/>
        <v/>
      </c>
      <c r="Q298" s="142" t="str">
        <f t="shared" ca="1" si="78"/>
        <v/>
      </c>
      <c r="R298" s="142" t="str">
        <f t="shared" ca="1" si="78"/>
        <v/>
      </c>
      <c r="S298" s="142" t="str">
        <f t="shared" ca="1" si="78"/>
        <v/>
      </c>
      <c r="T298" s="142" t="str">
        <f t="shared" ca="1" si="78"/>
        <v/>
      </c>
      <c r="U298" s="142" t="str">
        <f t="shared" ca="1" si="78"/>
        <v/>
      </c>
      <c r="V298" s="142" t="str">
        <f t="shared" ca="1" si="78"/>
        <v/>
      </c>
      <c r="W298" s="142" t="str">
        <f t="shared" ca="1" si="78"/>
        <v/>
      </c>
      <c r="X298" s="142" t="str">
        <f t="shared" ca="1" si="78"/>
        <v/>
      </c>
      <c r="Y298" s="142"/>
      <c r="Z298" s="142"/>
      <c r="AA298" s="148" t="str">
        <f t="shared" ca="1" si="79"/>
        <v/>
      </c>
      <c r="AB298" s="148" t="str">
        <f t="shared" ca="1" si="79"/>
        <v/>
      </c>
      <c r="AC298" s="148" t="str">
        <f t="shared" ca="1" si="79"/>
        <v/>
      </c>
      <c r="AD298" s="148" t="str">
        <f t="shared" ca="1" si="79"/>
        <v/>
      </c>
      <c r="AE298" s="148" t="str">
        <f t="shared" ca="1" si="79"/>
        <v/>
      </c>
      <c r="AF298" s="148" t="str">
        <f t="shared" ca="1" si="79"/>
        <v/>
      </c>
      <c r="AG298" s="148" t="str">
        <f t="shared" ca="1" si="79"/>
        <v/>
      </c>
      <c r="AH298" s="148" t="str">
        <f t="shared" ca="1" si="79"/>
        <v/>
      </c>
      <c r="AI298" s="148" t="str">
        <f t="shared" ca="1" si="79"/>
        <v/>
      </c>
      <c r="AJ298" s="148" t="str">
        <f t="shared" ca="1" si="79"/>
        <v/>
      </c>
      <c r="AK298" s="148" t="str">
        <f t="shared" ca="1" si="79"/>
        <v/>
      </c>
      <c r="AL298" s="148" t="str">
        <f t="shared" ca="1" si="66"/>
        <v/>
      </c>
      <c r="AM298" s="238" t="str">
        <f t="shared" ca="1" si="71"/>
        <v/>
      </c>
      <c r="AN298" s="233" t="str">
        <f t="shared" ca="1" si="75"/>
        <v/>
      </c>
      <c r="AO298" s="233" t="str">
        <f t="shared" ca="1" si="72"/>
        <v/>
      </c>
      <c r="AP298" s="233" t="str">
        <f t="shared" ca="1" si="73"/>
        <v/>
      </c>
      <c r="AR298" s="66"/>
      <c r="AS298" s="11"/>
      <c r="AT298" s="11"/>
    </row>
    <row r="299" spans="1:46" x14ac:dyDescent="0.35">
      <c r="A299" s="66" t="str">
        <f>IF(C298="","",MAX($A$7:A298)+1)</f>
        <v/>
      </c>
      <c r="B299" s="37" t="str">
        <f>IF(C299&lt;&gt;"",MAX($B$7:B298)+1,"")</f>
        <v/>
      </c>
      <c r="C299" s="107"/>
      <c r="D299" s="38"/>
      <c r="E299" s="108" t="str">
        <f t="shared" si="69"/>
        <v/>
      </c>
      <c r="F299" s="150"/>
      <c r="G299" s="107"/>
      <c r="H299" s="70" t="str">
        <f t="shared" ca="1" si="70"/>
        <v/>
      </c>
      <c r="I299" s="287" t="str">
        <f t="shared" ca="1" si="74"/>
        <v/>
      </c>
      <c r="J299" s="285" t="str">
        <f ca="1">IF(H299="","",VLOOKUP(H299,Kategorie!$A$4:$J$35,8,FALSE))</f>
        <v/>
      </c>
      <c r="L299" s="142" t="str">
        <f t="shared" ca="1" si="78"/>
        <v/>
      </c>
      <c r="M299" s="142" t="str">
        <f t="shared" ca="1" si="78"/>
        <v/>
      </c>
      <c r="N299" s="142" t="str">
        <f t="shared" ca="1" si="78"/>
        <v/>
      </c>
      <c r="O299" s="142" t="str">
        <f t="shared" ca="1" si="78"/>
        <v/>
      </c>
      <c r="P299" s="142" t="str">
        <f t="shared" ca="1" si="78"/>
        <v/>
      </c>
      <c r="Q299" s="142" t="str">
        <f t="shared" ca="1" si="78"/>
        <v/>
      </c>
      <c r="R299" s="142" t="str">
        <f t="shared" ca="1" si="78"/>
        <v/>
      </c>
      <c r="S299" s="142" t="str">
        <f t="shared" ca="1" si="78"/>
        <v/>
      </c>
      <c r="T299" s="142" t="str">
        <f t="shared" ca="1" si="78"/>
        <v/>
      </c>
      <c r="U299" s="142" t="str">
        <f t="shared" ca="1" si="78"/>
        <v/>
      </c>
      <c r="V299" s="142" t="str">
        <f t="shared" ca="1" si="78"/>
        <v/>
      </c>
      <c r="W299" s="142" t="str">
        <f t="shared" ca="1" si="78"/>
        <v/>
      </c>
      <c r="X299" s="142" t="str">
        <f t="shared" ca="1" si="78"/>
        <v/>
      </c>
      <c r="Y299" s="142"/>
      <c r="Z299" s="142"/>
      <c r="AA299" s="148" t="str">
        <f t="shared" ca="1" si="79"/>
        <v/>
      </c>
      <c r="AB299" s="148" t="str">
        <f t="shared" ca="1" si="79"/>
        <v/>
      </c>
      <c r="AC299" s="148" t="str">
        <f t="shared" ca="1" si="79"/>
        <v/>
      </c>
      <c r="AD299" s="148" t="str">
        <f t="shared" ca="1" si="79"/>
        <v/>
      </c>
      <c r="AE299" s="148" t="str">
        <f t="shared" ca="1" si="79"/>
        <v/>
      </c>
      <c r="AF299" s="148" t="str">
        <f t="shared" ca="1" si="79"/>
        <v/>
      </c>
      <c r="AG299" s="148" t="str">
        <f t="shared" ca="1" si="79"/>
        <v/>
      </c>
      <c r="AH299" s="148" t="str">
        <f t="shared" ca="1" si="79"/>
        <v/>
      </c>
      <c r="AI299" s="148" t="str">
        <f t="shared" ca="1" si="79"/>
        <v/>
      </c>
      <c r="AJ299" s="148" t="str">
        <f t="shared" ca="1" si="79"/>
        <v/>
      </c>
      <c r="AK299" s="148" t="str">
        <f t="shared" ca="1" si="79"/>
        <v/>
      </c>
      <c r="AL299" s="148" t="str">
        <f t="shared" ca="1" si="66"/>
        <v/>
      </c>
      <c r="AM299" s="238" t="str">
        <f t="shared" ca="1" si="71"/>
        <v/>
      </c>
      <c r="AN299" s="233" t="str">
        <f t="shared" ca="1" si="75"/>
        <v/>
      </c>
      <c r="AO299" s="233" t="str">
        <f t="shared" ca="1" si="72"/>
        <v/>
      </c>
      <c r="AP299" s="233" t="str">
        <f t="shared" ca="1" si="73"/>
        <v/>
      </c>
      <c r="AR299" s="66"/>
      <c r="AS299" s="11"/>
      <c r="AT299" s="11"/>
    </row>
    <row r="300" spans="1:46" x14ac:dyDescent="0.35">
      <c r="A300" s="66" t="str">
        <f>IF(C299="","",MAX($A$7:A299)+1)</f>
        <v/>
      </c>
      <c r="B300" s="37" t="str">
        <f>IF(C300&lt;&gt;"",MAX($B$7:B299)+1,"")</f>
        <v/>
      </c>
      <c r="C300" s="107"/>
      <c r="D300" s="38"/>
      <c r="E300" s="108" t="str">
        <f t="shared" si="69"/>
        <v/>
      </c>
      <c r="F300" s="150"/>
      <c r="G300" s="107"/>
      <c r="H300" s="70" t="str">
        <f t="shared" ca="1" si="70"/>
        <v/>
      </c>
      <c r="I300" s="287" t="str">
        <f t="shared" ca="1" si="74"/>
        <v/>
      </c>
      <c r="J300" s="285" t="str">
        <f ca="1">IF(H300="","",VLOOKUP(H300,Kategorie!$A$4:$J$35,8,FALSE))</f>
        <v/>
      </c>
      <c r="L300" s="142" t="str">
        <f t="shared" ca="1" si="78"/>
        <v/>
      </c>
      <c r="M300" s="142" t="str">
        <f t="shared" ca="1" si="78"/>
        <v/>
      </c>
      <c r="N300" s="142" t="str">
        <f t="shared" ca="1" si="78"/>
        <v/>
      </c>
      <c r="O300" s="142" t="str">
        <f t="shared" ca="1" si="78"/>
        <v/>
      </c>
      <c r="P300" s="142" t="str">
        <f t="shared" ca="1" si="78"/>
        <v/>
      </c>
      <c r="Q300" s="142" t="str">
        <f t="shared" ca="1" si="78"/>
        <v/>
      </c>
      <c r="R300" s="142" t="str">
        <f t="shared" ca="1" si="78"/>
        <v/>
      </c>
      <c r="S300" s="142" t="str">
        <f t="shared" ca="1" si="78"/>
        <v/>
      </c>
      <c r="T300" s="142" t="str">
        <f t="shared" ca="1" si="78"/>
        <v/>
      </c>
      <c r="U300" s="142" t="str">
        <f t="shared" ca="1" si="78"/>
        <v/>
      </c>
      <c r="V300" s="142" t="str">
        <f t="shared" ca="1" si="78"/>
        <v/>
      </c>
      <c r="W300" s="142" t="str">
        <f t="shared" ca="1" si="78"/>
        <v/>
      </c>
      <c r="X300" s="142" t="str">
        <f t="shared" ca="1" si="78"/>
        <v/>
      </c>
      <c r="Y300" s="142"/>
      <c r="Z300" s="142"/>
      <c r="AA300" s="148" t="str">
        <f t="shared" ca="1" si="79"/>
        <v/>
      </c>
      <c r="AB300" s="148" t="str">
        <f t="shared" ca="1" si="79"/>
        <v/>
      </c>
      <c r="AC300" s="148" t="str">
        <f t="shared" ca="1" si="79"/>
        <v/>
      </c>
      <c r="AD300" s="148" t="str">
        <f t="shared" ca="1" si="79"/>
        <v/>
      </c>
      <c r="AE300" s="148" t="str">
        <f t="shared" ca="1" si="79"/>
        <v/>
      </c>
      <c r="AF300" s="148" t="str">
        <f t="shared" ca="1" si="79"/>
        <v/>
      </c>
      <c r="AG300" s="148" t="str">
        <f t="shared" ca="1" si="79"/>
        <v/>
      </c>
      <c r="AH300" s="148" t="str">
        <f t="shared" ca="1" si="79"/>
        <v/>
      </c>
      <c r="AI300" s="148" t="str">
        <f t="shared" ca="1" si="79"/>
        <v/>
      </c>
      <c r="AJ300" s="148" t="str">
        <f t="shared" ca="1" si="79"/>
        <v/>
      </c>
      <c r="AK300" s="148" t="str">
        <f t="shared" ca="1" si="79"/>
        <v/>
      </c>
      <c r="AL300" s="148" t="str">
        <f t="shared" ca="1" si="66"/>
        <v/>
      </c>
      <c r="AM300" s="238" t="str">
        <f t="shared" ca="1" si="71"/>
        <v/>
      </c>
      <c r="AN300" s="233" t="str">
        <f t="shared" ca="1" si="75"/>
        <v/>
      </c>
      <c r="AO300" s="233" t="str">
        <f t="shared" ca="1" si="72"/>
        <v/>
      </c>
      <c r="AP300" s="233" t="str">
        <f t="shared" ca="1" si="73"/>
        <v/>
      </c>
      <c r="AR300" s="66"/>
      <c r="AS300" s="11"/>
      <c r="AT300" s="11"/>
    </row>
    <row r="301" spans="1:46" x14ac:dyDescent="0.35">
      <c r="A301" s="66" t="str">
        <f>IF(C300="","",MAX($A$7:A300)+1)</f>
        <v/>
      </c>
      <c r="B301" s="37" t="str">
        <f>IF(C301&lt;&gt;"",MAX($B$7:B300)+1,"")</f>
        <v/>
      </c>
      <c r="C301" s="107"/>
      <c r="D301" s="38"/>
      <c r="E301" s="108" t="str">
        <f t="shared" si="69"/>
        <v/>
      </c>
      <c r="F301" s="150"/>
      <c r="G301" s="107"/>
      <c r="H301" s="70" t="str">
        <f t="shared" ca="1" si="70"/>
        <v/>
      </c>
      <c r="I301" s="287" t="str">
        <f t="shared" ca="1" si="74"/>
        <v/>
      </c>
      <c r="J301" s="285" t="str">
        <f ca="1">IF(H301="","",VLOOKUP(H301,Kategorie!$A$4:$J$35,8,FALSE))</f>
        <v/>
      </c>
      <c r="L301" s="142" t="str">
        <f t="shared" ca="1" si="78"/>
        <v/>
      </c>
      <c r="M301" s="142" t="str">
        <f t="shared" ca="1" si="78"/>
        <v/>
      </c>
      <c r="N301" s="142" t="str">
        <f t="shared" ca="1" si="78"/>
        <v/>
      </c>
      <c r="O301" s="142" t="str">
        <f t="shared" ca="1" si="78"/>
        <v/>
      </c>
      <c r="P301" s="142" t="str">
        <f t="shared" ca="1" si="78"/>
        <v/>
      </c>
      <c r="Q301" s="142" t="str">
        <f t="shared" ca="1" si="78"/>
        <v/>
      </c>
      <c r="R301" s="142" t="str">
        <f t="shared" ca="1" si="78"/>
        <v/>
      </c>
      <c r="S301" s="142" t="str">
        <f t="shared" ca="1" si="78"/>
        <v/>
      </c>
      <c r="T301" s="142" t="str">
        <f t="shared" ca="1" si="78"/>
        <v/>
      </c>
      <c r="U301" s="142" t="str">
        <f t="shared" ca="1" si="78"/>
        <v/>
      </c>
      <c r="V301" s="142" t="str">
        <f t="shared" ca="1" si="78"/>
        <v/>
      </c>
      <c r="W301" s="142" t="str">
        <f t="shared" ca="1" si="78"/>
        <v/>
      </c>
      <c r="X301" s="142" t="str">
        <f t="shared" ca="1" si="78"/>
        <v/>
      </c>
      <c r="Y301" s="142"/>
      <c r="Z301" s="142"/>
      <c r="AA301" s="148" t="str">
        <f t="shared" ca="1" si="79"/>
        <v/>
      </c>
      <c r="AB301" s="148" t="str">
        <f t="shared" ca="1" si="79"/>
        <v/>
      </c>
      <c r="AC301" s="148" t="str">
        <f t="shared" ca="1" si="79"/>
        <v/>
      </c>
      <c r="AD301" s="148" t="str">
        <f t="shared" ca="1" si="79"/>
        <v/>
      </c>
      <c r="AE301" s="148" t="str">
        <f t="shared" ca="1" si="79"/>
        <v/>
      </c>
      <c r="AF301" s="148" t="str">
        <f t="shared" ca="1" si="79"/>
        <v/>
      </c>
      <c r="AG301" s="148" t="str">
        <f t="shared" ca="1" si="79"/>
        <v/>
      </c>
      <c r="AH301" s="148" t="str">
        <f t="shared" ca="1" si="79"/>
        <v/>
      </c>
      <c r="AI301" s="148" t="str">
        <f t="shared" ca="1" si="79"/>
        <v/>
      </c>
      <c r="AJ301" s="148" t="str">
        <f t="shared" ca="1" si="79"/>
        <v/>
      </c>
      <c r="AK301" s="148" t="str">
        <f t="shared" ca="1" si="79"/>
        <v/>
      </c>
      <c r="AL301" s="148" t="str">
        <f t="shared" ca="1" si="66"/>
        <v/>
      </c>
      <c r="AM301" s="238" t="str">
        <f t="shared" ca="1" si="71"/>
        <v/>
      </c>
      <c r="AN301" s="233" t="str">
        <f t="shared" ca="1" si="75"/>
        <v/>
      </c>
      <c r="AO301" s="233" t="str">
        <f t="shared" ca="1" si="72"/>
        <v/>
      </c>
      <c r="AP301" s="233" t="str">
        <f t="shared" ca="1" si="73"/>
        <v/>
      </c>
      <c r="AR301" s="66"/>
      <c r="AS301" s="11"/>
      <c r="AT301" s="11"/>
    </row>
    <row r="302" spans="1:46" x14ac:dyDescent="0.35">
      <c r="A302" s="66" t="str">
        <f>IF(C301="","",MAX($A$7:A301)+1)</f>
        <v/>
      </c>
      <c r="B302" s="37" t="str">
        <f>IF(C302&lt;&gt;"",MAX($B$7:B301)+1,"")</f>
        <v/>
      </c>
      <c r="C302" s="107"/>
      <c r="D302" s="38"/>
      <c r="E302" s="108" t="str">
        <f t="shared" si="69"/>
        <v/>
      </c>
      <c r="F302" s="150"/>
      <c r="G302" s="107"/>
      <c r="H302" s="70" t="str">
        <f t="shared" ca="1" si="70"/>
        <v/>
      </c>
      <c r="I302" s="287" t="str">
        <f t="shared" ca="1" si="74"/>
        <v/>
      </c>
      <c r="J302" s="285" t="str">
        <f ca="1">IF(H302="","",VLOOKUP(H302,Kategorie!$A$4:$J$35,8,FALSE))</f>
        <v/>
      </c>
      <c r="L302" s="142" t="str">
        <f t="shared" ca="1" si="78"/>
        <v/>
      </c>
      <c r="M302" s="142" t="str">
        <f t="shared" ca="1" si="78"/>
        <v/>
      </c>
      <c r="N302" s="142" t="str">
        <f t="shared" ca="1" si="78"/>
        <v/>
      </c>
      <c r="O302" s="142" t="str">
        <f t="shared" ca="1" si="78"/>
        <v/>
      </c>
      <c r="P302" s="142" t="str">
        <f t="shared" ca="1" si="78"/>
        <v/>
      </c>
      <c r="Q302" s="142" t="str">
        <f t="shared" ca="1" si="78"/>
        <v/>
      </c>
      <c r="R302" s="142" t="str">
        <f t="shared" ca="1" si="78"/>
        <v/>
      </c>
      <c r="S302" s="142" t="str">
        <f t="shared" ca="1" si="78"/>
        <v/>
      </c>
      <c r="T302" s="142" t="str">
        <f t="shared" ca="1" si="78"/>
        <v/>
      </c>
      <c r="U302" s="142" t="str">
        <f t="shared" ca="1" si="78"/>
        <v/>
      </c>
      <c r="V302" s="142" t="str">
        <f t="shared" ca="1" si="78"/>
        <v/>
      </c>
      <c r="W302" s="142" t="str">
        <f t="shared" ca="1" si="78"/>
        <v/>
      </c>
      <c r="X302" s="142" t="str">
        <f t="shared" ca="1" si="78"/>
        <v/>
      </c>
      <c r="Y302" s="142"/>
      <c r="Z302" s="142"/>
      <c r="AA302" s="148" t="str">
        <f t="shared" ca="1" si="79"/>
        <v/>
      </c>
      <c r="AB302" s="148" t="str">
        <f t="shared" ca="1" si="79"/>
        <v/>
      </c>
      <c r="AC302" s="148" t="str">
        <f t="shared" ca="1" si="79"/>
        <v/>
      </c>
      <c r="AD302" s="148" t="str">
        <f t="shared" ca="1" si="79"/>
        <v/>
      </c>
      <c r="AE302" s="148" t="str">
        <f t="shared" ca="1" si="79"/>
        <v/>
      </c>
      <c r="AF302" s="148" t="str">
        <f t="shared" ca="1" si="79"/>
        <v/>
      </c>
      <c r="AG302" s="148" t="str">
        <f t="shared" ca="1" si="79"/>
        <v/>
      </c>
      <c r="AH302" s="148" t="str">
        <f t="shared" ca="1" si="79"/>
        <v/>
      </c>
      <c r="AI302" s="148" t="str">
        <f t="shared" ca="1" si="79"/>
        <v/>
      </c>
      <c r="AJ302" s="148" t="str">
        <f t="shared" ca="1" si="79"/>
        <v/>
      </c>
      <c r="AK302" s="148" t="str">
        <f t="shared" ca="1" si="79"/>
        <v/>
      </c>
      <c r="AL302" s="148" t="str">
        <f t="shared" ca="1" si="66"/>
        <v/>
      </c>
      <c r="AM302" s="238" t="str">
        <f t="shared" ca="1" si="71"/>
        <v/>
      </c>
      <c r="AN302" s="233" t="str">
        <f t="shared" ca="1" si="75"/>
        <v/>
      </c>
      <c r="AO302" s="233" t="str">
        <f t="shared" ca="1" si="72"/>
        <v/>
      </c>
      <c r="AP302" s="233" t="str">
        <f t="shared" ca="1" si="73"/>
        <v/>
      </c>
      <c r="AR302" s="66"/>
      <c r="AS302" s="11"/>
      <c r="AT302" s="11"/>
    </row>
    <row r="303" spans="1:46" x14ac:dyDescent="0.35">
      <c r="A303" s="66" t="str">
        <f>IF(C302="","",MAX($A$7:A302)+1)</f>
        <v/>
      </c>
      <c r="B303" s="37" t="str">
        <f>IF(C303&lt;&gt;"",MAX($B$7:B302)+1,"")</f>
        <v/>
      </c>
      <c r="C303" s="107"/>
      <c r="D303" s="38"/>
      <c r="E303" s="108" t="str">
        <f t="shared" si="69"/>
        <v/>
      </c>
      <c r="F303" s="150"/>
      <c r="G303" s="107"/>
      <c r="H303" s="70" t="str">
        <f t="shared" ca="1" si="70"/>
        <v/>
      </c>
      <c r="I303" s="287" t="str">
        <f t="shared" ca="1" si="74"/>
        <v/>
      </c>
      <c r="J303" s="285" t="str">
        <f ca="1">IF(H303="","",VLOOKUP(H303,Kategorie!$A$4:$J$35,8,FALSE))</f>
        <v/>
      </c>
      <c r="L303" s="142" t="str">
        <f t="shared" ca="1" si="78"/>
        <v/>
      </c>
      <c r="M303" s="142" t="str">
        <f t="shared" ca="1" si="78"/>
        <v/>
      </c>
      <c r="N303" s="142" t="str">
        <f t="shared" ca="1" si="78"/>
        <v/>
      </c>
      <c r="O303" s="142" t="str">
        <f t="shared" ca="1" si="78"/>
        <v/>
      </c>
      <c r="P303" s="142" t="str">
        <f t="shared" ca="1" si="78"/>
        <v/>
      </c>
      <c r="Q303" s="142" t="str">
        <f t="shared" ca="1" si="78"/>
        <v/>
      </c>
      <c r="R303" s="142" t="str">
        <f t="shared" ca="1" si="78"/>
        <v/>
      </c>
      <c r="S303" s="142" t="str">
        <f t="shared" ca="1" si="78"/>
        <v/>
      </c>
      <c r="T303" s="142" t="str">
        <f t="shared" ca="1" si="78"/>
        <v/>
      </c>
      <c r="U303" s="142" t="str">
        <f t="shared" ca="1" si="78"/>
        <v/>
      </c>
      <c r="V303" s="142" t="str">
        <f t="shared" ca="1" si="78"/>
        <v/>
      </c>
      <c r="W303" s="142" t="str">
        <f t="shared" ca="1" si="78"/>
        <v/>
      </c>
      <c r="X303" s="142" t="str">
        <f t="shared" ca="1" si="78"/>
        <v/>
      </c>
      <c r="Y303" s="142"/>
      <c r="Z303" s="142"/>
      <c r="AA303" s="148" t="str">
        <f t="shared" ca="1" si="79"/>
        <v/>
      </c>
      <c r="AB303" s="148" t="str">
        <f t="shared" ca="1" si="79"/>
        <v/>
      </c>
      <c r="AC303" s="148" t="str">
        <f t="shared" ca="1" si="79"/>
        <v/>
      </c>
      <c r="AD303" s="148" t="str">
        <f t="shared" ca="1" si="79"/>
        <v/>
      </c>
      <c r="AE303" s="148" t="str">
        <f t="shared" ca="1" si="79"/>
        <v/>
      </c>
      <c r="AF303" s="148" t="str">
        <f t="shared" ca="1" si="79"/>
        <v/>
      </c>
      <c r="AG303" s="148" t="str">
        <f t="shared" ca="1" si="79"/>
        <v/>
      </c>
      <c r="AH303" s="148" t="str">
        <f t="shared" ca="1" si="79"/>
        <v/>
      </c>
      <c r="AI303" s="148" t="str">
        <f t="shared" ca="1" si="79"/>
        <v/>
      </c>
      <c r="AJ303" s="148" t="str">
        <f t="shared" ca="1" si="79"/>
        <v/>
      </c>
      <c r="AK303" s="148" t="str">
        <f t="shared" ca="1" si="79"/>
        <v/>
      </c>
      <c r="AL303" s="148" t="str">
        <f t="shared" ca="1" si="66"/>
        <v/>
      </c>
      <c r="AM303" s="238" t="str">
        <f t="shared" ca="1" si="71"/>
        <v/>
      </c>
      <c r="AN303" s="233" t="str">
        <f t="shared" ca="1" si="75"/>
        <v/>
      </c>
      <c r="AO303" s="233" t="str">
        <f t="shared" ca="1" si="72"/>
        <v/>
      </c>
      <c r="AP303" s="233" t="str">
        <f t="shared" ca="1" si="73"/>
        <v/>
      </c>
      <c r="AR303" s="66"/>
      <c r="AS303" s="11"/>
      <c r="AT303" s="11"/>
    </row>
    <row r="304" spans="1:46" x14ac:dyDescent="0.35">
      <c r="A304" s="66" t="str">
        <f>IF(C303="","",MAX($A$7:A303)+1)</f>
        <v/>
      </c>
      <c r="B304" s="37" t="str">
        <f>IF(C304&lt;&gt;"",MAX($B$7:B303)+1,"")</f>
        <v/>
      </c>
      <c r="C304" s="107"/>
      <c r="D304" s="38"/>
      <c r="E304" s="108" t="str">
        <f t="shared" si="69"/>
        <v/>
      </c>
      <c r="F304" s="150"/>
      <c r="G304" s="107"/>
      <c r="H304" s="70" t="str">
        <f t="shared" ca="1" si="70"/>
        <v/>
      </c>
      <c r="I304" s="287" t="str">
        <f t="shared" ca="1" si="74"/>
        <v/>
      </c>
      <c r="J304" s="285" t="str">
        <f ca="1">IF(H304="","",VLOOKUP(H304,Kategorie!$A$4:$J$35,8,FALSE))</f>
        <v/>
      </c>
      <c r="L304" s="142" t="str">
        <f t="shared" ca="1" si="78"/>
        <v/>
      </c>
      <c r="M304" s="142" t="str">
        <f t="shared" ca="1" si="78"/>
        <v/>
      </c>
      <c r="N304" s="142" t="str">
        <f t="shared" ca="1" si="78"/>
        <v/>
      </c>
      <c r="O304" s="142" t="str">
        <f t="shared" ca="1" si="78"/>
        <v/>
      </c>
      <c r="P304" s="142" t="str">
        <f t="shared" ca="1" si="78"/>
        <v/>
      </c>
      <c r="Q304" s="142" t="str">
        <f t="shared" ca="1" si="78"/>
        <v/>
      </c>
      <c r="R304" s="142" t="str">
        <f t="shared" ca="1" si="78"/>
        <v/>
      </c>
      <c r="S304" s="142" t="str">
        <f t="shared" ca="1" si="78"/>
        <v/>
      </c>
      <c r="T304" s="142" t="str">
        <f t="shared" ca="1" si="78"/>
        <v/>
      </c>
      <c r="U304" s="142" t="str">
        <f t="shared" ca="1" si="78"/>
        <v/>
      </c>
      <c r="V304" s="142" t="str">
        <f t="shared" ca="1" si="78"/>
        <v/>
      </c>
      <c r="W304" s="142" t="str">
        <f t="shared" ref="L304:X324" ca="1" si="80">IF($E304=0,"",IF(AND($F304&gt;=W$2,$F304&lt;=W$4),W$6,""))</f>
        <v/>
      </c>
      <c r="X304" s="142" t="str">
        <f t="shared" ca="1" si="80"/>
        <v/>
      </c>
      <c r="Y304" s="142"/>
      <c r="Z304" s="142"/>
      <c r="AA304" s="148" t="str">
        <f t="shared" ca="1" si="79"/>
        <v/>
      </c>
      <c r="AB304" s="148" t="str">
        <f t="shared" ca="1" si="79"/>
        <v/>
      </c>
      <c r="AC304" s="148" t="str">
        <f t="shared" ca="1" si="79"/>
        <v/>
      </c>
      <c r="AD304" s="148" t="str">
        <f t="shared" ca="1" si="79"/>
        <v/>
      </c>
      <c r="AE304" s="148" t="str">
        <f t="shared" ca="1" si="79"/>
        <v/>
      </c>
      <c r="AF304" s="148" t="str">
        <f t="shared" ca="1" si="79"/>
        <v/>
      </c>
      <c r="AG304" s="148" t="str">
        <f t="shared" ca="1" si="79"/>
        <v/>
      </c>
      <c r="AH304" s="148" t="str">
        <f t="shared" ca="1" si="79"/>
        <v/>
      </c>
      <c r="AI304" s="148" t="str">
        <f t="shared" ca="1" si="79"/>
        <v/>
      </c>
      <c r="AJ304" s="148" t="str">
        <f t="shared" ca="1" si="79"/>
        <v/>
      </c>
      <c r="AK304" s="148" t="str">
        <f t="shared" ca="1" si="79"/>
        <v/>
      </c>
      <c r="AL304" s="148" t="str">
        <f t="shared" ca="1" si="66"/>
        <v/>
      </c>
      <c r="AM304" s="238" t="str">
        <f t="shared" ca="1" si="71"/>
        <v/>
      </c>
      <c r="AN304" s="233" t="str">
        <f t="shared" ca="1" si="75"/>
        <v/>
      </c>
      <c r="AO304" s="233" t="str">
        <f t="shared" ca="1" si="72"/>
        <v/>
      </c>
      <c r="AP304" s="233" t="str">
        <f t="shared" ca="1" si="73"/>
        <v/>
      </c>
      <c r="AR304" s="66"/>
      <c r="AS304" s="11"/>
      <c r="AT304" s="11"/>
    </row>
    <row r="305" spans="1:46" x14ac:dyDescent="0.35">
      <c r="A305" s="66" t="str">
        <f>IF(C304="","",MAX($A$7:A304)+1)</f>
        <v/>
      </c>
      <c r="B305" s="37" t="str">
        <f>IF(C305&lt;&gt;"",MAX($B$7:B304)+1,"")</f>
        <v/>
      </c>
      <c r="C305" s="107"/>
      <c r="D305" s="38"/>
      <c r="E305" s="108" t="str">
        <f t="shared" si="69"/>
        <v/>
      </c>
      <c r="F305" s="150"/>
      <c r="G305" s="107"/>
      <c r="H305" s="70" t="str">
        <f t="shared" ca="1" si="70"/>
        <v/>
      </c>
      <c r="I305" s="287" t="str">
        <f t="shared" ca="1" si="74"/>
        <v/>
      </c>
      <c r="J305" s="285" t="str">
        <f ca="1">IF(H305="","",VLOOKUP(H305,Kategorie!$A$4:$J$35,8,FALSE))</f>
        <v/>
      </c>
      <c r="L305" s="142" t="str">
        <f t="shared" ca="1" si="80"/>
        <v/>
      </c>
      <c r="M305" s="142" t="str">
        <f t="shared" ca="1" si="80"/>
        <v/>
      </c>
      <c r="N305" s="142" t="str">
        <f t="shared" ca="1" si="80"/>
        <v/>
      </c>
      <c r="O305" s="142" t="str">
        <f t="shared" ca="1" si="80"/>
        <v/>
      </c>
      <c r="P305" s="142" t="str">
        <f t="shared" ca="1" si="80"/>
        <v/>
      </c>
      <c r="Q305" s="142" t="str">
        <f t="shared" ca="1" si="80"/>
        <v/>
      </c>
      <c r="R305" s="142" t="str">
        <f t="shared" ca="1" si="80"/>
        <v/>
      </c>
      <c r="S305" s="142" t="str">
        <f t="shared" ca="1" si="80"/>
        <v/>
      </c>
      <c r="T305" s="142" t="str">
        <f t="shared" ca="1" si="80"/>
        <v/>
      </c>
      <c r="U305" s="142" t="str">
        <f t="shared" ca="1" si="80"/>
        <v/>
      </c>
      <c r="V305" s="142" t="str">
        <f t="shared" ca="1" si="80"/>
        <v/>
      </c>
      <c r="W305" s="142" t="str">
        <f t="shared" ca="1" si="80"/>
        <v/>
      </c>
      <c r="X305" s="142" t="str">
        <f t="shared" ca="1" si="80"/>
        <v/>
      </c>
      <c r="Y305" s="142"/>
      <c r="Z305" s="142"/>
      <c r="AA305" s="148" t="str">
        <f t="shared" ca="1" si="79"/>
        <v/>
      </c>
      <c r="AB305" s="148" t="str">
        <f t="shared" ca="1" si="79"/>
        <v/>
      </c>
      <c r="AC305" s="148" t="str">
        <f t="shared" ca="1" si="79"/>
        <v/>
      </c>
      <c r="AD305" s="148" t="str">
        <f t="shared" ca="1" si="79"/>
        <v/>
      </c>
      <c r="AE305" s="148" t="str">
        <f t="shared" ca="1" si="79"/>
        <v/>
      </c>
      <c r="AF305" s="148" t="str">
        <f t="shared" ca="1" si="79"/>
        <v/>
      </c>
      <c r="AG305" s="148" t="str">
        <f t="shared" ca="1" si="79"/>
        <v/>
      </c>
      <c r="AH305" s="148" t="str">
        <f t="shared" ca="1" si="79"/>
        <v/>
      </c>
      <c r="AI305" s="148" t="str">
        <f t="shared" ca="1" si="79"/>
        <v/>
      </c>
      <c r="AJ305" s="148" t="str">
        <f t="shared" ca="1" si="79"/>
        <v/>
      </c>
      <c r="AK305" s="148" t="str">
        <f t="shared" ca="1" si="79"/>
        <v/>
      </c>
      <c r="AL305" s="148" t="str">
        <f t="shared" ref="AL305:AL355" ca="1" si="81">IF($E305=1,"",IF(AND($F305&gt;=AL$2,$F305&lt;=AL$4),AL$6,""))</f>
        <v/>
      </c>
      <c r="AM305" s="238" t="str">
        <f t="shared" ca="1" si="71"/>
        <v/>
      </c>
      <c r="AN305" s="233" t="str">
        <f t="shared" ca="1" si="75"/>
        <v/>
      </c>
      <c r="AO305" s="233" t="str">
        <f t="shared" ca="1" si="72"/>
        <v/>
      </c>
      <c r="AP305" s="233" t="str">
        <f t="shared" ca="1" si="73"/>
        <v/>
      </c>
      <c r="AR305" s="66"/>
      <c r="AS305" s="11"/>
      <c r="AT305" s="11"/>
    </row>
    <row r="306" spans="1:46" x14ac:dyDescent="0.35">
      <c r="A306" s="66" t="str">
        <f>IF(C305="","",MAX($A$7:A305)+1)</f>
        <v/>
      </c>
      <c r="B306" s="37" t="str">
        <f>IF(C306&lt;&gt;"",MAX($B$7:B305)+1,"")</f>
        <v/>
      </c>
      <c r="C306" s="107"/>
      <c r="D306" s="38"/>
      <c r="E306" s="108" t="str">
        <f t="shared" si="69"/>
        <v/>
      </c>
      <c r="F306" s="150"/>
      <c r="G306" s="107"/>
      <c r="H306" s="70" t="str">
        <f t="shared" ca="1" si="70"/>
        <v/>
      </c>
      <c r="I306" s="287" t="str">
        <f t="shared" ca="1" si="74"/>
        <v/>
      </c>
      <c r="J306" s="285" t="str">
        <f ca="1">IF(H306="","",VLOOKUP(H306,Kategorie!$A$4:$J$35,8,FALSE))</f>
        <v/>
      </c>
      <c r="L306" s="142" t="str">
        <f t="shared" ca="1" si="80"/>
        <v/>
      </c>
      <c r="M306" s="142" t="str">
        <f t="shared" ca="1" si="80"/>
        <v/>
      </c>
      <c r="N306" s="142" t="str">
        <f t="shared" ca="1" si="80"/>
        <v/>
      </c>
      <c r="O306" s="142" t="str">
        <f t="shared" ca="1" si="80"/>
        <v/>
      </c>
      <c r="P306" s="142" t="str">
        <f t="shared" ca="1" si="80"/>
        <v/>
      </c>
      <c r="Q306" s="142" t="str">
        <f t="shared" ca="1" si="80"/>
        <v/>
      </c>
      <c r="R306" s="142" t="str">
        <f t="shared" ca="1" si="80"/>
        <v/>
      </c>
      <c r="S306" s="142" t="str">
        <f t="shared" ca="1" si="80"/>
        <v/>
      </c>
      <c r="T306" s="142" t="str">
        <f t="shared" ca="1" si="80"/>
        <v/>
      </c>
      <c r="U306" s="142" t="str">
        <f t="shared" ca="1" si="80"/>
        <v/>
      </c>
      <c r="V306" s="142" t="str">
        <f t="shared" ca="1" si="80"/>
        <v/>
      </c>
      <c r="W306" s="142" t="str">
        <f t="shared" ca="1" si="80"/>
        <v/>
      </c>
      <c r="X306" s="142" t="str">
        <f t="shared" ca="1" si="80"/>
        <v/>
      </c>
      <c r="Y306" s="142"/>
      <c r="Z306" s="142"/>
      <c r="AA306" s="148" t="str">
        <f t="shared" ca="1" si="79"/>
        <v/>
      </c>
      <c r="AB306" s="148" t="str">
        <f t="shared" ca="1" si="79"/>
        <v/>
      </c>
      <c r="AC306" s="148" t="str">
        <f t="shared" ca="1" si="79"/>
        <v/>
      </c>
      <c r="AD306" s="148" t="str">
        <f t="shared" ca="1" si="79"/>
        <v/>
      </c>
      <c r="AE306" s="148" t="str">
        <f t="shared" ca="1" si="79"/>
        <v/>
      </c>
      <c r="AF306" s="148" t="str">
        <f t="shared" ca="1" si="79"/>
        <v/>
      </c>
      <c r="AG306" s="148" t="str">
        <f t="shared" ca="1" si="79"/>
        <v/>
      </c>
      <c r="AH306" s="148" t="str">
        <f t="shared" ca="1" si="79"/>
        <v/>
      </c>
      <c r="AI306" s="148" t="str">
        <f t="shared" ca="1" si="79"/>
        <v/>
      </c>
      <c r="AJ306" s="148" t="str">
        <f t="shared" ca="1" si="79"/>
        <v/>
      </c>
      <c r="AK306" s="148" t="str">
        <f t="shared" ca="1" si="79"/>
        <v/>
      </c>
      <c r="AL306" s="148" t="str">
        <f t="shared" ca="1" si="81"/>
        <v/>
      </c>
      <c r="AM306" s="238" t="str">
        <f t="shared" ca="1" si="71"/>
        <v/>
      </c>
      <c r="AN306" s="233" t="str">
        <f t="shared" ca="1" si="75"/>
        <v/>
      </c>
      <c r="AO306" s="233" t="str">
        <f t="shared" ca="1" si="72"/>
        <v/>
      </c>
      <c r="AP306" s="233" t="str">
        <f t="shared" ca="1" si="73"/>
        <v/>
      </c>
      <c r="AR306" s="66"/>
      <c r="AS306" s="11"/>
      <c r="AT306" s="11"/>
    </row>
    <row r="307" spans="1:46" x14ac:dyDescent="0.35">
      <c r="A307" s="66" t="str">
        <f>IF(C306="","",MAX($A$7:A306)+1)</f>
        <v/>
      </c>
      <c r="B307" s="37" t="str">
        <f>IF(C307&lt;&gt;"",MAX($B$7:B306)+1,"")</f>
        <v/>
      </c>
      <c r="C307" s="107"/>
      <c r="D307" s="38"/>
      <c r="E307" s="108" t="str">
        <f t="shared" si="69"/>
        <v/>
      </c>
      <c r="F307" s="150"/>
      <c r="G307" s="107"/>
      <c r="H307" s="70" t="str">
        <f t="shared" ca="1" si="70"/>
        <v/>
      </c>
      <c r="I307" s="287" t="str">
        <f t="shared" ca="1" si="74"/>
        <v/>
      </c>
      <c r="J307" s="285" t="str">
        <f ca="1">IF(H307="","",VLOOKUP(H307,Kategorie!$A$4:$J$35,8,FALSE))</f>
        <v/>
      </c>
      <c r="L307" s="142" t="str">
        <f t="shared" ca="1" si="80"/>
        <v/>
      </c>
      <c r="M307" s="142" t="str">
        <f t="shared" ca="1" si="80"/>
        <v/>
      </c>
      <c r="N307" s="142" t="str">
        <f t="shared" ca="1" si="80"/>
        <v/>
      </c>
      <c r="O307" s="142" t="str">
        <f t="shared" ca="1" si="80"/>
        <v/>
      </c>
      <c r="P307" s="142" t="str">
        <f t="shared" ca="1" si="80"/>
        <v/>
      </c>
      <c r="Q307" s="142" t="str">
        <f t="shared" ca="1" si="80"/>
        <v/>
      </c>
      <c r="R307" s="142" t="str">
        <f t="shared" ca="1" si="80"/>
        <v/>
      </c>
      <c r="S307" s="142" t="str">
        <f t="shared" ca="1" si="80"/>
        <v/>
      </c>
      <c r="T307" s="142" t="str">
        <f t="shared" ca="1" si="80"/>
        <v/>
      </c>
      <c r="U307" s="142" t="str">
        <f t="shared" ca="1" si="80"/>
        <v/>
      </c>
      <c r="V307" s="142" t="str">
        <f t="shared" ca="1" si="80"/>
        <v/>
      </c>
      <c r="W307" s="142" t="str">
        <f t="shared" ca="1" si="80"/>
        <v/>
      </c>
      <c r="X307" s="142" t="str">
        <f t="shared" ca="1" si="80"/>
        <v/>
      </c>
      <c r="Y307" s="142"/>
      <c r="Z307" s="142"/>
      <c r="AA307" s="148" t="str">
        <f t="shared" ca="1" si="79"/>
        <v/>
      </c>
      <c r="AB307" s="148" t="str">
        <f t="shared" ca="1" si="79"/>
        <v/>
      </c>
      <c r="AC307" s="148" t="str">
        <f t="shared" ca="1" si="79"/>
        <v/>
      </c>
      <c r="AD307" s="148" t="str">
        <f t="shared" ca="1" si="79"/>
        <v/>
      </c>
      <c r="AE307" s="148" t="str">
        <f t="shared" ca="1" si="79"/>
        <v/>
      </c>
      <c r="AF307" s="148" t="str">
        <f t="shared" ca="1" si="79"/>
        <v/>
      </c>
      <c r="AG307" s="148" t="str">
        <f t="shared" ca="1" si="79"/>
        <v/>
      </c>
      <c r="AH307" s="148" t="str">
        <f t="shared" ca="1" si="79"/>
        <v/>
      </c>
      <c r="AI307" s="148" t="str">
        <f t="shared" ca="1" si="79"/>
        <v/>
      </c>
      <c r="AJ307" s="148" t="str">
        <f t="shared" ca="1" si="79"/>
        <v/>
      </c>
      <c r="AK307" s="148" t="str">
        <f t="shared" ca="1" si="79"/>
        <v/>
      </c>
      <c r="AL307" s="148" t="str">
        <f t="shared" ca="1" si="81"/>
        <v/>
      </c>
      <c r="AM307" s="238" t="str">
        <f t="shared" ca="1" si="71"/>
        <v/>
      </c>
      <c r="AN307" s="233" t="str">
        <f t="shared" ca="1" si="75"/>
        <v/>
      </c>
      <c r="AO307" s="233" t="str">
        <f t="shared" ca="1" si="72"/>
        <v/>
      </c>
      <c r="AP307" s="233" t="str">
        <f t="shared" ca="1" si="73"/>
        <v/>
      </c>
      <c r="AR307" s="66"/>
      <c r="AS307" s="11"/>
      <c r="AT307" s="11"/>
    </row>
    <row r="308" spans="1:46" x14ac:dyDescent="0.35">
      <c r="A308" s="66" t="str">
        <f>IF(C307="","",MAX($A$7:A307)+1)</f>
        <v/>
      </c>
      <c r="B308" s="37" t="str">
        <f>IF(C308&lt;&gt;"",MAX($B$7:B307)+1,"")</f>
        <v/>
      </c>
      <c r="C308" s="107"/>
      <c r="D308" s="38"/>
      <c r="E308" s="108" t="str">
        <f t="shared" si="69"/>
        <v/>
      </c>
      <c r="F308" s="150"/>
      <c r="G308" s="107"/>
      <c r="H308" s="70" t="str">
        <f t="shared" ca="1" si="70"/>
        <v/>
      </c>
      <c r="I308" s="287" t="str">
        <f t="shared" ca="1" si="74"/>
        <v/>
      </c>
      <c r="J308" s="285" t="str">
        <f ca="1">IF(H308="","",VLOOKUP(H308,Kategorie!$A$4:$J$35,8,FALSE))</f>
        <v/>
      </c>
      <c r="L308" s="142" t="str">
        <f t="shared" ca="1" si="80"/>
        <v/>
      </c>
      <c r="M308" s="142" t="str">
        <f t="shared" ca="1" si="80"/>
        <v/>
      </c>
      <c r="N308" s="142" t="str">
        <f t="shared" ca="1" si="80"/>
        <v/>
      </c>
      <c r="O308" s="142" t="str">
        <f t="shared" ca="1" si="80"/>
        <v/>
      </c>
      <c r="P308" s="142" t="str">
        <f t="shared" ca="1" si="80"/>
        <v/>
      </c>
      <c r="Q308" s="142" t="str">
        <f t="shared" ca="1" si="80"/>
        <v/>
      </c>
      <c r="R308" s="142" t="str">
        <f t="shared" ca="1" si="80"/>
        <v/>
      </c>
      <c r="S308" s="142" t="str">
        <f t="shared" ca="1" si="80"/>
        <v/>
      </c>
      <c r="T308" s="142" t="str">
        <f t="shared" ca="1" si="80"/>
        <v/>
      </c>
      <c r="U308" s="142" t="str">
        <f t="shared" ca="1" si="80"/>
        <v/>
      </c>
      <c r="V308" s="142" t="str">
        <f t="shared" ca="1" si="80"/>
        <v/>
      </c>
      <c r="W308" s="142" t="str">
        <f t="shared" ca="1" si="80"/>
        <v/>
      </c>
      <c r="X308" s="142" t="str">
        <f t="shared" ca="1" si="80"/>
        <v/>
      </c>
      <c r="Y308" s="142"/>
      <c r="Z308" s="142"/>
      <c r="AA308" s="148" t="str">
        <f t="shared" ca="1" si="79"/>
        <v/>
      </c>
      <c r="AB308" s="148" t="str">
        <f t="shared" ca="1" si="79"/>
        <v/>
      </c>
      <c r="AC308" s="148" t="str">
        <f t="shared" ca="1" si="79"/>
        <v/>
      </c>
      <c r="AD308" s="148" t="str">
        <f t="shared" ca="1" si="79"/>
        <v/>
      </c>
      <c r="AE308" s="148" t="str">
        <f t="shared" ca="1" si="79"/>
        <v/>
      </c>
      <c r="AF308" s="148" t="str">
        <f t="shared" ca="1" si="79"/>
        <v/>
      </c>
      <c r="AG308" s="148" t="str">
        <f t="shared" ca="1" si="79"/>
        <v/>
      </c>
      <c r="AH308" s="148" t="str">
        <f t="shared" ca="1" si="79"/>
        <v/>
      </c>
      <c r="AI308" s="148" t="str">
        <f t="shared" ca="1" si="79"/>
        <v/>
      </c>
      <c r="AJ308" s="148" t="str">
        <f t="shared" ca="1" si="79"/>
        <v/>
      </c>
      <c r="AK308" s="148" t="str">
        <f t="shared" ca="1" si="79"/>
        <v/>
      </c>
      <c r="AL308" s="148" t="str">
        <f t="shared" ca="1" si="81"/>
        <v/>
      </c>
      <c r="AM308" s="238" t="str">
        <f t="shared" ca="1" si="71"/>
        <v/>
      </c>
      <c r="AN308" s="233" t="str">
        <f t="shared" ca="1" si="75"/>
        <v/>
      </c>
      <c r="AO308" s="233" t="str">
        <f t="shared" ca="1" si="72"/>
        <v/>
      </c>
      <c r="AP308" s="233" t="str">
        <f t="shared" ca="1" si="73"/>
        <v/>
      </c>
      <c r="AR308" s="66"/>
      <c r="AS308" s="11"/>
      <c r="AT308" s="11"/>
    </row>
    <row r="309" spans="1:46" x14ac:dyDescent="0.35">
      <c r="A309" s="66" t="str">
        <f>IF(C308="","",MAX($A$7:A308)+1)</f>
        <v/>
      </c>
      <c r="B309" s="37" t="str">
        <f>IF(C309&lt;&gt;"",MAX($B$7:B308)+1,"")</f>
        <v/>
      </c>
      <c r="C309" s="107"/>
      <c r="D309" s="38"/>
      <c r="E309" s="108" t="str">
        <f t="shared" si="69"/>
        <v/>
      </c>
      <c r="F309" s="150"/>
      <c r="G309" s="107"/>
      <c r="H309" s="70" t="str">
        <f t="shared" ca="1" si="70"/>
        <v/>
      </c>
      <c r="I309" s="287" t="str">
        <f t="shared" ca="1" si="74"/>
        <v/>
      </c>
      <c r="J309" s="285" t="str">
        <f ca="1">IF(H309="","",VLOOKUP(H309,Kategorie!$A$4:$J$35,8,FALSE))</f>
        <v/>
      </c>
      <c r="L309" s="142" t="str">
        <f t="shared" ca="1" si="80"/>
        <v/>
      </c>
      <c r="M309" s="142" t="str">
        <f t="shared" ca="1" si="80"/>
        <v/>
      </c>
      <c r="N309" s="142" t="str">
        <f t="shared" ca="1" si="80"/>
        <v/>
      </c>
      <c r="O309" s="142" t="str">
        <f t="shared" ca="1" si="80"/>
        <v/>
      </c>
      <c r="P309" s="142" t="str">
        <f t="shared" ca="1" si="80"/>
        <v/>
      </c>
      <c r="Q309" s="142" t="str">
        <f t="shared" ca="1" si="80"/>
        <v/>
      </c>
      <c r="R309" s="142" t="str">
        <f t="shared" ca="1" si="80"/>
        <v/>
      </c>
      <c r="S309" s="142" t="str">
        <f t="shared" ca="1" si="80"/>
        <v/>
      </c>
      <c r="T309" s="142" t="str">
        <f t="shared" ca="1" si="80"/>
        <v/>
      </c>
      <c r="U309" s="142" t="str">
        <f t="shared" ca="1" si="80"/>
        <v/>
      </c>
      <c r="V309" s="142" t="str">
        <f t="shared" ca="1" si="80"/>
        <v/>
      </c>
      <c r="W309" s="142" t="str">
        <f t="shared" ca="1" si="80"/>
        <v/>
      </c>
      <c r="X309" s="142" t="str">
        <f t="shared" ca="1" si="80"/>
        <v/>
      </c>
      <c r="Y309" s="142"/>
      <c r="Z309" s="142"/>
      <c r="AA309" s="148" t="str">
        <f t="shared" ca="1" si="79"/>
        <v/>
      </c>
      <c r="AB309" s="148" t="str">
        <f t="shared" ca="1" si="79"/>
        <v/>
      </c>
      <c r="AC309" s="148" t="str">
        <f t="shared" ca="1" si="79"/>
        <v/>
      </c>
      <c r="AD309" s="148" t="str">
        <f t="shared" ca="1" si="79"/>
        <v/>
      </c>
      <c r="AE309" s="148" t="str">
        <f t="shared" ca="1" si="79"/>
        <v/>
      </c>
      <c r="AF309" s="148" t="str">
        <f t="shared" ca="1" si="79"/>
        <v/>
      </c>
      <c r="AG309" s="148" t="str">
        <f t="shared" ca="1" si="79"/>
        <v/>
      </c>
      <c r="AH309" s="148" t="str">
        <f t="shared" ca="1" si="79"/>
        <v/>
      </c>
      <c r="AI309" s="148" t="str">
        <f t="shared" ca="1" si="79"/>
        <v/>
      </c>
      <c r="AJ309" s="148" t="str">
        <f t="shared" ca="1" si="79"/>
        <v/>
      </c>
      <c r="AK309" s="148" t="str">
        <f t="shared" ca="1" si="79"/>
        <v/>
      </c>
      <c r="AL309" s="148" t="str">
        <f t="shared" ca="1" si="81"/>
        <v/>
      </c>
      <c r="AM309" s="238" t="str">
        <f t="shared" ca="1" si="71"/>
        <v/>
      </c>
      <c r="AN309" s="233" t="str">
        <f t="shared" ca="1" si="75"/>
        <v/>
      </c>
      <c r="AO309" s="233" t="str">
        <f t="shared" ca="1" si="72"/>
        <v/>
      </c>
      <c r="AP309" s="233" t="str">
        <f t="shared" ca="1" si="73"/>
        <v/>
      </c>
      <c r="AR309" s="66"/>
      <c r="AS309" s="11"/>
      <c r="AT309" s="11"/>
    </row>
    <row r="310" spans="1:46" x14ac:dyDescent="0.35">
      <c r="A310" s="66" t="str">
        <f>IF(C309="","",MAX($A$7:A309)+1)</f>
        <v/>
      </c>
      <c r="B310" s="37" t="str">
        <f>IF(C310&lt;&gt;"",MAX($B$7:B309)+1,"")</f>
        <v/>
      </c>
      <c r="C310" s="107"/>
      <c r="D310" s="38"/>
      <c r="E310" s="108" t="str">
        <f t="shared" si="69"/>
        <v/>
      </c>
      <c r="F310" s="150"/>
      <c r="G310" s="107"/>
      <c r="H310" s="70" t="str">
        <f t="shared" ca="1" si="70"/>
        <v/>
      </c>
      <c r="I310" s="287" t="str">
        <f t="shared" ca="1" si="74"/>
        <v/>
      </c>
      <c r="J310" s="285" t="str">
        <f ca="1">IF(H310="","",VLOOKUP(H310,Kategorie!$A$4:$J$35,8,FALSE))</f>
        <v/>
      </c>
      <c r="L310" s="142" t="str">
        <f t="shared" ca="1" si="80"/>
        <v/>
      </c>
      <c r="M310" s="142" t="str">
        <f t="shared" ca="1" si="80"/>
        <v/>
      </c>
      <c r="N310" s="142" t="str">
        <f t="shared" ca="1" si="80"/>
        <v/>
      </c>
      <c r="O310" s="142" t="str">
        <f t="shared" ca="1" si="80"/>
        <v/>
      </c>
      <c r="P310" s="142" t="str">
        <f t="shared" ca="1" si="80"/>
        <v/>
      </c>
      <c r="Q310" s="142" t="str">
        <f t="shared" ca="1" si="80"/>
        <v/>
      </c>
      <c r="R310" s="142" t="str">
        <f t="shared" ca="1" si="80"/>
        <v/>
      </c>
      <c r="S310" s="142" t="str">
        <f t="shared" ca="1" si="80"/>
        <v/>
      </c>
      <c r="T310" s="142" t="str">
        <f t="shared" ca="1" si="80"/>
        <v/>
      </c>
      <c r="U310" s="142" t="str">
        <f t="shared" ca="1" si="80"/>
        <v/>
      </c>
      <c r="V310" s="142" t="str">
        <f t="shared" ca="1" si="80"/>
        <v/>
      </c>
      <c r="W310" s="142" t="str">
        <f t="shared" ca="1" si="80"/>
        <v/>
      </c>
      <c r="X310" s="142" t="str">
        <f t="shared" ca="1" si="80"/>
        <v/>
      </c>
      <c r="Y310" s="142"/>
      <c r="Z310" s="142"/>
      <c r="AA310" s="148" t="str">
        <f t="shared" ca="1" si="79"/>
        <v/>
      </c>
      <c r="AB310" s="148" t="str">
        <f t="shared" ca="1" si="79"/>
        <v/>
      </c>
      <c r="AC310" s="148" t="str">
        <f t="shared" ca="1" si="79"/>
        <v/>
      </c>
      <c r="AD310" s="148" t="str">
        <f t="shared" ca="1" si="79"/>
        <v/>
      </c>
      <c r="AE310" s="148" t="str">
        <f t="shared" ca="1" si="79"/>
        <v/>
      </c>
      <c r="AF310" s="148" t="str">
        <f t="shared" ca="1" si="79"/>
        <v/>
      </c>
      <c r="AG310" s="148" t="str">
        <f t="shared" ca="1" si="79"/>
        <v/>
      </c>
      <c r="AH310" s="148" t="str">
        <f t="shared" ca="1" si="79"/>
        <v/>
      </c>
      <c r="AI310" s="148" t="str">
        <f t="shared" ca="1" si="79"/>
        <v/>
      </c>
      <c r="AJ310" s="148" t="str">
        <f t="shared" ca="1" si="79"/>
        <v/>
      </c>
      <c r="AK310" s="148" t="str">
        <f t="shared" ca="1" si="79"/>
        <v/>
      </c>
      <c r="AL310" s="148" t="str">
        <f t="shared" ca="1" si="81"/>
        <v/>
      </c>
      <c r="AM310" s="238" t="str">
        <f t="shared" ca="1" si="71"/>
        <v/>
      </c>
      <c r="AN310" s="233" t="str">
        <f t="shared" ca="1" si="75"/>
        <v/>
      </c>
      <c r="AO310" s="233" t="str">
        <f t="shared" ca="1" si="72"/>
        <v/>
      </c>
      <c r="AP310" s="233" t="str">
        <f t="shared" ca="1" si="73"/>
        <v/>
      </c>
      <c r="AR310" s="66"/>
      <c r="AS310" s="11"/>
      <c r="AT310" s="11"/>
    </row>
    <row r="311" spans="1:46" x14ac:dyDescent="0.35">
      <c r="A311" s="66" t="str">
        <f>IF(C310="","",MAX($A$7:A310)+1)</f>
        <v/>
      </c>
      <c r="B311" s="37" t="str">
        <f>IF(C311&lt;&gt;"",MAX($B$7:B310)+1,"")</f>
        <v/>
      </c>
      <c r="C311" s="107"/>
      <c r="D311" s="38"/>
      <c r="E311" s="108" t="str">
        <f t="shared" si="69"/>
        <v/>
      </c>
      <c r="F311" s="150"/>
      <c r="G311" s="107"/>
      <c r="H311" s="70" t="str">
        <f t="shared" ca="1" si="70"/>
        <v/>
      </c>
      <c r="I311" s="287" t="str">
        <f t="shared" ca="1" si="74"/>
        <v/>
      </c>
      <c r="J311" s="285" t="str">
        <f ca="1">IF(H311="","",VLOOKUP(H311,Kategorie!$A$4:$J$35,8,FALSE))</f>
        <v/>
      </c>
      <c r="L311" s="142" t="str">
        <f t="shared" ca="1" si="80"/>
        <v/>
      </c>
      <c r="M311" s="142" t="str">
        <f t="shared" ca="1" si="80"/>
        <v/>
      </c>
      <c r="N311" s="142" t="str">
        <f t="shared" ca="1" si="80"/>
        <v/>
      </c>
      <c r="O311" s="142" t="str">
        <f t="shared" ca="1" si="80"/>
        <v/>
      </c>
      <c r="P311" s="142" t="str">
        <f t="shared" ca="1" si="80"/>
        <v/>
      </c>
      <c r="Q311" s="142" t="str">
        <f t="shared" ca="1" si="80"/>
        <v/>
      </c>
      <c r="R311" s="142" t="str">
        <f t="shared" ca="1" si="80"/>
        <v/>
      </c>
      <c r="S311" s="142" t="str">
        <f t="shared" ca="1" si="80"/>
        <v/>
      </c>
      <c r="T311" s="142" t="str">
        <f t="shared" ca="1" si="80"/>
        <v/>
      </c>
      <c r="U311" s="142" t="str">
        <f t="shared" ca="1" si="80"/>
        <v/>
      </c>
      <c r="V311" s="142" t="str">
        <f t="shared" ca="1" si="80"/>
        <v/>
      </c>
      <c r="W311" s="142" t="str">
        <f t="shared" ca="1" si="80"/>
        <v/>
      </c>
      <c r="X311" s="142" t="str">
        <f t="shared" ca="1" si="80"/>
        <v/>
      </c>
      <c r="Y311" s="142"/>
      <c r="Z311" s="142"/>
      <c r="AA311" s="148" t="str">
        <f t="shared" ca="1" si="79"/>
        <v/>
      </c>
      <c r="AB311" s="148" t="str">
        <f t="shared" ca="1" si="79"/>
        <v/>
      </c>
      <c r="AC311" s="148" t="str">
        <f t="shared" ca="1" si="79"/>
        <v/>
      </c>
      <c r="AD311" s="148" t="str">
        <f t="shared" ca="1" si="79"/>
        <v/>
      </c>
      <c r="AE311" s="148" t="str">
        <f t="shared" ca="1" si="79"/>
        <v/>
      </c>
      <c r="AF311" s="148" t="str">
        <f t="shared" ca="1" si="79"/>
        <v/>
      </c>
      <c r="AG311" s="148" t="str">
        <f t="shared" ca="1" si="79"/>
        <v/>
      </c>
      <c r="AH311" s="148" t="str">
        <f t="shared" ca="1" si="79"/>
        <v/>
      </c>
      <c r="AI311" s="148" t="str">
        <f t="shared" ca="1" si="79"/>
        <v/>
      </c>
      <c r="AJ311" s="148" t="str">
        <f t="shared" ca="1" si="79"/>
        <v/>
      </c>
      <c r="AK311" s="148" t="str">
        <f t="shared" ca="1" si="79"/>
        <v/>
      </c>
      <c r="AL311" s="148" t="str">
        <f t="shared" ca="1" si="81"/>
        <v/>
      </c>
      <c r="AM311" s="238" t="str">
        <f t="shared" ca="1" si="71"/>
        <v/>
      </c>
      <c r="AN311" s="233" t="str">
        <f t="shared" ca="1" si="75"/>
        <v/>
      </c>
      <c r="AO311" s="233" t="str">
        <f t="shared" ca="1" si="72"/>
        <v/>
      </c>
      <c r="AP311" s="233" t="str">
        <f t="shared" ca="1" si="73"/>
        <v/>
      </c>
      <c r="AR311" s="66"/>
      <c r="AS311" s="11"/>
      <c r="AT311" s="11"/>
    </row>
    <row r="312" spans="1:46" x14ac:dyDescent="0.35">
      <c r="A312" s="66" t="str">
        <f>IF(C311="","",MAX($A$7:A311)+1)</f>
        <v/>
      </c>
      <c r="B312" s="37" t="str">
        <f>IF(C312&lt;&gt;"",MAX($B$7:B311)+1,"")</f>
        <v/>
      </c>
      <c r="C312" s="107"/>
      <c r="D312" s="38"/>
      <c r="E312" s="108" t="str">
        <f t="shared" si="69"/>
        <v/>
      </c>
      <c r="F312" s="150"/>
      <c r="G312" s="107"/>
      <c r="H312" s="70" t="str">
        <f t="shared" ca="1" si="70"/>
        <v/>
      </c>
      <c r="I312" s="287" t="str">
        <f t="shared" ca="1" si="74"/>
        <v/>
      </c>
      <c r="J312" s="285" t="str">
        <f ca="1">IF(H312="","",VLOOKUP(H312,Kategorie!$A$4:$J$35,8,FALSE))</f>
        <v/>
      </c>
      <c r="L312" s="142" t="str">
        <f t="shared" ca="1" si="80"/>
        <v/>
      </c>
      <c r="M312" s="142" t="str">
        <f t="shared" ca="1" si="80"/>
        <v/>
      </c>
      <c r="N312" s="142" t="str">
        <f t="shared" ca="1" si="80"/>
        <v/>
      </c>
      <c r="O312" s="142" t="str">
        <f t="shared" ca="1" si="80"/>
        <v/>
      </c>
      <c r="P312" s="142" t="str">
        <f t="shared" ca="1" si="80"/>
        <v/>
      </c>
      <c r="Q312" s="142" t="str">
        <f t="shared" ca="1" si="80"/>
        <v/>
      </c>
      <c r="R312" s="142" t="str">
        <f t="shared" ca="1" si="80"/>
        <v/>
      </c>
      <c r="S312" s="142" t="str">
        <f t="shared" ca="1" si="80"/>
        <v/>
      </c>
      <c r="T312" s="142" t="str">
        <f t="shared" ca="1" si="80"/>
        <v/>
      </c>
      <c r="U312" s="142" t="str">
        <f t="shared" ca="1" si="80"/>
        <v/>
      </c>
      <c r="V312" s="142" t="str">
        <f t="shared" ca="1" si="80"/>
        <v/>
      </c>
      <c r="W312" s="142" t="str">
        <f t="shared" ca="1" si="80"/>
        <v/>
      </c>
      <c r="X312" s="142" t="str">
        <f t="shared" ca="1" si="80"/>
        <v/>
      </c>
      <c r="Y312" s="142"/>
      <c r="Z312" s="142"/>
      <c r="AA312" s="148" t="str">
        <f t="shared" ca="1" si="79"/>
        <v/>
      </c>
      <c r="AB312" s="148" t="str">
        <f t="shared" ca="1" si="79"/>
        <v/>
      </c>
      <c r="AC312" s="148" t="str">
        <f t="shared" ca="1" si="79"/>
        <v/>
      </c>
      <c r="AD312" s="148" t="str">
        <f t="shared" ca="1" si="79"/>
        <v/>
      </c>
      <c r="AE312" s="148" t="str">
        <f t="shared" ca="1" si="79"/>
        <v/>
      </c>
      <c r="AF312" s="148" t="str">
        <f t="shared" ca="1" si="79"/>
        <v/>
      </c>
      <c r="AG312" s="148" t="str">
        <f t="shared" ca="1" si="79"/>
        <v/>
      </c>
      <c r="AH312" s="148" t="str">
        <f t="shared" ca="1" si="79"/>
        <v/>
      </c>
      <c r="AI312" s="148" t="str">
        <f t="shared" ca="1" si="79"/>
        <v/>
      </c>
      <c r="AJ312" s="148" t="str">
        <f t="shared" ca="1" si="79"/>
        <v/>
      </c>
      <c r="AK312" s="148" t="str">
        <f t="shared" ca="1" si="79"/>
        <v/>
      </c>
      <c r="AL312" s="148" t="str">
        <f t="shared" ca="1" si="81"/>
        <v/>
      </c>
      <c r="AM312" s="238" t="str">
        <f t="shared" ca="1" si="71"/>
        <v/>
      </c>
      <c r="AN312" s="233" t="str">
        <f t="shared" ca="1" si="75"/>
        <v/>
      </c>
      <c r="AO312" s="233" t="str">
        <f t="shared" ca="1" si="72"/>
        <v/>
      </c>
      <c r="AP312" s="233" t="str">
        <f t="shared" ca="1" si="73"/>
        <v/>
      </c>
      <c r="AR312" s="66"/>
      <c r="AS312" s="11"/>
      <c r="AT312" s="11"/>
    </row>
    <row r="313" spans="1:46" x14ac:dyDescent="0.35">
      <c r="A313" s="66" t="str">
        <f>IF(C312="","",MAX($A$7:A312)+1)</f>
        <v/>
      </c>
      <c r="B313" s="37" t="str">
        <f>IF(C313&lt;&gt;"",MAX($B$7:B312)+1,"")</f>
        <v/>
      </c>
      <c r="C313" s="107"/>
      <c r="D313" s="38"/>
      <c r="E313" s="108" t="str">
        <f t="shared" si="69"/>
        <v/>
      </c>
      <c r="F313" s="150"/>
      <c r="G313" s="107"/>
      <c r="H313" s="70" t="str">
        <f t="shared" ca="1" si="70"/>
        <v/>
      </c>
      <c r="I313" s="287" t="str">
        <f t="shared" ca="1" si="74"/>
        <v/>
      </c>
      <c r="J313" s="285" t="str">
        <f ca="1">IF(H313="","",VLOOKUP(H313,Kategorie!$A$4:$J$35,8,FALSE))</f>
        <v/>
      </c>
      <c r="L313" s="142" t="str">
        <f t="shared" ca="1" si="80"/>
        <v/>
      </c>
      <c r="M313" s="142" t="str">
        <f t="shared" ca="1" si="80"/>
        <v/>
      </c>
      <c r="N313" s="142" t="str">
        <f t="shared" ca="1" si="80"/>
        <v/>
      </c>
      <c r="O313" s="142" t="str">
        <f t="shared" ca="1" si="80"/>
        <v/>
      </c>
      <c r="P313" s="142" t="str">
        <f t="shared" ca="1" si="80"/>
        <v/>
      </c>
      <c r="Q313" s="142" t="str">
        <f t="shared" ca="1" si="80"/>
        <v/>
      </c>
      <c r="R313" s="142" t="str">
        <f t="shared" ca="1" si="80"/>
        <v/>
      </c>
      <c r="S313" s="142" t="str">
        <f t="shared" ca="1" si="80"/>
        <v/>
      </c>
      <c r="T313" s="142" t="str">
        <f t="shared" ca="1" si="80"/>
        <v/>
      </c>
      <c r="U313" s="142" t="str">
        <f t="shared" ca="1" si="80"/>
        <v/>
      </c>
      <c r="V313" s="142" t="str">
        <f t="shared" ca="1" si="80"/>
        <v/>
      </c>
      <c r="W313" s="142" t="str">
        <f t="shared" ca="1" si="80"/>
        <v/>
      </c>
      <c r="X313" s="142" t="str">
        <f t="shared" ca="1" si="80"/>
        <v/>
      </c>
      <c r="Y313" s="142"/>
      <c r="Z313" s="142"/>
      <c r="AA313" s="148" t="str">
        <f t="shared" ca="1" si="79"/>
        <v/>
      </c>
      <c r="AB313" s="148" t="str">
        <f t="shared" ca="1" si="79"/>
        <v/>
      </c>
      <c r="AC313" s="148" t="str">
        <f t="shared" ca="1" si="79"/>
        <v/>
      </c>
      <c r="AD313" s="148" t="str">
        <f t="shared" ca="1" si="79"/>
        <v/>
      </c>
      <c r="AE313" s="148" t="str">
        <f t="shared" ca="1" si="79"/>
        <v/>
      </c>
      <c r="AF313" s="148" t="str">
        <f t="shared" ca="1" si="79"/>
        <v/>
      </c>
      <c r="AG313" s="148" t="str">
        <f t="shared" ca="1" si="79"/>
        <v/>
      </c>
      <c r="AH313" s="148" t="str">
        <f t="shared" ca="1" si="79"/>
        <v/>
      </c>
      <c r="AI313" s="148" t="str">
        <f t="shared" ca="1" si="79"/>
        <v/>
      </c>
      <c r="AJ313" s="148" t="str">
        <f t="shared" ca="1" si="79"/>
        <v/>
      </c>
      <c r="AK313" s="148" t="str">
        <f t="shared" ca="1" si="79"/>
        <v/>
      </c>
      <c r="AL313" s="148" t="str">
        <f t="shared" ca="1" si="81"/>
        <v/>
      </c>
      <c r="AM313" s="238" t="str">
        <f t="shared" ca="1" si="71"/>
        <v/>
      </c>
      <c r="AN313" s="233" t="str">
        <f t="shared" ca="1" si="75"/>
        <v/>
      </c>
      <c r="AO313" s="233" t="str">
        <f t="shared" ca="1" si="72"/>
        <v/>
      </c>
      <c r="AP313" s="233" t="str">
        <f t="shared" ca="1" si="73"/>
        <v/>
      </c>
      <c r="AR313" s="66"/>
      <c r="AS313" s="11"/>
      <c r="AT313" s="11"/>
    </row>
    <row r="314" spans="1:46" x14ac:dyDescent="0.35">
      <c r="A314" s="66" t="str">
        <f>IF(C313="","",MAX($A$7:A313)+1)</f>
        <v/>
      </c>
      <c r="B314" s="37" t="str">
        <f>IF(C314&lt;&gt;"",MAX($B$7:B313)+1,"")</f>
        <v/>
      </c>
      <c r="C314" s="107"/>
      <c r="D314" s="38"/>
      <c r="E314" s="108" t="str">
        <f t="shared" si="69"/>
        <v/>
      </c>
      <c r="F314" s="150"/>
      <c r="G314" s="107"/>
      <c r="H314" s="70" t="str">
        <f t="shared" ca="1" si="70"/>
        <v/>
      </c>
      <c r="I314" s="287" t="str">
        <f t="shared" ca="1" si="74"/>
        <v/>
      </c>
      <c r="J314" s="285" t="str">
        <f ca="1">IF(H314="","",VLOOKUP(H314,Kategorie!$A$4:$J$35,8,FALSE))</f>
        <v/>
      </c>
      <c r="L314" s="142" t="str">
        <f t="shared" ca="1" si="80"/>
        <v/>
      </c>
      <c r="M314" s="142" t="str">
        <f t="shared" ca="1" si="80"/>
        <v/>
      </c>
      <c r="N314" s="142" t="str">
        <f t="shared" ca="1" si="80"/>
        <v/>
      </c>
      <c r="O314" s="142" t="str">
        <f t="shared" ca="1" si="80"/>
        <v/>
      </c>
      <c r="P314" s="142" t="str">
        <f t="shared" ca="1" si="80"/>
        <v/>
      </c>
      <c r="Q314" s="142" t="str">
        <f t="shared" ca="1" si="80"/>
        <v/>
      </c>
      <c r="R314" s="142" t="str">
        <f t="shared" ca="1" si="80"/>
        <v/>
      </c>
      <c r="S314" s="142" t="str">
        <f t="shared" ca="1" si="80"/>
        <v/>
      </c>
      <c r="T314" s="142" t="str">
        <f t="shared" ca="1" si="80"/>
        <v/>
      </c>
      <c r="U314" s="142" t="str">
        <f t="shared" ca="1" si="80"/>
        <v/>
      </c>
      <c r="V314" s="142" t="str">
        <f t="shared" ca="1" si="80"/>
        <v/>
      </c>
      <c r="W314" s="142" t="str">
        <f t="shared" ca="1" si="80"/>
        <v/>
      </c>
      <c r="X314" s="142" t="str">
        <f t="shared" ca="1" si="80"/>
        <v/>
      </c>
      <c r="Y314" s="142"/>
      <c r="Z314" s="142"/>
      <c r="AA314" s="148" t="str">
        <f t="shared" ca="1" si="79"/>
        <v/>
      </c>
      <c r="AB314" s="148" t="str">
        <f t="shared" ca="1" si="79"/>
        <v/>
      </c>
      <c r="AC314" s="148" t="str">
        <f t="shared" ca="1" si="79"/>
        <v/>
      </c>
      <c r="AD314" s="148" t="str">
        <f t="shared" ca="1" si="79"/>
        <v/>
      </c>
      <c r="AE314" s="148" t="str">
        <f t="shared" ca="1" si="79"/>
        <v/>
      </c>
      <c r="AF314" s="148" t="str">
        <f t="shared" ca="1" si="79"/>
        <v/>
      </c>
      <c r="AG314" s="148" t="str">
        <f t="shared" ca="1" si="79"/>
        <v/>
      </c>
      <c r="AH314" s="148" t="str">
        <f t="shared" ca="1" si="79"/>
        <v/>
      </c>
      <c r="AI314" s="148" t="str">
        <f t="shared" ca="1" si="79"/>
        <v/>
      </c>
      <c r="AJ314" s="148" t="str">
        <f t="shared" ca="1" si="79"/>
        <v/>
      </c>
      <c r="AK314" s="148" t="str">
        <f t="shared" ca="1" si="79"/>
        <v/>
      </c>
      <c r="AL314" s="148" t="str">
        <f t="shared" ca="1" si="81"/>
        <v/>
      </c>
      <c r="AM314" s="238" t="str">
        <f t="shared" ca="1" si="71"/>
        <v/>
      </c>
      <c r="AN314" s="233" t="str">
        <f t="shared" ca="1" si="75"/>
        <v/>
      </c>
      <c r="AO314" s="233" t="str">
        <f t="shared" ca="1" si="72"/>
        <v/>
      </c>
      <c r="AP314" s="233" t="str">
        <f t="shared" ca="1" si="73"/>
        <v/>
      </c>
      <c r="AR314" s="66"/>
      <c r="AS314" s="11"/>
      <c r="AT314" s="11"/>
    </row>
    <row r="315" spans="1:46" x14ac:dyDescent="0.35">
      <c r="A315" s="66" t="str">
        <f>IF(C314="","",MAX($A$7:A314)+1)</f>
        <v/>
      </c>
      <c r="B315" s="37" t="str">
        <f>IF(C315&lt;&gt;"",MAX($B$7:B314)+1,"")</f>
        <v/>
      </c>
      <c r="C315" s="107"/>
      <c r="D315" s="38"/>
      <c r="E315" s="108" t="str">
        <f t="shared" si="69"/>
        <v/>
      </c>
      <c r="F315" s="150"/>
      <c r="G315" s="107"/>
      <c r="H315" s="70" t="str">
        <f t="shared" ca="1" si="70"/>
        <v/>
      </c>
      <c r="I315" s="287" t="str">
        <f t="shared" ca="1" si="74"/>
        <v/>
      </c>
      <c r="J315" s="285" t="str">
        <f ca="1">IF(H315="","",VLOOKUP(H315,Kategorie!$A$4:$J$35,8,FALSE))</f>
        <v/>
      </c>
      <c r="L315" s="142" t="str">
        <f t="shared" ca="1" si="80"/>
        <v/>
      </c>
      <c r="M315" s="142" t="str">
        <f t="shared" ca="1" si="80"/>
        <v/>
      </c>
      <c r="N315" s="142" t="str">
        <f t="shared" ca="1" si="80"/>
        <v/>
      </c>
      <c r="O315" s="142" t="str">
        <f t="shared" ca="1" si="80"/>
        <v/>
      </c>
      <c r="P315" s="142" t="str">
        <f t="shared" ca="1" si="80"/>
        <v/>
      </c>
      <c r="Q315" s="142" t="str">
        <f t="shared" ca="1" si="80"/>
        <v/>
      </c>
      <c r="R315" s="142" t="str">
        <f t="shared" ca="1" si="80"/>
        <v/>
      </c>
      <c r="S315" s="142" t="str">
        <f t="shared" ca="1" si="80"/>
        <v/>
      </c>
      <c r="T315" s="142" t="str">
        <f t="shared" ca="1" si="80"/>
        <v/>
      </c>
      <c r="U315" s="142" t="str">
        <f t="shared" ca="1" si="80"/>
        <v/>
      </c>
      <c r="V315" s="142" t="str">
        <f t="shared" ca="1" si="80"/>
        <v/>
      </c>
      <c r="W315" s="142" t="str">
        <f t="shared" ca="1" si="80"/>
        <v/>
      </c>
      <c r="X315" s="142" t="str">
        <f t="shared" ca="1" si="80"/>
        <v/>
      </c>
      <c r="Y315" s="142"/>
      <c r="Z315" s="142"/>
      <c r="AA315" s="148" t="str">
        <f t="shared" ca="1" si="79"/>
        <v/>
      </c>
      <c r="AB315" s="148" t="str">
        <f t="shared" ca="1" si="79"/>
        <v/>
      </c>
      <c r="AC315" s="148" t="str">
        <f t="shared" ca="1" si="79"/>
        <v/>
      </c>
      <c r="AD315" s="148" t="str">
        <f t="shared" ca="1" si="79"/>
        <v/>
      </c>
      <c r="AE315" s="148" t="str">
        <f t="shared" ca="1" si="79"/>
        <v/>
      </c>
      <c r="AF315" s="148" t="str">
        <f t="shared" ca="1" si="79"/>
        <v/>
      </c>
      <c r="AG315" s="148" t="str">
        <f t="shared" ca="1" si="79"/>
        <v/>
      </c>
      <c r="AH315" s="148" t="str">
        <f t="shared" ca="1" si="79"/>
        <v/>
      </c>
      <c r="AI315" s="148" t="str">
        <f t="shared" ca="1" si="79"/>
        <v/>
      </c>
      <c r="AJ315" s="148" t="str">
        <f t="shared" ca="1" si="79"/>
        <v/>
      </c>
      <c r="AK315" s="148" t="str">
        <f t="shared" ca="1" si="79"/>
        <v/>
      </c>
      <c r="AL315" s="148" t="str">
        <f t="shared" ca="1" si="81"/>
        <v/>
      </c>
      <c r="AM315" s="238" t="str">
        <f t="shared" ca="1" si="71"/>
        <v/>
      </c>
      <c r="AN315" s="233" t="str">
        <f t="shared" ca="1" si="75"/>
        <v/>
      </c>
      <c r="AO315" s="233" t="str">
        <f t="shared" ca="1" si="72"/>
        <v/>
      </c>
      <c r="AP315" s="233" t="str">
        <f t="shared" ca="1" si="73"/>
        <v/>
      </c>
      <c r="AR315" s="66"/>
      <c r="AS315" s="11"/>
      <c r="AT315" s="11"/>
    </row>
    <row r="316" spans="1:46" x14ac:dyDescent="0.35">
      <c r="A316" s="66" t="str">
        <f>IF(C315="","",MAX($A$7:A315)+1)</f>
        <v/>
      </c>
      <c r="B316" s="37" t="str">
        <f>IF(C316&lt;&gt;"",MAX($B$7:B315)+1,"")</f>
        <v/>
      </c>
      <c r="C316" s="107"/>
      <c r="D316" s="38"/>
      <c r="E316" s="108" t="str">
        <f t="shared" si="69"/>
        <v/>
      </c>
      <c r="F316" s="150"/>
      <c r="G316" s="107"/>
      <c r="H316" s="70" t="str">
        <f t="shared" ca="1" si="70"/>
        <v/>
      </c>
      <c r="I316" s="287" t="str">
        <f t="shared" ca="1" si="74"/>
        <v/>
      </c>
      <c r="J316" s="285" t="str">
        <f ca="1">IF(H316="","",VLOOKUP(H316,Kategorie!$A$4:$J$35,8,FALSE))</f>
        <v/>
      </c>
      <c r="L316" s="142" t="str">
        <f t="shared" ca="1" si="80"/>
        <v/>
      </c>
      <c r="M316" s="142" t="str">
        <f t="shared" ca="1" si="80"/>
        <v/>
      </c>
      <c r="N316" s="142" t="str">
        <f t="shared" ca="1" si="80"/>
        <v/>
      </c>
      <c r="O316" s="142" t="str">
        <f t="shared" ca="1" si="80"/>
        <v/>
      </c>
      <c r="P316" s="142" t="str">
        <f t="shared" ca="1" si="80"/>
        <v/>
      </c>
      <c r="Q316" s="142" t="str">
        <f t="shared" ca="1" si="80"/>
        <v/>
      </c>
      <c r="R316" s="142" t="str">
        <f t="shared" ca="1" si="80"/>
        <v/>
      </c>
      <c r="S316" s="142" t="str">
        <f t="shared" ca="1" si="80"/>
        <v/>
      </c>
      <c r="T316" s="142" t="str">
        <f t="shared" ca="1" si="80"/>
        <v/>
      </c>
      <c r="U316" s="142" t="str">
        <f t="shared" ca="1" si="80"/>
        <v/>
      </c>
      <c r="V316" s="142" t="str">
        <f t="shared" ca="1" si="80"/>
        <v/>
      </c>
      <c r="W316" s="142" t="str">
        <f t="shared" ca="1" si="80"/>
        <v/>
      </c>
      <c r="X316" s="142" t="str">
        <f t="shared" ca="1" si="80"/>
        <v/>
      </c>
      <c r="Y316" s="142"/>
      <c r="Z316" s="142"/>
      <c r="AA316" s="148" t="str">
        <f t="shared" ca="1" si="79"/>
        <v/>
      </c>
      <c r="AB316" s="148" t="str">
        <f t="shared" ca="1" si="79"/>
        <v/>
      </c>
      <c r="AC316" s="148" t="str">
        <f t="shared" ca="1" si="79"/>
        <v/>
      </c>
      <c r="AD316" s="148" t="str">
        <f t="shared" ca="1" si="79"/>
        <v/>
      </c>
      <c r="AE316" s="148" t="str">
        <f t="shared" ca="1" si="79"/>
        <v/>
      </c>
      <c r="AF316" s="148" t="str">
        <f t="shared" ca="1" si="79"/>
        <v/>
      </c>
      <c r="AG316" s="148" t="str">
        <f t="shared" ca="1" si="79"/>
        <v/>
      </c>
      <c r="AH316" s="148" t="str">
        <f t="shared" ca="1" si="79"/>
        <v/>
      </c>
      <c r="AI316" s="148" t="str">
        <f t="shared" ca="1" si="79"/>
        <v/>
      </c>
      <c r="AJ316" s="148" t="str">
        <f t="shared" ca="1" si="79"/>
        <v/>
      </c>
      <c r="AK316" s="148" t="str">
        <f t="shared" ca="1" si="79"/>
        <v/>
      </c>
      <c r="AL316" s="148" t="str">
        <f t="shared" ca="1" si="81"/>
        <v/>
      </c>
      <c r="AM316" s="238" t="str">
        <f t="shared" ca="1" si="71"/>
        <v/>
      </c>
      <c r="AN316" s="233" t="str">
        <f t="shared" ca="1" si="75"/>
        <v/>
      </c>
      <c r="AO316" s="233" t="str">
        <f t="shared" ca="1" si="72"/>
        <v/>
      </c>
      <c r="AP316" s="233" t="str">
        <f t="shared" ca="1" si="73"/>
        <v/>
      </c>
      <c r="AR316" s="66"/>
      <c r="AS316" s="11"/>
      <c r="AT316" s="11"/>
    </row>
    <row r="317" spans="1:46" x14ac:dyDescent="0.35">
      <c r="A317" s="66" t="str">
        <f>IF(C316="","",MAX($A$7:A316)+1)</f>
        <v/>
      </c>
      <c r="B317" s="37" t="str">
        <f>IF(C317&lt;&gt;"",MAX($B$7:B316)+1,"")</f>
        <v/>
      </c>
      <c r="C317" s="107"/>
      <c r="D317" s="38"/>
      <c r="E317" s="108" t="str">
        <f t="shared" si="69"/>
        <v/>
      </c>
      <c r="F317" s="150"/>
      <c r="G317" s="107"/>
      <c r="H317" s="70" t="str">
        <f t="shared" ca="1" si="70"/>
        <v/>
      </c>
      <c r="I317" s="287" t="str">
        <f t="shared" ca="1" si="74"/>
        <v/>
      </c>
      <c r="J317" s="285" t="str">
        <f ca="1">IF(H317="","",VLOOKUP(H317,Kategorie!$A$4:$J$35,8,FALSE))</f>
        <v/>
      </c>
      <c r="L317" s="142" t="str">
        <f t="shared" ca="1" si="80"/>
        <v/>
      </c>
      <c r="M317" s="142" t="str">
        <f t="shared" ca="1" si="80"/>
        <v/>
      </c>
      <c r="N317" s="142" t="str">
        <f t="shared" ca="1" si="80"/>
        <v/>
      </c>
      <c r="O317" s="142" t="str">
        <f t="shared" ca="1" si="80"/>
        <v/>
      </c>
      <c r="P317" s="142" t="str">
        <f t="shared" ca="1" si="80"/>
        <v/>
      </c>
      <c r="Q317" s="142" t="str">
        <f t="shared" ca="1" si="80"/>
        <v/>
      </c>
      <c r="R317" s="142" t="str">
        <f t="shared" ca="1" si="80"/>
        <v/>
      </c>
      <c r="S317" s="142" t="str">
        <f t="shared" ca="1" si="80"/>
        <v/>
      </c>
      <c r="T317" s="142" t="str">
        <f t="shared" ca="1" si="80"/>
        <v/>
      </c>
      <c r="U317" s="142" t="str">
        <f t="shared" ca="1" si="80"/>
        <v/>
      </c>
      <c r="V317" s="142" t="str">
        <f t="shared" ca="1" si="80"/>
        <v/>
      </c>
      <c r="W317" s="142" t="str">
        <f t="shared" ca="1" si="80"/>
        <v/>
      </c>
      <c r="X317" s="142" t="str">
        <f t="shared" ca="1" si="80"/>
        <v/>
      </c>
      <c r="Y317" s="142"/>
      <c r="Z317" s="142"/>
      <c r="AA317" s="148" t="str">
        <f t="shared" ca="1" si="79"/>
        <v/>
      </c>
      <c r="AB317" s="148" t="str">
        <f t="shared" ca="1" si="79"/>
        <v/>
      </c>
      <c r="AC317" s="148" t="str">
        <f t="shared" ca="1" si="79"/>
        <v/>
      </c>
      <c r="AD317" s="148" t="str">
        <f t="shared" ca="1" si="79"/>
        <v/>
      </c>
      <c r="AE317" s="148" t="str">
        <f t="shared" ca="1" si="79"/>
        <v/>
      </c>
      <c r="AF317" s="148" t="str">
        <f t="shared" ca="1" si="79"/>
        <v/>
      </c>
      <c r="AG317" s="148" t="str">
        <f t="shared" ca="1" si="79"/>
        <v/>
      </c>
      <c r="AH317" s="148" t="str">
        <f t="shared" ca="1" si="79"/>
        <v/>
      </c>
      <c r="AI317" s="148" t="str">
        <f t="shared" ca="1" si="79"/>
        <v/>
      </c>
      <c r="AJ317" s="148" t="str">
        <f t="shared" ca="1" si="79"/>
        <v/>
      </c>
      <c r="AK317" s="148" t="str">
        <f t="shared" ca="1" si="79"/>
        <v/>
      </c>
      <c r="AL317" s="148" t="str">
        <f t="shared" ca="1" si="81"/>
        <v/>
      </c>
      <c r="AM317" s="238" t="str">
        <f t="shared" ca="1" si="71"/>
        <v/>
      </c>
      <c r="AN317" s="233" t="str">
        <f t="shared" ca="1" si="75"/>
        <v/>
      </c>
      <c r="AO317" s="233" t="str">
        <f t="shared" ca="1" si="72"/>
        <v/>
      </c>
      <c r="AP317" s="233" t="str">
        <f t="shared" ca="1" si="73"/>
        <v/>
      </c>
      <c r="AR317" s="66"/>
      <c r="AS317" s="11"/>
      <c r="AT317" s="11"/>
    </row>
    <row r="318" spans="1:46" x14ac:dyDescent="0.35">
      <c r="A318" s="66" t="str">
        <f>IF(C317="","",MAX($A$7:A317)+1)</f>
        <v/>
      </c>
      <c r="B318" s="37" t="str">
        <f>IF(C318&lt;&gt;"",MAX($B$7:B317)+1,"")</f>
        <v/>
      </c>
      <c r="C318" s="107"/>
      <c r="D318" s="38"/>
      <c r="E318" s="108" t="str">
        <f t="shared" si="69"/>
        <v/>
      </c>
      <c r="F318" s="150"/>
      <c r="G318" s="107"/>
      <c r="H318" s="70" t="str">
        <f t="shared" ca="1" si="70"/>
        <v/>
      </c>
      <c r="I318" s="287" t="str">
        <f t="shared" ca="1" si="74"/>
        <v/>
      </c>
      <c r="J318" s="285" t="str">
        <f ca="1">IF(H318="","",VLOOKUP(H318,Kategorie!$A$4:$J$35,8,FALSE))</f>
        <v/>
      </c>
      <c r="L318" s="142" t="str">
        <f t="shared" ca="1" si="80"/>
        <v/>
      </c>
      <c r="M318" s="142" t="str">
        <f t="shared" ca="1" si="80"/>
        <v/>
      </c>
      <c r="N318" s="142" t="str">
        <f t="shared" ca="1" si="80"/>
        <v/>
      </c>
      <c r="O318" s="142" t="str">
        <f t="shared" ca="1" si="80"/>
        <v/>
      </c>
      <c r="P318" s="142" t="str">
        <f t="shared" ca="1" si="80"/>
        <v/>
      </c>
      <c r="Q318" s="142" t="str">
        <f t="shared" ca="1" si="80"/>
        <v/>
      </c>
      <c r="R318" s="142" t="str">
        <f t="shared" ca="1" si="80"/>
        <v/>
      </c>
      <c r="S318" s="142" t="str">
        <f t="shared" ca="1" si="80"/>
        <v/>
      </c>
      <c r="T318" s="142" t="str">
        <f t="shared" ca="1" si="80"/>
        <v/>
      </c>
      <c r="U318" s="142" t="str">
        <f t="shared" ca="1" si="80"/>
        <v/>
      </c>
      <c r="V318" s="142" t="str">
        <f t="shared" ca="1" si="80"/>
        <v/>
      </c>
      <c r="W318" s="142" t="str">
        <f t="shared" ca="1" si="80"/>
        <v/>
      </c>
      <c r="X318" s="142" t="str">
        <f t="shared" ca="1" si="80"/>
        <v/>
      </c>
      <c r="Y318" s="142"/>
      <c r="Z318" s="142"/>
      <c r="AA318" s="148" t="str">
        <f t="shared" ca="1" si="79"/>
        <v/>
      </c>
      <c r="AB318" s="148" t="str">
        <f t="shared" ca="1" si="79"/>
        <v/>
      </c>
      <c r="AC318" s="148" t="str">
        <f t="shared" ca="1" si="79"/>
        <v/>
      </c>
      <c r="AD318" s="148" t="str">
        <f t="shared" ca="1" si="79"/>
        <v/>
      </c>
      <c r="AE318" s="148" t="str">
        <f t="shared" ca="1" si="79"/>
        <v/>
      </c>
      <c r="AF318" s="148" t="str">
        <f t="shared" ca="1" si="79"/>
        <v/>
      </c>
      <c r="AG318" s="148" t="str">
        <f t="shared" ca="1" si="79"/>
        <v/>
      </c>
      <c r="AH318" s="148" t="str">
        <f t="shared" ca="1" si="79"/>
        <v/>
      </c>
      <c r="AI318" s="148" t="str">
        <f t="shared" ca="1" si="79"/>
        <v/>
      </c>
      <c r="AJ318" s="148" t="str">
        <f t="shared" ca="1" si="79"/>
        <v/>
      </c>
      <c r="AK318" s="148" t="str">
        <f t="shared" ca="1" si="79"/>
        <v/>
      </c>
      <c r="AL318" s="148" t="str">
        <f t="shared" ca="1" si="81"/>
        <v/>
      </c>
      <c r="AM318" s="238" t="str">
        <f t="shared" ca="1" si="71"/>
        <v/>
      </c>
      <c r="AN318" s="233" t="str">
        <f t="shared" ca="1" si="75"/>
        <v/>
      </c>
      <c r="AO318" s="233" t="str">
        <f t="shared" ca="1" si="72"/>
        <v/>
      </c>
      <c r="AP318" s="233" t="str">
        <f t="shared" ca="1" si="73"/>
        <v/>
      </c>
      <c r="AR318" s="66"/>
      <c r="AS318" s="11"/>
      <c r="AT318" s="11"/>
    </row>
    <row r="319" spans="1:46" x14ac:dyDescent="0.35">
      <c r="A319" s="66" t="str">
        <f>IF(C318="","",MAX($A$7:A318)+1)</f>
        <v/>
      </c>
      <c r="B319" s="37" t="str">
        <f>IF(C319&lt;&gt;"",MAX($B$7:B318)+1,"")</f>
        <v/>
      </c>
      <c r="C319" s="107"/>
      <c r="D319" s="38"/>
      <c r="E319" s="108" t="str">
        <f t="shared" si="69"/>
        <v/>
      </c>
      <c r="F319" s="150"/>
      <c r="G319" s="107"/>
      <c r="H319" s="70" t="str">
        <f t="shared" ca="1" si="70"/>
        <v/>
      </c>
      <c r="I319" s="287" t="str">
        <f t="shared" ca="1" si="74"/>
        <v/>
      </c>
      <c r="J319" s="285" t="str">
        <f ca="1">IF(H319="","",VLOOKUP(H319,Kategorie!$A$4:$J$35,8,FALSE))</f>
        <v/>
      </c>
      <c r="L319" s="142" t="str">
        <f t="shared" ca="1" si="80"/>
        <v/>
      </c>
      <c r="M319" s="142" t="str">
        <f t="shared" ca="1" si="80"/>
        <v/>
      </c>
      <c r="N319" s="142" t="str">
        <f t="shared" ca="1" si="80"/>
        <v/>
      </c>
      <c r="O319" s="142" t="str">
        <f t="shared" ca="1" si="80"/>
        <v/>
      </c>
      <c r="P319" s="142" t="str">
        <f t="shared" ca="1" si="80"/>
        <v/>
      </c>
      <c r="Q319" s="142" t="str">
        <f t="shared" ca="1" si="80"/>
        <v/>
      </c>
      <c r="R319" s="142" t="str">
        <f t="shared" ca="1" si="80"/>
        <v/>
      </c>
      <c r="S319" s="142" t="str">
        <f t="shared" ca="1" si="80"/>
        <v/>
      </c>
      <c r="T319" s="142" t="str">
        <f t="shared" ca="1" si="80"/>
        <v/>
      </c>
      <c r="U319" s="142" t="str">
        <f t="shared" ca="1" si="80"/>
        <v/>
      </c>
      <c r="V319" s="142" t="str">
        <f t="shared" ca="1" si="80"/>
        <v/>
      </c>
      <c r="W319" s="142" t="str">
        <f t="shared" ca="1" si="80"/>
        <v/>
      </c>
      <c r="X319" s="142" t="str">
        <f t="shared" ca="1" si="80"/>
        <v/>
      </c>
      <c r="Y319" s="142"/>
      <c r="Z319" s="142"/>
      <c r="AA319" s="148" t="str">
        <f t="shared" ca="1" si="79"/>
        <v/>
      </c>
      <c r="AB319" s="148" t="str">
        <f t="shared" ca="1" si="79"/>
        <v/>
      </c>
      <c r="AC319" s="148" t="str">
        <f t="shared" ca="1" si="79"/>
        <v/>
      </c>
      <c r="AD319" s="148" t="str">
        <f t="shared" ca="1" si="79"/>
        <v/>
      </c>
      <c r="AE319" s="148" t="str">
        <f t="shared" ca="1" si="79"/>
        <v/>
      </c>
      <c r="AF319" s="148" t="str">
        <f t="shared" ref="AA319:AK342" ca="1" si="82">IF($E319=1,"",IF(AND($F319&gt;=AF$2,$F319&lt;=AF$4),AF$6,""))</f>
        <v/>
      </c>
      <c r="AG319" s="148" t="str">
        <f t="shared" ca="1" si="82"/>
        <v/>
      </c>
      <c r="AH319" s="148" t="str">
        <f t="shared" ca="1" si="82"/>
        <v/>
      </c>
      <c r="AI319" s="148" t="str">
        <f t="shared" ca="1" si="82"/>
        <v/>
      </c>
      <c r="AJ319" s="148" t="str">
        <f t="shared" ca="1" si="82"/>
        <v/>
      </c>
      <c r="AK319" s="148" t="str">
        <f t="shared" ca="1" si="82"/>
        <v/>
      </c>
      <c r="AL319" s="148" t="str">
        <f t="shared" ca="1" si="81"/>
        <v/>
      </c>
      <c r="AM319" s="238" t="str">
        <f t="shared" ca="1" si="71"/>
        <v/>
      </c>
      <c r="AN319" s="233" t="str">
        <f t="shared" ca="1" si="75"/>
        <v/>
      </c>
      <c r="AO319" s="233" t="str">
        <f t="shared" ca="1" si="72"/>
        <v/>
      </c>
      <c r="AP319" s="233" t="str">
        <f t="shared" ca="1" si="73"/>
        <v/>
      </c>
      <c r="AR319" s="66"/>
      <c r="AS319" s="11"/>
      <c r="AT319" s="11"/>
    </row>
    <row r="320" spans="1:46" x14ac:dyDescent="0.35">
      <c r="A320" s="66" t="str">
        <f>IF(C319="","",MAX($A$7:A319)+1)</f>
        <v/>
      </c>
      <c r="B320" s="37" t="str">
        <f>IF(C320&lt;&gt;"",MAX($B$7:B319)+1,"")</f>
        <v/>
      </c>
      <c r="C320" s="107"/>
      <c r="D320" s="38"/>
      <c r="E320" s="108" t="str">
        <f t="shared" si="69"/>
        <v/>
      </c>
      <c r="F320" s="150"/>
      <c r="G320" s="107"/>
      <c r="H320" s="70" t="str">
        <f t="shared" ca="1" si="70"/>
        <v/>
      </c>
      <c r="I320" s="287" t="str">
        <f t="shared" ca="1" si="74"/>
        <v/>
      </c>
      <c r="J320" s="285" t="str">
        <f ca="1">IF(H320="","",VLOOKUP(H320,Kategorie!$A$4:$J$35,8,FALSE))</f>
        <v/>
      </c>
      <c r="L320" s="142" t="str">
        <f t="shared" ca="1" si="80"/>
        <v/>
      </c>
      <c r="M320" s="142" t="str">
        <f t="shared" ca="1" si="80"/>
        <v/>
      </c>
      <c r="N320" s="142" t="str">
        <f t="shared" ca="1" si="80"/>
        <v/>
      </c>
      <c r="O320" s="142" t="str">
        <f t="shared" ca="1" si="80"/>
        <v/>
      </c>
      <c r="P320" s="142" t="str">
        <f t="shared" ca="1" si="80"/>
        <v/>
      </c>
      <c r="Q320" s="142" t="str">
        <f t="shared" ca="1" si="80"/>
        <v/>
      </c>
      <c r="R320" s="142" t="str">
        <f t="shared" ca="1" si="80"/>
        <v/>
      </c>
      <c r="S320" s="142" t="str">
        <f t="shared" ca="1" si="80"/>
        <v/>
      </c>
      <c r="T320" s="142" t="str">
        <f t="shared" ca="1" si="80"/>
        <v/>
      </c>
      <c r="U320" s="142" t="str">
        <f t="shared" ca="1" si="80"/>
        <v/>
      </c>
      <c r="V320" s="142" t="str">
        <f t="shared" ca="1" si="80"/>
        <v/>
      </c>
      <c r="W320" s="142" t="str">
        <f t="shared" ca="1" si="80"/>
        <v/>
      </c>
      <c r="X320" s="142" t="str">
        <f t="shared" ca="1" si="80"/>
        <v/>
      </c>
      <c r="Y320" s="142"/>
      <c r="Z320" s="142"/>
      <c r="AA320" s="148" t="str">
        <f t="shared" ca="1" si="82"/>
        <v/>
      </c>
      <c r="AB320" s="148" t="str">
        <f t="shared" ca="1" si="82"/>
        <v/>
      </c>
      <c r="AC320" s="148" t="str">
        <f t="shared" ca="1" si="82"/>
        <v/>
      </c>
      <c r="AD320" s="148" t="str">
        <f t="shared" ca="1" si="82"/>
        <v/>
      </c>
      <c r="AE320" s="148" t="str">
        <f t="shared" ca="1" si="82"/>
        <v/>
      </c>
      <c r="AF320" s="148" t="str">
        <f t="shared" ca="1" si="82"/>
        <v/>
      </c>
      <c r="AG320" s="148" t="str">
        <f t="shared" ca="1" si="82"/>
        <v/>
      </c>
      <c r="AH320" s="148" t="str">
        <f t="shared" ca="1" si="82"/>
        <v/>
      </c>
      <c r="AI320" s="148" t="str">
        <f t="shared" ca="1" si="82"/>
        <v/>
      </c>
      <c r="AJ320" s="148" t="str">
        <f t="shared" ca="1" si="82"/>
        <v/>
      </c>
      <c r="AK320" s="148" t="str">
        <f t="shared" ca="1" si="82"/>
        <v/>
      </c>
      <c r="AL320" s="148" t="str">
        <f t="shared" ca="1" si="81"/>
        <v/>
      </c>
      <c r="AM320" s="238" t="str">
        <f t="shared" ca="1" si="71"/>
        <v/>
      </c>
      <c r="AN320" s="233" t="str">
        <f t="shared" ca="1" si="75"/>
        <v/>
      </c>
      <c r="AO320" s="233" t="str">
        <f t="shared" ca="1" si="72"/>
        <v/>
      </c>
      <c r="AP320" s="233" t="str">
        <f t="shared" ca="1" si="73"/>
        <v/>
      </c>
      <c r="AR320" s="66"/>
      <c r="AS320" s="11"/>
      <c r="AT320" s="11"/>
    </row>
    <row r="321" spans="1:46" x14ac:dyDescent="0.35">
      <c r="A321" s="66" t="str">
        <f>IF(C320="","",MAX($A$7:A320)+1)</f>
        <v/>
      </c>
      <c r="B321" s="37" t="str">
        <f>IF(C321&lt;&gt;"",MAX($B$7:B320)+1,"")</f>
        <v/>
      </c>
      <c r="C321" s="107"/>
      <c r="D321" s="38"/>
      <c r="E321" s="108" t="str">
        <f t="shared" si="69"/>
        <v/>
      </c>
      <c r="F321" s="150"/>
      <c r="G321" s="107"/>
      <c r="H321" s="70" t="str">
        <f t="shared" ca="1" si="70"/>
        <v/>
      </c>
      <c r="I321" s="287" t="str">
        <f t="shared" ca="1" si="74"/>
        <v/>
      </c>
      <c r="J321" s="285" t="str">
        <f ca="1">IF(H321="","",VLOOKUP(H321,Kategorie!$A$4:$J$35,8,FALSE))</f>
        <v/>
      </c>
      <c r="L321" s="142" t="str">
        <f t="shared" ca="1" si="80"/>
        <v/>
      </c>
      <c r="M321" s="142" t="str">
        <f t="shared" ca="1" si="80"/>
        <v/>
      </c>
      <c r="N321" s="142" t="str">
        <f t="shared" ca="1" si="80"/>
        <v/>
      </c>
      <c r="O321" s="142" t="str">
        <f t="shared" ca="1" si="80"/>
        <v/>
      </c>
      <c r="P321" s="142" t="str">
        <f t="shared" ca="1" si="80"/>
        <v/>
      </c>
      <c r="Q321" s="142" t="str">
        <f t="shared" ca="1" si="80"/>
        <v/>
      </c>
      <c r="R321" s="142" t="str">
        <f t="shared" ca="1" si="80"/>
        <v/>
      </c>
      <c r="S321" s="142" t="str">
        <f t="shared" ca="1" si="80"/>
        <v/>
      </c>
      <c r="T321" s="142" t="str">
        <f t="shared" ca="1" si="80"/>
        <v/>
      </c>
      <c r="U321" s="142" t="str">
        <f t="shared" ca="1" si="80"/>
        <v/>
      </c>
      <c r="V321" s="142" t="str">
        <f t="shared" ca="1" si="80"/>
        <v/>
      </c>
      <c r="W321" s="142" t="str">
        <f t="shared" ca="1" si="80"/>
        <v/>
      </c>
      <c r="X321" s="142" t="str">
        <f t="shared" ca="1" si="80"/>
        <v/>
      </c>
      <c r="Y321" s="142"/>
      <c r="Z321" s="142"/>
      <c r="AA321" s="148" t="str">
        <f t="shared" ca="1" si="82"/>
        <v/>
      </c>
      <c r="AB321" s="148" t="str">
        <f t="shared" ca="1" si="82"/>
        <v/>
      </c>
      <c r="AC321" s="148" t="str">
        <f t="shared" ca="1" si="82"/>
        <v/>
      </c>
      <c r="AD321" s="148" t="str">
        <f t="shared" ca="1" si="82"/>
        <v/>
      </c>
      <c r="AE321" s="148" t="str">
        <f t="shared" ca="1" si="82"/>
        <v/>
      </c>
      <c r="AF321" s="148" t="str">
        <f t="shared" ca="1" si="82"/>
        <v/>
      </c>
      <c r="AG321" s="148" t="str">
        <f t="shared" ca="1" si="82"/>
        <v/>
      </c>
      <c r="AH321" s="148" t="str">
        <f t="shared" ca="1" si="82"/>
        <v/>
      </c>
      <c r="AI321" s="148" t="str">
        <f t="shared" ca="1" si="82"/>
        <v/>
      </c>
      <c r="AJ321" s="148" t="str">
        <f t="shared" ca="1" si="82"/>
        <v/>
      </c>
      <c r="AK321" s="148" t="str">
        <f t="shared" ca="1" si="82"/>
        <v/>
      </c>
      <c r="AL321" s="148" t="str">
        <f t="shared" ca="1" si="81"/>
        <v/>
      </c>
      <c r="AM321" s="238" t="str">
        <f t="shared" ca="1" si="71"/>
        <v/>
      </c>
      <c r="AN321" s="233" t="str">
        <f t="shared" ca="1" si="75"/>
        <v/>
      </c>
      <c r="AO321" s="233" t="str">
        <f t="shared" ca="1" si="72"/>
        <v/>
      </c>
      <c r="AP321" s="233" t="str">
        <f t="shared" ca="1" si="73"/>
        <v/>
      </c>
      <c r="AR321" s="66"/>
      <c r="AS321" s="11"/>
      <c r="AT321" s="11"/>
    </row>
    <row r="322" spans="1:46" x14ac:dyDescent="0.35">
      <c r="A322" s="66" t="str">
        <f>IF(C321="","",MAX($A$7:A321)+1)</f>
        <v/>
      </c>
      <c r="B322" s="37" t="str">
        <f>IF(C322&lt;&gt;"",MAX($B$7:B321)+1,"")</f>
        <v/>
      </c>
      <c r="C322" s="107"/>
      <c r="D322" s="38"/>
      <c r="E322" s="108" t="str">
        <f t="shared" si="69"/>
        <v/>
      </c>
      <c r="F322" s="150"/>
      <c r="G322" s="107"/>
      <c r="H322" s="70" t="str">
        <f t="shared" ca="1" si="70"/>
        <v/>
      </c>
      <c r="I322" s="287" t="str">
        <f t="shared" ca="1" si="74"/>
        <v/>
      </c>
      <c r="J322" s="285" t="str">
        <f ca="1">IF(H322="","",VLOOKUP(H322,Kategorie!$A$4:$J$35,8,FALSE))</f>
        <v/>
      </c>
      <c r="L322" s="142" t="str">
        <f t="shared" ca="1" si="80"/>
        <v/>
      </c>
      <c r="M322" s="142" t="str">
        <f t="shared" ca="1" si="80"/>
        <v/>
      </c>
      <c r="N322" s="142" t="str">
        <f t="shared" ca="1" si="80"/>
        <v/>
      </c>
      <c r="O322" s="142" t="str">
        <f t="shared" ca="1" si="80"/>
        <v/>
      </c>
      <c r="P322" s="142" t="str">
        <f t="shared" ca="1" si="80"/>
        <v/>
      </c>
      <c r="Q322" s="142" t="str">
        <f t="shared" ca="1" si="80"/>
        <v/>
      </c>
      <c r="R322" s="142" t="str">
        <f t="shared" ca="1" si="80"/>
        <v/>
      </c>
      <c r="S322" s="142" t="str">
        <f t="shared" ca="1" si="80"/>
        <v/>
      </c>
      <c r="T322" s="142" t="str">
        <f t="shared" ca="1" si="80"/>
        <v/>
      </c>
      <c r="U322" s="142" t="str">
        <f t="shared" ca="1" si="80"/>
        <v/>
      </c>
      <c r="V322" s="142" t="str">
        <f t="shared" ca="1" si="80"/>
        <v/>
      </c>
      <c r="W322" s="142" t="str">
        <f t="shared" ca="1" si="80"/>
        <v/>
      </c>
      <c r="X322" s="142" t="str">
        <f t="shared" ca="1" si="80"/>
        <v/>
      </c>
      <c r="Y322" s="142"/>
      <c r="Z322" s="142"/>
      <c r="AA322" s="148" t="str">
        <f t="shared" ca="1" si="82"/>
        <v/>
      </c>
      <c r="AB322" s="148" t="str">
        <f t="shared" ca="1" si="82"/>
        <v/>
      </c>
      <c r="AC322" s="148" t="str">
        <f t="shared" ca="1" si="82"/>
        <v/>
      </c>
      <c r="AD322" s="148" t="str">
        <f t="shared" ca="1" si="82"/>
        <v/>
      </c>
      <c r="AE322" s="148" t="str">
        <f t="shared" ca="1" si="82"/>
        <v/>
      </c>
      <c r="AF322" s="148" t="str">
        <f t="shared" ca="1" si="82"/>
        <v/>
      </c>
      <c r="AG322" s="148" t="str">
        <f t="shared" ca="1" si="82"/>
        <v/>
      </c>
      <c r="AH322" s="148" t="str">
        <f t="shared" ca="1" si="82"/>
        <v/>
      </c>
      <c r="AI322" s="148" t="str">
        <f t="shared" ca="1" si="82"/>
        <v/>
      </c>
      <c r="AJ322" s="148" t="str">
        <f t="shared" ca="1" si="82"/>
        <v/>
      </c>
      <c r="AK322" s="148" t="str">
        <f t="shared" ca="1" si="82"/>
        <v/>
      </c>
      <c r="AL322" s="148" t="str">
        <f t="shared" ca="1" si="81"/>
        <v/>
      </c>
      <c r="AM322" s="238" t="str">
        <f t="shared" ca="1" si="71"/>
        <v/>
      </c>
      <c r="AN322" s="233" t="str">
        <f t="shared" ca="1" si="75"/>
        <v/>
      </c>
      <c r="AO322" s="233" t="str">
        <f t="shared" ca="1" si="72"/>
        <v/>
      </c>
      <c r="AP322" s="233" t="str">
        <f t="shared" ca="1" si="73"/>
        <v/>
      </c>
      <c r="AR322" s="66"/>
      <c r="AS322" s="11"/>
      <c r="AT322" s="11"/>
    </row>
    <row r="323" spans="1:46" x14ac:dyDescent="0.35">
      <c r="A323" s="66" t="str">
        <f>IF(C322="","",MAX($A$7:A322)+1)</f>
        <v/>
      </c>
      <c r="B323" s="37" t="str">
        <f>IF(C323&lt;&gt;"",MAX($B$7:B322)+1,"")</f>
        <v/>
      </c>
      <c r="C323" s="107"/>
      <c r="D323" s="38"/>
      <c r="E323" s="108" t="str">
        <f t="shared" si="69"/>
        <v/>
      </c>
      <c r="F323" s="150"/>
      <c r="G323" s="107"/>
      <c r="H323" s="70" t="str">
        <f t="shared" ca="1" si="70"/>
        <v/>
      </c>
      <c r="I323" s="287" t="str">
        <f t="shared" ca="1" si="74"/>
        <v/>
      </c>
      <c r="J323" s="285" t="str">
        <f ca="1">IF(H323="","",VLOOKUP(H323,Kategorie!$A$4:$J$35,8,FALSE))</f>
        <v/>
      </c>
      <c r="L323" s="142" t="str">
        <f t="shared" ca="1" si="80"/>
        <v/>
      </c>
      <c r="M323" s="142" t="str">
        <f t="shared" ca="1" si="80"/>
        <v/>
      </c>
      <c r="N323" s="142" t="str">
        <f t="shared" ca="1" si="80"/>
        <v/>
      </c>
      <c r="O323" s="142" t="str">
        <f t="shared" ca="1" si="80"/>
        <v/>
      </c>
      <c r="P323" s="142" t="str">
        <f t="shared" ca="1" si="80"/>
        <v/>
      </c>
      <c r="Q323" s="142" t="str">
        <f t="shared" ca="1" si="80"/>
        <v/>
      </c>
      <c r="R323" s="142" t="str">
        <f t="shared" ca="1" si="80"/>
        <v/>
      </c>
      <c r="S323" s="142" t="str">
        <f t="shared" ca="1" si="80"/>
        <v/>
      </c>
      <c r="T323" s="142" t="str">
        <f t="shared" ca="1" si="80"/>
        <v/>
      </c>
      <c r="U323" s="142" t="str">
        <f t="shared" ca="1" si="80"/>
        <v/>
      </c>
      <c r="V323" s="142" t="str">
        <f t="shared" ca="1" si="80"/>
        <v/>
      </c>
      <c r="W323" s="142" t="str">
        <f t="shared" ca="1" si="80"/>
        <v/>
      </c>
      <c r="X323" s="142" t="str">
        <f t="shared" ca="1" si="80"/>
        <v/>
      </c>
      <c r="Y323" s="142"/>
      <c r="Z323" s="142"/>
      <c r="AA323" s="148" t="str">
        <f t="shared" ca="1" si="82"/>
        <v/>
      </c>
      <c r="AB323" s="148" t="str">
        <f t="shared" ca="1" si="82"/>
        <v/>
      </c>
      <c r="AC323" s="148" t="str">
        <f t="shared" ca="1" si="82"/>
        <v/>
      </c>
      <c r="AD323" s="148" t="str">
        <f t="shared" ca="1" si="82"/>
        <v/>
      </c>
      <c r="AE323" s="148" t="str">
        <f t="shared" ca="1" si="82"/>
        <v/>
      </c>
      <c r="AF323" s="148" t="str">
        <f t="shared" ca="1" si="82"/>
        <v/>
      </c>
      <c r="AG323" s="148" t="str">
        <f t="shared" ca="1" si="82"/>
        <v/>
      </c>
      <c r="AH323" s="148" t="str">
        <f t="shared" ca="1" si="82"/>
        <v/>
      </c>
      <c r="AI323" s="148" t="str">
        <f t="shared" ca="1" si="82"/>
        <v/>
      </c>
      <c r="AJ323" s="148" t="str">
        <f t="shared" ca="1" si="82"/>
        <v/>
      </c>
      <c r="AK323" s="148" t="str">
        <f t="shared" ca="1" si="82"/>
        <v/>
      </c>
      <c r="AL323" s="148" t="str">
        <f t="shared" ca="1" si="81"/>
        <v/>
      </c>
      <c r="AM323" s="238" t="str">
        <f t="shared" ca="1" si="71"/>
        <v/>
      </c>
      <c r="AN323" s="233" t="str">
        <f t="shared" ca="1" si="75"/>
        <v/>
      </c>
      <c r="AO323" s="233" t="str">
        <f t="shared" ca="1" si="72"/>
        <v/>
      </c>
      <c r="AP323" s="233" t="str">
        <f t="shared" ca="1" si="73"/>
        <v/>
      </c>
      <c r="AR323" s="66"/>
      <c r="AS323" s="11"/>
      <c r="AT323" s="11"/>
    </row>
    <row r="324" spans="1:46" x14ac:dyDescent="0.35">
      <c r="A324" s="66" t="str">
        <f>IF(C323="","",MAX($A$7:A323)+1)</f>
        <v/>
      </c>
      <c r="B324" s="37" t="str">
        <f>IF(C324&lt;&gt;"",MAX($B$7:B323)+1,"")</f>
        <v/>
      </c>
      <c r="C324" s="107"/>
      <c r="D324" s="38"/>
      <c r="E324" s="108" t="str">
        <f t="shared" si="69"/>
        <v/>
      </c>
      <c r="F324" s="150"/>
      <c r="G324" s="107"/>
      <c r="H324" s="70" t="str">
        <f t="shared" ca="1" si="70"/>
        <v/>
      </c>
      <c r="I324" s="287" t="str">
        <f t="shared" ca="1" si="74"/>
        <v/>
      </c>
      <c r="J324" s="285" t="str">
        <f ca="1">IF(H324="","",VLOOKUP(H324,Kategorie!$A$4:$J$35,8,FALSE))</f>
        <v/>
      </c>
      <c r="L324" s="142" t="str">
        <f t="shared" ca="1" si="80"/>
        <v/>
      </c>
      <c r="M324" s="142" t="str">
        <f t="shared" ca="1" si="80"/>
        <v/>
      </c>
      <c r="N324" s="142" t="str">
        <f t="shared" ca="1" si="80"/>
        <v/>
      </c>
      <c r="O324" s="142" t="str">
        <f t="shared" ca="1" si="80"/>
        <v/>
      </c>
      <c r="P324" s="142" t="str">
        <f t="shared" ca="1" si="80"/>
        <v/>
      </c>
      <c r="Q324" s="142" t="str">
        <f t="shared" ca="1" si="80"/>
        <v/>
      </c>
      <c r="R324" s="142" t="str">
        <f t="shared" ref="L324:X339" ca="1" si="83">IF($E324=0,"",IF(AND($F324&gt;=R$2,$F324&lt;=R$4),R$6,""))</f>
        <v/>
      </c>
      <c r="S324" s="142" t="str">
        <f t="shared" ca="1" si="83"/>
        <v/>
      </c>
      <c r="T324" s="142" t="str">
        <f t="shared" ca="1" si="83"/>
        <v/>
      </c>
      <c r="U324" s="142" t="str">
        <f t="shared" ca="1" si="83"/>
        <v/>
      </c>
      <c r="V324" s="142" t="str">
        <f t="shared" ca="1" si="83"/>
        <v/>
      </c>
      <c r="W324" s="142" t="str">
        <f t="shared" ca="1" si="83"/>
        <v/>
      </c>
      <c r="X324" s="142" t="str">
        <f t="shared" ca="1" si="83"/>
        <v/>
      </c>
      <c r="Y324" s="142"/>
      <c r="Z324" s="142"/>
      <c r="AA324" s="148" t="str">
        <f t="shared" ca="1" si="82"/>
        <v/>
      </c>
      <c r="AB324" s="148" t="str">
        <f t="shared" ca="1" si="82"/>
        <v/>
      </c>
      <c r="AC324" s="148" t="str">
        <f t="shared" ca="1" si="82"/>
        <v/>
      </c>
      <c r="AD324" s="148" t="str">
        <f t="shared" ca="1" si="82"/>
        <v/>
      </c>
      <c r="AE324" s="148" t="str">
        <f t="shared" ca="1" si="82"/>
        <v/>
      </c>
      <c r="AF324" s="148" t="str">
        <f t="shared" ca="1" si="82"/>
        <v/>
      </c>
      <c r="AG324" s="148" t="str">
        <f t="shared" ca="1" si="82"/>
        <v/>
      </c>
      <c r="AH324" s="148" t="str">
        <f t="shared" ca="1" si="82"/>
        <v/>
      </c>
      <c r="AI324" s="148" t="str">
        <f t="shared" ca="1" si="82"/>
        <v/>
      </c>
      <c r="AJ324" s="148" t="str">
        <f t="shared" ca="1" si="82"/>
        <v/>
      </c>
      <c r="AK324" s="148" t="str">
        <f t="shared" ca="1" si="82"/>
        <v/>
      </c>
      <c r="AL324" s="148" t="str">
        <f t="shared" ca="1" si="81"/>
        <v/>
      </c>
      <c r="AM324" s="238" t="str">
        <f t="shared" ca="1" si="71"/>
        <v/>
      </c>
      <c r="AN324" s="233" t="str">
        <f t="shared" ca="1" si="75"/>
        <v/>
      </c>
      <c r="AO324" s="233" t="str">
        <f t="shared" ca="1" si="72"/>
        <v/>
      </c>
      <c r="AP324" s="233" t="str">
        <f t="shared" ca="1" si="73"/>
        <v/>
      </c>
      <c r="AR324" s="66"/>
      <c r="AS324" s="11"/>
      <c r="AT324" s="11"/>
    </row>
    <row r="325" spans="1:46" x14ac:dyDescent="0.35">
      <c r="A325" s="66" t="str">
        <f>IF(C324="","",MAX($A$7:A324)+1)</f>
        <v/>
      </c>
      <c r="B325" s="37" t="str">
        <f>IF(C325&lt;&gt;"",MAX($B$7:B324)+1,"")</f>
        <v/>
      </c>
      <c r="C325" s="107"/>
      <c r="D325" s="38"/>
      <c r="E325" s="108" t="str">
        <f t="shared" si="69"/>
        <v/>
      </c>
      <c r="F325" s="150"/>
      <c r="G325" s="107"/>
      <c r="H325" s="70" t="str">
        <f t="shared" ca="1" si="70"/>
        <v/>
      </c>
      <c r="I325" s="287" t="str">
        <f t="shared" ca="1" si="74"/>
        <v/>
      </c>
      <c r="J325" s="285" t="str">
        <f ca="1">IF(H325="","",VLOOKUP(H325,Kategorie!$A$4:$J$35,8,FALSE))</f>
        <v/>
      </c>
      <c r="L325" s="142" t="str">
        <f t="shared" ca="1" si="83"/>
        <v/>
      </c>
      <c r="M325" s="142" t="str">
        <f t="shared" ca="1" si="83"/>
        <v/>
      </c>
      <c r="N325" s="142" t="str">
        <f t="shared" ca="1" si="83"/>
        <v/>
      </c>
      <c r="O325" s="142" t="str">
        <f t="shared" ca="1" si="83"/>
        <v/>
      </c>
      <c r="P325" s="142" t="str">
        <f t="shared" ca="1" si="83"/>
        <v/>
      </c>
      <c r="Q325" s="142" t="str">
        <f t="shared" ca="1" si="83"/>
        <v/>
      </c>
      <c r="R325" s="142" t="str">
        <f t="shared" ca="1" si="83"/>
        <v/>
      </c>
      <c r="S325" s="142" t="str">
        <f t="shared" ca="1" si="83"/>
        <v/>
      </c>
      <c r="T325" s="142" t="str">
        <f t="shared" ca="1" si="83"/>
        <v/>
      </c>
      <c r="U325" s="142" t="str">
        <f t="shared" ca="1" si="83"/>
        <v/>
      </c>
      <c r="V325" s="142" t="str">
        <f t="shared" ca="1" si="83"/>
        <v/>
      </c>
      <c r="W325" s="142" t="str">
        <f t="shared" ca="1" si="83"/>
        <v/>
      </c>
      <c r="X325" s="142" t="str">
        <f t="shared" ca="1" si="83"/>
        <v/>
      </c>
      <c r="Y325" s="142"/>
      <c r="Z325" s="142"/>
      <c r="AA325" s="148" t="str">
        <f t="shared" ca="1" si="82"/>
        <v/>
      </c>
      <c r="AB325" s="148" t="str">
        <f t="shared" ca="1" si="82"/>
        <v/>
      </c>
      <c r="AC325" s="148" t="str">
        <f t="shared" ca="1" si="82"/>
        <v/>
      </c>
      <c r="AD325" s="148" t="str">
        <f t="shared" ca="1" si="82"/>
        <v/>
      </c>
      <c r="AE325" s="148" t="str">
        <f t="shared" ca="1" si="82"/>
        <v/>
      </c>
      <c r="AF325" s="148" t="str">
        <f t="shared" ca="1" si="82"/>
        <v/>
      </c>
      <c r="AG325" s="148" t="str">
        <f t="shared" ca="1" si="82"/>
        <v/>
      </c>
      <c r="AH325" s="148" t="str">
        <f t="shared" ca="1" si="82"/>
        <v/>
      </c>
      <c r="AI325" s="148" t="str">
        <f t="shared" ca="1" si="82"/>
        <v/>
      </c>
      <c r="AJ325" s="148" t="str">
        <f t="shared" ca="1" si="82"/>
        <v/>
      </c>
      <c r="AK325" s="148" t="str">
        <f t="shared" ca="1" si="82"/>
        <v/>
      </c>
      <c r="AL325" s="148" t="str">
        <f t="shared" ca="1" si="81"/>
        <v/>
      </c>
      <c r="AM325" s="238" t="str">
        <f t="shared" ca="1" si="71"/>
        <v/>
      </c>
      <c r="AN325" s="233" t="str">
        <f t="shared" ca="1" si="75"/>
        <v/>
      </c>
      <c r="AO325" s="233" t="str">
        <f t="shared" ca="1" si="72"/>
        <v/>
      </c>
      <c r="AP325" s="233" t="str">
        <f t="shared" ca="1" si="73"/>
        <v/>
      </c>
      <c r="AR325" s="66"/>
      <c r="AS325" s="11"/>
      <c r="AT325" s="11"/>
    </row>
    <row r="326" spans="1:46" x14ac:dyDescent="0.35">
      <c r="A326" s="66" t="str">
        <f>IF(C325="","",MAX($A$7:A325)+1)</f>
        <v/>
      </c>
      <c r="B326" s="37" t="str">
        <f>IF(C326&lt;&gt;"",MAX($B$7:B325)+1,"")</f>
        <v/>
      </c>
      <c r="C326" s="107"/>
      <c r="D326" s="38"/>
      <c r="E326" s="108" t="str">
        <f t="shared" si="69"/>
        <v/>
      </c>
      <c r="F326" s="150"/>
      <c r="G326" s="107"/>
      <c r="H326" s="70" t="str">
        <f t="shared" ca="1" si="70"/>
        <v/>
      </c>
      <c r="I326" s="287" t="str">
        <f t="shared" ca="1" si="74"/>
        <v/>
      </c>
      <c r="J326" s="285" t="str">
        <f ca="1">IF(H326="","",VLOOKUP(H326,Kategorie!$A$4:$J$35,8,FALSE))</f>
        <v/>
      </c>
      <c r="L326" s="142" t="str">
        <f t="shared" ca="1" si="83"/>
        <v/>
      </c>
      <c r="M326" s="142" t="str">
        <f t="shared" ca="1" si="83"/>
        <v/>
      </c>
      <c r="N326" s="142" t="str">
        <f t="shared" ca="1" si="83"/>
        <v/>
      </c>
      <c r="O326" s="142" t="str">
        <f t="shared" ca="1" si="83"/>
        <v/>
      </c>
      <c r="P326" s="142" t="str">
        <f t="shared" ca="1" si="83"/>
        <v/>
      </c>
      <c r="Q326" s="142" t="str">
        <f t="shared" ca="1" si="83"/>
        <v/>
      </c>
      <c r="R326" s="142" t="str">
        <f t="shared" ca="1" si="83"/>
        <v/>
      </c>
      <c r="S326" s="142" t="str">
        <f t="shared" ca="1" si="83"/>
        <v/>
      </c>
      <c r="T326" s="142" t="str">
        <f t="shared" ca="1" si="83"/>
        <v/>
      </c>
      <c r="U326" s="142" t="str">
        <f t="shared" ca="1" si="83"/>
        <v/>
      </c>
      <c r="V326" s="142" t="str">
        <f t="shared" ca="1" si="83"/>
        <v/>
      </c>
      <c r="W326" s="142" t="str">
        <f t="shared" ca="1" si="83"/>
        <v/>
      </c>
      <c r="X326" s="142" t="str">
        <f t="shared" ca="1" si="83"/>
        <v/>
      </c>
      <c r="Y326" s="142"/>
      <c r="Z326" s="142"/>
      <c r="AA326" s="148" t="str">
        <f t="shared" ca="1" si="82"/>
        <v/>
      </c>
      <c r="AB326" s="148" t="str">
        <f t="shared" ca="1" si="82"/>
        <v/>
      </c>
      <c r="AC326" s="148" t="str">
        <f t="shared" ca="1" si="82"/>
        <v/>
      </c>
      <c r="AD326" s="148" t="str">
        <f t="shared" ca="1" si="82"/>
        <v/>
      </c>
      <c r="AE326" s="148" t="str">
        <f t="shared" ca="1" si="82"/>
        <v/>
      </c>
      <c r="AF326" s="148" t="str">
        <f t="shared" ca="1" si="82"/>
        <v/>
      </c>
      <c r="AG326" s="148" t="str">
        <f t="shared" ca="1" si="82"/>
        <v/>
      </c>
      <c r="AH326" s="148" t="str">
        <f t="shared" ca="1" si="82"/>
        <v/>
      </c>
      <c r="AI326" s="148" t="str">
        <f t="shared" ca="1" si="82"/>
        <v/>
      </c>
      <c r="AJ326" s="148" t="str">
        <f t="shared" ca="1" si="82"/>
        <v/>
      </c>
      <c r="AK326" s="148" t="str">
        <f t="shared" ca="1" si="82"/>
        <v/>
      </c>
      <c r="AL326" s="148" t="str">
        <f t="shared" ca="1" si="81"/>
        <v/>
      </c>
      <c r="AM326" s="238" t="str">
        <f t="shared" ca="1" si="71"/>
        <v/>
      </c>
      <c r="AN326" s="233" t="str">
        <f t="shared" ca="1" si="75"/>
        <v/>
      </c>
      <c r="AO326" s="233" t="str">
        <f t="shared" ca="1" si="72"/>
        <v/>
      </c>
      <c r="AP326" s="233" t="str">
        <f t="shared" ca="1" si="73"/>
        <v/>
      </c>
      <c r="AR326" s="66"/>
      <c r="AS326" s="11"/>
      <c r="AT326" s="11"/>
    </row>
    <row r="327" spans="1:46" x14ac:dyDescent="0.35">
      <c r="A327" s="66" t="str">
        <f>IF(C326="","",MAX($A$7:A326)+1)</f>
        <v/>
      </c>
      <c r="B327" s="37" t="str">
        <f>IF(C327&lt;&gt;"",MAX($B$7:B326)+1,"")</f>
        <v/>
      </c>
      <c r="C327" s="107"/>
      <c r="D327" s="38"/>
      <c r="E327" s="108" t="str">
        <f t="shared" ref="E327:E354" si="84">IF(C327="","",IF(MID(C327,LEN(C327),1)="á",0,1))</f>
        <v/>
      </c>
      <c r="F327" s="150"/>
      <c r="G327" s="107"/>
      <c r="H327" s="70" t="str">
        <f t="shared" ref="H327:H356" ca="1" si="85">CONCATENATE(L327,M327,N327,O327,P327,Q327,R327,S327,T327,U327,V327,W327,AA327,AB327,AC327,AD327,AE327,AF327,AG327,AH327,AI327,X327,Y327,Z327,AJ327,AK327,AL327)</f>
        <v/>
      </c>
      <c r="I327" s="287" t="str">
        <f t="shared" ca="1" si="74"/>
        <v/>
      </c>
      <c r="J327" s="285" t="str">
        <f ca="1">IF(H327="","",VLOOKUP(H327,Kategorie!$A$4:$J$35,8,FALSE))</f>
        <v/>
      </c>
      <c r="L327" s="142" t="str">
        <f t="shared" ca="1" si="83"/>
        <v/>
      </c>
      <c r="M327" s="142" t="str">
        <f t="shared" ca="1" si="83"/>
        <v/>
      </c>
      <c r="N327" s="142" t="str">
        <f t="shared" ca="1" si="83"/>
        <v/>
      </c>
      <c r="O327" s="142" t="str">
        <f t="shared" ca="1" si="83"/>
        <v/>
      </c>
      <c r="P327" s="142" t="str">
        <f t="shared" ca="1" si="83"/>
        <v/>
      </c>
      <c r="Q327" s="142" t="str">
        <f t="shared" ca="1" si="83"/>
        <v/>
      </c>
      <c r="R327" s="142" t="str">
        <f t="shared" ca="1" si="83"/>
        <v/>
      </c>
      <c r="S327" s="142" t="str">
        <f t="shared" ca="1" si="83"/>
        <v/>
      </c>
      <c r="T327" s="142" t="str">
        <f t="shared" ca="1" si="83"/>
        <v/>
      </c>
      <c r="U327" s="142" t="str">
        <f t="shared" ca="1" si="83"/>
        <v/>
      </c>
      <c r="V327" s="142" t="str">
        <f t="shared" ca="1" si="83"/>
        <v/>
      </c>
      <c r="W327" s="142" t="str">
        <f t="shared" ca="1" si="83"/>
        <v/>
      </c>
      <c r="X327" s="142" t="str">
        <f t="shared" ca="1" si="83"/>
        <v/>
      </c>
      <c r="Y327" s="142"/>
      <c r="Z327" s="142"/>
      <c r="AA327" s="148" t="str">
        <f t="shared" ca="1" si="82"/>
        <v/>
      </c>
      <c r="AB327" s="148" t="str">
        <f t="shared" ca="1" si="82"/>
        <v/>
      </c>
      <c r="AC327" s="148" t="str">
        <f t="shared" ca="1" si="82"/>
        <v/>
      </c>
      <c r="AD327" s="148" t="str">
        <f t="shared" ca="1" si="82"/>
        <v/>
      </c>
      <c r="AE327" s="148" t="str">
        <f t="shared" ca="1" si="82"/>
        <v/>
      </c>
      <c r="AF327" s="148" t="str">
        <f t="shared" ca="1" si="82"/>
        <v/>
      </c>
      <c r="AG327" s="148" t="str">
        <f t="shared" ca="1" si="82"/>
        <v/>
      </c>
      <c r="AH327" s="148" t="str">
        <f t="shared" ca="1" si="82"/>
        <v/>
      </c>
      <c r="AI327" s="148" t="str">
        <f t="shared" ca="1" si="82"/>
        <v/>
      </c>
      <c r="AJ327" s="148" t="str">
        <f t="shared" ca="1" si="82"/>
        <v/>
      </c>
      <c r="AK327" s="148" t="str">
        <f t="shared" ca="1" si="82"/>
        <v/>
      </c>
      <c r="AL327" s="148" t="str">
        <f t="shared" ca="1" si="81"/>
        <v/>
      </c>
      <c r="AM327" s="238" t="str">
        <f t="shared" ref="AM327:AM354" ca="1" si="86">IF(H327="","",VLOOKUP(H327,popisky,4,0))</f>
        <v/>
      </c>
      <c r="AN327" s="233" t="str">
        <f t="shared" ca="1" si="75"/>
        <v/>
      </c>
      <c r="AO327" s="233" t="str">
        <f t="shared" ref="AO327:AO354" ca="1" si="87">IF(H327="","",VLOOKUP(H327,popisky,10,0))</f>
        <v/>
      </c>
      <c r="AP327" s="233" t="str">
        <f t="shared" ref="AP327:AP354" ca="1" si="88">IF(H327="","",VLOOKUP(H327,popisky,5,0) &amp; " - " &amp; VLOOKUP(H327,popisky,6,0))</f>
        <v/>
      </c>
      <c r="AR327" s="66"/>
      <c r="AS327" s="11"/>
      <c r="AT327" s="11"/>
    </row>
    <row r="328" spans="1:46" x14ac:dyDescent="0.35">
      <c r="A328" s="66" t="str">
        <f>IF(C327="","",MAX($A$7:A327)+1)</f>
        <v/>
      </c>
      <c r="B328" s="37" t="str">
        <f>IF(C328&lt;&gt;"",MAX($B$7:B327)+1,"")</f>
        <v/>
      </c>
      <c r="C328" s="107"/>
      <c r="D328" s="38"/>
      <c r="E328" s="108" t="str">
        <f t="shared" si="84"/>
        <v/>
      </c>
      <c r="F328" s="150"/>
      <c r="G328" s="107"/>
      <c r="H328" s="70" t="str">
        <f t="shared" ca="1" si="85"/>
        <v/>
      </c>
      <c r="I328" s="287" t="str">
        <f t="shared" ref="I328:I355" ca="1" si="89">IF(AO328="","",AO328 &amp; " m")</f>
        <v/>
      </c>
      <c r="J328" s="285" t="str">
        <f ca="1">IF(H328="","",VLOOKUP(H328,Kategorie!$A$4:$J$35,8,FALSE))</f>
        <v/>
      </c>
      <c r="L328" s="142" t="str">
        <f t="shared" ca="1" si="83"/>
        <v/>
      </c>
      <c r="M328" s="142" t="str">
        <f t="shared" ca="1" si="83"/>
        <v/>
      </c>
      <c r="N328" s="142" t="str">
        <f t="shared" ca="1" si="83"/>
        <v/>
      </c>
      <c r="O328" s="142" t="str">
        <f t="shared" ca="1" si="83"/>
        <v/>
      </c>
      <c r="P328" s="142" t="str">
        <f t="shared" ca="1" si="83"/>
        <v/>
      </c>
      <c r="Q328" s="142" t="str">
        <f t="shared" ca="1" si="83"/>
        <v/>
      </c>
      <c r="R328" s="142" t="str">
        <f t="shared" ca="1" si="83"/>
        <v/>
      </c>
      <c r="S328" s="142" t="str">
        <f t="shared" ca="1" si="83"/>
        <v/>
      </c>
      <c r="T328" s="142" t="str">
        <f t="shared" ca="1" si="83"/>
        <v/>
      </c>
      <c r="U328" s="142" t="str">
        <f t="shared" ca="1" si="83"/>
        <v/>
      </c>
      <c r="V328" s="142" t="str">
        <f t="shared" ca="1" si="83"/>
        <v/>
      </c>
      <c r="W328" s="142" t="str">
        <f t="shared" ca="1" si="83"/>
        <v/>
      </c>
      <c r="X328" s="142" t="str">
        <f t="shared" ca="1" si="83"/>
        <v/>
      </c>
      <c r="Y328" s="142"/>
      <c r="Z328" s="142"/>
      <c r="AA328" s="148" t="str">
        <f t="shared" ca="1" si="82"/>
        <v/>
      </c>
      <c r="AB328" s="148" t="str">
        <f t="shared" ca="1" si="82"/>
        <v/>
      </c>
      <c r="AC328" s="148" t="str">
        <f t="shared" ca="1" si="82"/>
        <v/>
      </c>
      <c r="AD328" s="148" t="str">
        <f t="shared" ca="1" si="82"/>
        <v/>
      </c>
      <c r="AE328" s="148" t="str">
        <f t="shared" ca="1" si="82"/>
        <v/>
      </c>
      <c r="AF328" s="148" t="str">
        <f t="shared" ca="1" si="82"/>
        <v/>
      </c>
      <c r="AG328" s="148" t="str">
        <f t="shared" ca="1" si="82"/>
        <v/>
      </c>
      <c r="AH328" s="148" t="str">
        <f t="shared" ca="1" si="82"/>
        <v/>
      </c>
      <c r="AI328" s="148" t="str">
        <f t="shared" ca="1" si="82"/>
        <v/>
      </c>
      <c r="AJ328" s="148" t="str">
        <f t="shared" ca="1" si="82"/>
        <v/>
      </c>
      <c r="AK328" s="148" t="str">
        <f t="shared" ca="1" si="82"/>
        <v/>
      </c>
      <c r="AL328" s="148" t="str">
        <f t="shared" ca="1" si="81"/>
        <v/>
      </c>
      <c r="AM328" s="238" t="str">
        <f t="shared" ca="1" si="86"/>
        <v/>
      </c>
      <c r="AN328" s="233" t="str">
        <f t="shared" ref="AN328:AN355" ca="1" si="90">IF(ISERROR(HLOOKUP(H328,$L$1:$AL$5,5,0)),"",HLOOKUP(H328,$L$1:$AL$5,5,0))</f>
        <v/>
      </c>
      <c r="AO328" s="233" t="str">
        <f t="shared" ca="1" si="87"/>
        <v/>
      </c>
      <c r="AP328" s="233" t="str">
        <f t="shared" ca="1" si="88"/>
        <v/>
      </c>
      <c r="AR328" s="66"/>
      <c r="AS328" s="11"/>
      <c r="AT328" s="11"/>
    </row>
    <row r="329" spans="1:46" x14ac:dyDescent="0.35">
      <c r="A329" s="66" t="str">
        <f>IF(C328="","",MAX($A$7:A328)+1)</f>
        <v/>
      </c>
      <c r="B329" s="37" t="str">
        <f>IF(C329&lt;&gt;"",MAX($B$7:B328)+1,"")</f>
        <v/>
      </c>
      <c r="C329" s="107"/>
      <c r="D329" s="38"/>
      <c r="E329" s="108" t="str">
        <f t="shared" si="84"/>
        <v/>
      </c>
      <c r="F329" s="150"/>
      <c r="G329" s="107"/>
      <c r="H329" s="70" t="str">
        <f t="shared" ca="1" si="85"/>
        <v/>
      </c>
      <c r="I329" s="287" t="str">
        <f t="shared" ca="1" si="89"/>
        <v/>
      </c>
      <c r="J329" s="285" t="str">
        <f ca="1">IF(H329="","",VLOOKUP(H329,Kategorie!$A$4:$J$35,8,FALSE))</f>
        <v/>
      </c>
      <c r="L329" s="142" t="str">
        <f t="shared" ca="1" si="83"/>
        <v/>
      </c>
      <c r="M329" s="142" t="str">
        <f t="shared" ca="1" si="83"/>
        <v/>
      </c>
      <c r="N329" s="142" t="str">
        <f t="shared" ca="1" si="83"/>
        <v/>
      </c>
      <c r="O329" s="142" t="str">
        <f t="shared" ca="1" si="83"/>
        <v/>
      </c>
      <c r="P329" s="142" t="str">
        <f t="shared" ca="1" si="83"/>
        <v/>
      </c>
      <c r="Q329" s="142" t="str">
        <f t="shared" ca="1" si="83"/>
        <v/>
      </c>
      <c r="R329" s="142" t="str">
        <f t="shared" ca="1" si="83"/>
        <v/>
      </c>
      <c r="S329" s="142" t="str">
        <f t="shared" ca="1" si="83"/>
        <v/>
      </c>
      <c r="T329" s="142" t="str">
        <f t="shared" ca="1" si="83"/>
        <v/>
      </c>
      <c r="U329" s="142" t="str">
        <f t="shared" ca="1" si="83"/>
        <v/>
      </c>
      <c r="V329" s="142" t="str">
        <f t="shared" ca="1" si="83"/>
        <v/>
      </c>
      <c r="W329" s="142" t="str">
        <f t="shared" ca="1" si="83"/>
        <v/>
      </c>
      <c r="X329" s="142" t="str">
        <f t="shared" ca="1" si="83"/>
        <v/>
      </c>
      <c r="Y329" s="142"/>
      <c r="Z329" s="142"/>
      <c r="AA329" s="148" t="str">
        <f t="shared" ca="1" si="82"/>
        <v/>
      </c>
      <c r="AB329" s="148" t="str">
        <f t="shared" ca="1" si="82"/>
        <v/>
      </c>
      <c r="AC329" s="148" t="str">
        <f t="shared" ca="1" si="82"/>
        <v/>
      </c>
      <c r="AD329" s="148" t="str">
        <f t="shared" ca="1" si="82"/>
        <v/>
      </c>
      <c r="AE329" s="148" t="str">
        <f t="shared" ca="1" si="82"/>
        <v/>
      </c>
      <c r="AF329" s="148" t="str">
        <f t="shared" ca="1" si="82"/>
        <v/>
      </c>
      <c r="AG329" s="148" t="str">
        <f t="shared" ca="1" si="82"/>
        <v/>
      </c>
      <c r="AH329" s="148" t="str">
        <f t="shared" ca="1" si="82"/>
        <v/>
      </c>
      <c r="AI329" s="148" t="str">
        <f t="shared" ca="1" si="82"/>
        <v/>
      </c>
      <c r="AJ329" s="148" t="str">
        <f t="shared" ca="1" si="82"/>
        <v/>
      </c>
      <c r="AK329" s="148" t="str">
        <f t="shared" ca="1" si="82"/>
        <v/>
      </c>
      <c r="AL329" s="148" t="str">
        <f t="shared" ca="1" si="81"/>
        <v/>
      </c>
      <c r="AM329" s="238" t="str">
        <f t="shared" ca="1" si="86"/>
        <v/>
      </c>
      <c r="AN329" s="233" t="str">
        <f t="shared" ca="1" si="90"/>
        <v/>
      </c>
      <c r="AO329" s="233" t="str">
        <f t="shared" ca="1" si="87"/>
        <v/>
      </c>
      <c r="AP329" s="233" t="str">
        <f t="shared" ca="1" si="88"/>
        <v/>
      </c>
      <c r="AR329" s="66"/>
      <c r="AS329" s="11"/>
      <c r="AT329" s="11"/>
    </row>
    <row r="330" spans="1:46" x14ac:dyDescent="0.35">
      <c r="A330" s="66" t="str">
        <f>IF(C329="","",MAX($A$7:A329)+1)</f>
        <v/>
      </c>
      <c r="B330" s="37" t="str">
        <f>IF(C330&lt;&gt;"",MAX($B$7:B329)+1,"")</f>
        <v/>
      </c>
      <c r="C330" s="107"/>
      <c r="D330" s="38"/>
      <c r="E330" s="108" t="str">
        <f t="shared" si="84"/>
        <v/>
      </c>
      <c r="F330" s="150"/>
      <c r="G330" s="107"/>
      <c r="H330" s="70" t="str">
        <f t="shared" ca="1" si="85"/>
        <v/>
      </c>
      <c r="I330" s="287" t="str">
        <f t="shared" ca="1" si="89"/>
        <v/>
      </c>
      <c r="J330" s="285" t="str">
        <f ca="1">IF(H330="","",VLOOKUP(H330,Kategorie!$A$4:$J$35,8,FALSE))</f>
        <v/>
      </c>
      <c r="L330" s="142" t="str">
        <f t="shared" ca="1" si="83"/>
        <v/>
      </c>
      <c r="M330" s="142" t="str">
        <f t="shared" ca="1" si="83"/>
        <v/>
      </c>
      <c r="N330" s="142" t="str">
        <f t="shared" ca="1" si="83"/>
        <v/>
      </c>
      <c r="O330" s="142" t="str">
        <f t="shared" ca="1" si="83"/>
        <v/>
      </c>
      <c r="P330" s="142" t="str">
        <f t="shared" ca="1" si="83"/>
        <v/>
      </c>
      <c r="Q330" s="142" t="str">
        <f t="shared" ca="1" si="83"/>
        <v/>
      </c>
      <c r="R330" s="142" t="str">
        <f t="shared" ca="1" si="83"/>
        <v/>
      </c>
      <c r="S330" s="142" t="str">
        <f t="shared" ca="1" si="83"/>
        <v/>
      </c>
      <c r="T330" s="142" t="str">
        <f t="shared" ca="1" si="83"/>
        <v/>
      </c>
      <c r="U330" s="142" t="str">
        <f t="shared" ca="1" si="83"/>
        <v/>
      </c>
      <c r="V330" s="142" t="str">
        <f t="shared" ca="1" si="83"/>
        <v/>
      </c>
      <c r="W330" s="142" t="str">
        <f t="shared" ca="1" si="83"/>
        <v/>
      </c>
      <c r="X330" s="142" t="str">
        <f t="shared" ca="1" si="83"/>
        <v/>
      </c>
      <c r="Y330" s="142"/>
      <c r="Z330" s="142"/>
      <c r="AA330" s="148" t="str">
        <f t="shared" ca="1" si="82"/>
        <v/>
      </c>
      <c r="AB330" s="148" t="str">
        <f t="shared" ca="1" si="82"/>
        <v/>
      </c>
      <c r="AC330" s="148" t="str">
        <f t="shared" ca="1" si="82"/>
        <v/>
      </c>
      <c r="AD330" s="148" t="str">
        <f t="shared" ca="1" si="82"/>
        <v/>
      </c>
      <c r="AE330" s="148" t="str">
        <f t="shared" ca="1" si="82"/>
        <v/>
      </c>
      <c r="AF330" s="148" t="str">
        <f t="shared" ca="1" si="82"/>
        <v/>
      </c>
      <c r="AG330" s="148" t="str">
        <f t="shared" ca="1" si="82"/>
        <v/>
      </c>
      <c r="AH330" s="148" t="str">
        <f t="shared" ca="1" si="82"/>
        <v/>
      </c>
      <c r="AI330" s="148" t="str">
        <f t="shared" ca="1" si="82"/>
        <v/>
      </c>
      <c r="AJ330" s="148" t="str">
        <f t="shared" ca="1" si="82"/>
        <v/>
      </c>
      <c r="AK330" s="148" t="str">
        <f t="shared" ca="1" si="82"/>
        <v/>
      </c>
      <c r="AL330" s="148" t="str">
        <f t="shared" ca="1" si="81"/>
        <v/>
      </c>
      <c r="AM330" s="238" t="str">
        <f t="shared" ca="1" si="86"/>
        <v/>
      </c>
      <c r="AN330" s="233" t="str">
        <f t="shared" ca="1" si="90"/>
        <v/>
      </c>
      <c r="AO330" s="233" t="str">
        <f t="shared" ca="1" si="87"/>
        <v/>
      </c>
      <c r="AP330" s="233" t="str">
        <f t="shared" ca="1" si="88"/>
        <v/>
      </c>
      <c r="AR330" s="66"/>
      <c r="AS330" s="11"/>
      <c r="AT330" s="11"/>
    </row>
    <row r="331" spans="1:46" x14ac:dyDescent="0.35">
      <c r="A331" s="66" t="str">
        <f>IF(C330="","",MAX($A$7:A330)+1)</f>
        <v/>
      </c>
      <c r="B331" s="37" t="str">
        <f>IF(C331&lt;&gt;"",MAX($B$7:B330)+1,"")</f>
        <v/>
      </c>
      <c r="C331" s="107"/>
      <c r="D331" s="38"/>
      <c r="E331" s="108" t="str">
        <f t="shared" si="84"/>
        <v/>
      </c>
      <c r="F331" s="150"/>
      <c r="G331" s="107"/>
      <c r="H331" s="70" t="str">
        <f t="shared" ca="1" si="85"/>
        <v/>
      </c>
      <c r="I331" s="287" t="str">
        <f t="shared" ca="1" si="89"/>
        <v/>
      </c>
      <c r="J331" s="285" t="str">
        <f ca="1">IF(H331="","",VLOOKUP(H331,Kategorie!$A$4:$J$35,8,FALSE))</f>
        <v/>
      </c>
      <c r="L331" s="142" t="str">
        <f t="shared" ca="1" si="83"/>
        <v/>
      </c>
      <c r="M331" s="142" t="str">
        <f t="shared" ca="1" si="83"/>
        <v/>
      </c>
      <c r="N331" s="142" t="str">
        <f t="shared" ca="1" si="83"/>
        <v/>
      </c>
      <c r="O331" s="142" t="str">
        <f t="shared" ca="1" si="83"/>
        <v/>
      </c>
      <c r="P331" s="142" t="str">
        <f t="shared" ca="1" si="83"/>
        <v/>
      </c>
      <c r="Q331" s="142" t="str">
        <f t="shared" ca="1" si="83"/>
        <v/>
      </c>
      <c r="R331" s="142" t="str">
        <f t="shared" ca="1" si="83"/>
        <v/>
      </c>
      <c r="S331" s="142" t="str">
        <f t="shared" ca="1" si="83"/>
        <v/>
      </c>
      <c r="T331" s="142" t="str">
        <f t="shared" ca="1" si="83"/>
        <v/>
      </c>
      <c r="U331" s="142" t="str">
        <f t="shared" ca="1" si="83"/>
        <v/>
      </c>
      <c r="V331" s="142" t="str">
        <f t="shared" ca="1" si="83"/>
        <v/>
      </c>
      <c r="W331" s="142" t="str">
        <f t="shared" ca="1" si="83"/>
        <v/>
      </c>
      <c r="X331" s="142" t="str">
        <f t="shared" ca="1" si="83"/>
        <v/>
      </c>
      <c r="Y331" s="142"/>
      <c r="Z331" s="142"/>
      <c r="AA331" s="148" t="str">
        <f t="shared" ca="1" si="82"/>
        <v/>
      </c>
      <c r="AB331" s="148" t="str">
        <f t="shared" ca="1" si="82"/>
        <v/>
      </c>
      <c r="AC331" s="148" t="str">
        <f t="shared" ca="1" si="82"/>
        <v/>
      </c>
      <c r="AD331" s="148" t="str">
        <f t="shared" ca="1" si="82"/>
        <v/>
      </c>
      <c r="AE331" s="148" t="str">
        <f t="shared" ca="1" si="82"/>
        <v/>
      </c>
      <c r="AF331" s="148" t="str">
        <f t="shared" ca="1" si="82"/>
        <v/>
      </c>
      <c r="AG331" s="148" t="str">
        <f t="shared" ca="1" si="82"/>
        <v/>
      </c>
      <c r="AH331" s="148" t="str">
        <f t="shared" ca="1" si="82"/>
        <v/>
      </c>
      <c r="AI331" s="148" t="str">
        <f t="shared" ca="1" si="82"/>
        <v/>
      </c>
      <c r="AJ331" s="148" t="str">
        <f t="shared" ca="1" si="82"/>
        <v/>
      </c>
      <c r="AK331" s="148" t="str">
        <f t="shared" ca="1" si="82"/>
        <v/>
      </c>
      <c r="AL331" s="148" t="str">
        <f t="shared" ca="1" si="81"/>
        <v/>
      </c>
      <c r="AM331" s="238" t="str">
        <f t="shared" ca="1" si="86"/>
        <v/>
      </c>
      <c r="AN331" s="233" t="str">
        <f t="shared" ca="1" si="90"/>
        <v/>
      </c>
      <c r="AO331" s="233" t="str">
        <f t="shared" ca="1" si="87"/>
        <v/>
      </c>
      <c r="AP331" s="233" t="str">
        <f t="shared" ca="1" si="88"/>
        <v/>
      </c>
      <c r="AR331" s="66"/>
      <c r="AS331" s="11"/>
      <c r="AT331" s="11"/>
    </row>
    <row r="332" spans="1:46" x14ac:dyDescent="0.35">
      <c r="A332" s="66" t="str">
        <f>IF(C331="","",MAX($A$7:A331)+1)</f>
        <v/>
      </c>
      <c r="B332" s="37" t="str">
        <f>IF(C332&lt;&gt;"",MAX($B$7:B331)+1,"")</f>
        <v/>
      </c>
      <c r="C332" s="107"/>
      <c r="D332" s="38"/>
      <c r="E332" s="108" t="str">
        <f t="shared" si="84"/>
        <v/>
      </c>
      <c r="F332" s="150"/>
      <c r="G332" s="107"/>
      <c r="H332" s="70" t="str">
        <f t="shared" ca="1" si="85"/>
        <v/>
      </c>
      <c r="I332" s="287" t="str">
        <f t="shared" ca="1" si="89"/>
        <v/>
      </c>
      <c r="J332" s="285" t="str">
        <f ca="1">IF(H332="","",VLOOKUP(H332,Kategorie!$A$4:$J$35,8,FALSE))</f>
        <v/>
      </c>
      <c r="L332" s="142" t="str">
        <f t="shared" ca="1" si="83"/>
        <v/>
      </c>
      <c r="M332" s="142" t="str">
        <f t="shared" ca="1" si="83"/>
        <v/>
      </c>
      <c r="N332" s="142" t="str">
        <f t="shared" ca="1" si="83"/>
        <v/>
      </c>
      <c r="O332" s="142" t="str">
        <f t="shared" ca="1" si="83"/>
        <v/>
      </c>
      <c r="P332" s="142" t="str">
        <f t="shared" ca="1" si="83"/>
        <v/>
      </c>
      <c r="Q332" s="142" t="str">
        <f t="shared" ca="1" si="83"/>
        <v/>
      </c>
      <c r="R332" s="142" t="str">
        <f t="shared" ca="1" si="83"/>
        <v/>
      </c>
      <c r="S332" s="142" t="str">
        <f t="shared" ca="1" si="83"/>
        <v/>
      </c>
      <c r="T332" s="142" t="str">
        <f t="shared" ca="1" si="83"/>
        <v/>
      </c>
      <c r="U332" s="142" t="str">
        <f t="shared" ca="1" si="83"/>
        <v/>
      </c>
      <c r="V332" s="142" t="str">
        <f t="shared" ca="1" si="83"/>
        <v/>
      </c>
      <c r="W332" s="142" t="str">
        <f t="shared" ca="1" si="83"/>
        <v/>
      </c>
      <c r="X332" s="142" t="str">
        <f t="shared" ca="1" si="83"/>
        <v/>
      </c>
      <c r="Y332" s="142"/>
      <c r="Z332" s="142"/>
      <c r="AA332" s="148" t="str">
        <f t="shared" ca="1" si="82"/>
        <v/>
      </c>
      <c r="AB332" s="148" t="str">
        <f t="shared" ca="1" si="82"/>
        <v/>
      </c>
      <c r="AC332" s="148" t="str">
        <f t="shared" ca="1" si="82"/>
        <v/>
      </c>
      <c r="AD332" s="148" t="str">
        <f t="shared" ca="1" si="82"/>
        <v/>
      </c>
      <c r="AE332" s="148" t="str">
        <f t="shared" ca="1" si="82"/>
        <v/>
      </c>
      <c r="AF332" s="148" t="str">
        <f t="shared" ca="1" si="82"/>
        <v/>
      </c>
      <c r="AG332" s="148" t="str">
        <f t="shared" ca="1" si="82"/>
        <v/>
      </c>
      <c r="AH332" s="148" t="str">
        <f t="shared" ca="1" si="82"/>
        <v/>
      </c>
      <c r="AI332" s="148" t="str">
        <f t="shared" ca="1" si="82"/>
        <v/>
      </c>
      <c r="AJ332" s="148" t="str">
        <f t="shared" ca="1" si="82"/>
        <v/>
      </c>
      <c r="AK332" s="148" t="str">
        <f t="shared" ca="1" si="82"/>
        <v/>
      </c>
      <c r="AL332" s="148" t="str">
        <f t="shared" ca="1" si="81"/>
        <v/>
      </c>
      <c r="AM332" s="238" t="str">
        <f t="shared" ca="1" si="86"/>
        <v/>
      </c>
      <c r="AN332" s="233" t="str">
        <f t="shared" ca="1" si="90"/>
        <v/>
      </c>
      <c r="AO332" s="233" t="str">
        <f t="shared" ca="1" si="87"/>
        <v/>
      </c>
      <c r="AP332" s="233" t="str">
        <f t="shared" ca="1" si="88"/>
        <v/>
      </c>
      <c r="AR332" s="66"/>
      <c r="AS332" s="11"/>
      <c r="AT332" s="11"/>
    </row>
    <row r="333" spans="1:46" x14ac:dyDescent="0.35">
      <c r="A333" s="66" t="str">
        <f>IF(C332="","",MAX($A$7:A332)+1)</f>
        <v/>
      </c>
      <c r="B333" s="37" t="str">
        <f>IF(C333&lt;&gt;"",MAX($B$7:B332)+1,"")</f>
        <v/>
      </c>
      <c r="C333" s="107"/>
      <c r="D333" s="38"/>
      <c r="E333" s="108" t="str">
        <f t="shared" si="84"/>
        <v/>
      </c>
      <c r="F333" s="150"/>
      <c r="G333" s="107"/>
      <c r="H333" s="70" t="str">
        <f t="shared" ca="1" si="85"/>
        <v/>
      </c>
      <c r="I333" s="287" t="str">
        <f t="shared" ca="1" si="89"/>
        <v/>
      </c>
      <c r="J333" s="285" t="str">
        <f ca="1">IF(H333="","",VLOOKUP(H333,Kategorie!$A$4:$J$35,8,FALSE))</f>
        <v/>
      </c>
      <c r="L333" s="142" t="str">
        <f t="shared" ca="1" si="83"/>
        <v/>
      </c>
      <c r="M333" s="142" t="str">
        <f t="shared" ca="1" si="83"/>
        <v/>
      </c>
      <c r="N333" s="142" t="str">
        <f t="shared" ca="1" si="83"/>
        <v/>
      </c>
      <c r="O333" s="142" t="str">
        <f t="shared" ca="1" si="83"/>
        <v/>
      </c>
      <c r="P333" s="142" t="str">
        <f t="shared" ca="1" si="83"/>
        <v/>
      </c>
      <c r="Q333" s="142" t="str">
        <f t="shared" ca="1" si="83"/>
        <v/>
      </c>
      <c r="R333" s="142" t="str">
        <f t="shared" ca="1" si="83"/>
        <v/>
      </c>
      <c r="S333" s="142" t="str">
        <f t="shared" ca="1" si="83"/>
        <v/>
      </c>
      <c r="T333" s="142" t="str">
        <f t="shared" ca="1" si="83"/>
        <v/>
      </c>
      <c r="U333" s="142" t="str">
        <f t="shared" ca="1" si="83"/>
        <v/>
      </c>
      <c r="V333" s="142" t="str">
        <f t="shared" ca="1" si="83"/>
        <v/>
      </c>
      <c r="W333" s="142" t="str">
        <f t="shared" ca="1" si="83"/>
        <v/>
      </c>
      <c r="X333" s="142" t="str">
        <f t="shared" ca="1" si="83"/>
        <v/>
      </c>
      <c r="Y333" s="142"/>
      <c r="Z333" s="142"/>
      <c r="AA333" s="148" t="str">
        <f t="shared" ca="1" si="82"/>
        <v/>
      </c>
      <c r="AB333" s="148" t="str">
        <f t="shared" ca="1" si="82"/>
        <v/>
      </c>
      <c r="AC333" s="148" t="str">
        <f t="shared" ca="1" si="82"/>
        <v/>
      </c>
      <c r="AD333" s="148" t="str">
        <f t="shared" ca="1" si="82"/>
        <v/>
      </c>
      <c r="AE333" s="148" t="str">
        <f t="shared" ca="1" si="82"/>
        <v/>
      </c>
      <c r="AF333" s="148" t="str">
        <f t="shared" ca="1" si="82"/>
        <v/>
      </c>
      <c r="AG333" s="148" t="str">
        <f t="shared" ca="1" si="82"/>
        <v/>
      </c>
      <c r="AH333" s="148" t="str">
        <f t="shared" ca="1" si="82"/>
        <v/>
      </c>
      <c r="AI333" s="148" t="str">
        <f t="shared" ca="1" si="82"/>
        <v/>
      </c>
      <c r="AJ333" s="148" t="str">
        <f t="shared" ca="1" si="82"/>
        <v/>
      </c>
      <c r="AK333" s="148" t="str">
        <f t="shared" ca="1" si="82"/>
        <v/>
      </c>
      <c r="AL333" s="148" t="str">
        <f t="shared" ca="1" si="81"/>
        <v/>
      </c>
      <c r="AM333" s="238" t="str">
        <f t="shared" ca="1" si="86"/>
        <v/>
      </c>
      <c r="AN333" s="233" t="str">
        <f t="shared" ca="1" si="90"/>
        <v/>
      </c>
      <c r="AO333" s="233" t="str">
        <f t="shared" ca="1" si="87"/>
        <v/>
      </c>
      <c r="AP333" s="233" t="str">
        <f t="shared" ca="1" si="88"/>
        <v/>
      </c>
      <c r="AR333" s="66"/>
      <c r="AS333" s="11"/>
      <c r="AT333" s="11"/>
    </row>
    <row r="334" spans="1:46" x14ac:dyDescent="0.35">
      <c r="A334" s="66" t="str">
        <f>IF(C333="","",MAX($A$7:A333)+1)</f>
        <v/>
      </c>
      <c r="B334" s="37" t="str">
        <f>IF(C334&lt;&gt;"",MAX($B$7:B333)+1,"")</f>
        <v/>
      </c>
      <c r="C334" s="107"/>
      <c r="D334" s="38"/>
      <c r="E334" s="108" t="str">
        <f t="shared" si="84"/>
        <v/>
      </c>
      <c r="F334" s="150"/>
      <c r="G334" s="107"/>
      <c r="H334" s="70" t="str">
        <f t="shared" ca="1" si="85"/>
        <v/>
      </c>
      <c r="I334" s="287" t="str">
        <f t="shared" ca="1" si="89"/>
        <v/>
      </c>
      <c r="J334" s="285" t="str">
        <f ca="1">IF(H334="","",VLOOKUP(H334,Kategorie!$A$4:$J$35,8,FALSE))</f>
        <v/>
      </c>
      <c r="L334" s="142" t="str">
        <f t="shared" ca="1" si="83"/>
        <v/>
      </c>
      <c r="M334" s="142" t="str">
        <f t="shared" ca="1" si="83"/>
        <v/>
      </c>
      <c r="N334" s="142" t="str">
        <f t="shared" ca="1" si="83"/>
        <v/>
      </c>
      <c r="O334" s="142" t="str">
        <f t="shared" ca="1" si="83"/>
        <v/>
      </c>
      <c r="P334" s="142" t="str">
        <f t="shared" ca="1" si="83"/>
        <v/>
      </c>
      <c r="Q334" s="142" t="str">
        <f t="shared" ca="1" si="83"/>
        <v/>
      </c>
      <c r="R334" s="142" t="str">
        <f t="shared" ca="1" si="83"/>
        <v/>
      </c>
      <c r="S334" s="142" t="str">
        <f t="shared" ca="1" si="83"/>
        <v/>
      </c>
      <c r="T334" s="142" t="str">
        <f t="shared" ca="1" si="83"/>
        <v/>
      </c>
      <c r="U334" s="142" t="str">
        <f t="shared" ca="1" si="83"/>
        <v/>
      </c>
      <c r="V334" s="142" t="str">
        <f t="shared" ca="1" si="83"/>
        <v/>
      </c>
      <c r="W334" s="142" t="str">
        <f t="shared" ca="1" si="83"/>
        <v/>
      </c>
      <c r="X334" s="142" t="str">
        <f t="shared" ca="1" si="83"/>
        <v/>
      </c>
      <c r="Y334" s="142"/>
      <c r="Z334" s="142"/>
      <c r="AA334" s="148" t="str">
        <f t="shared" ca="1" si="82"/>
        <v/>
      </c>
      <c r="AB334" s="148" t="str">
        <f t="shared" ca="1" si="82"/>
        <v/>
      </c>
      <c r="AC334" s="148" t="str">
        <f t="shared" ca="1" si="82"/>
        <v/>
      </c>
      <c r="AD334" s="148" t="str">
        <f t="shared" ca="1" si="82"/>
        <v/>
      </c>
      <c r="AE334" s="148" t="str">
        <f t="shared" ca="1" si="82"/>
        <v/>
      </c>
      <c r="AF334" s="148" t="str">
        <f t="shared" ca="1" si="82"/>
        <v/>
      </c>
      <c r="AG334" s="148" t="str">
        <f t="shared" ca="1" si="82"/>
        <v/>
      </c>
      <c r="AH334" s="148" t="str">
        <f t="shared" ca="1" si="82"/>
        <v/>
      </c>
      <c r="AI334" s="148" t="str">
        <f t="shared" ca="1" si="82"/>
        <v/>
      </c>
      <c r="AJ334" s="148" t="str">
        <f t="shared" ca="1" si="82"/>
        <v/>
      </c>
      <c r="AK334" s="148" t="str">
        <f t="shared" ca="1" si="82"/>
        <v/>
      </c>
      <c r="AL334" s="148" t="str">
        <f t="shared" ca="1" si="81"/>
        <v/>
      </c>
      <c r="AM334" s="238" t="str">
        <f t="shared" ca="1" si="86"/>
        <v/>
      </c>
      <c r="AN334" s="233" t="str">
        <f t="shared" ca="1" si="90"/>
        <v/>
      </c>
      <c r="AO334" s="233" t="str">
        <f t="shared" ca="1" si="87"/>
        <v/>
      </c>
      <c r="AP334" s="233" t="str">
        <f t="shared" ca="1" si="88"/>
        <v/>
      </c>
      <c r="AR334" s="66"/>
      <c r="AS334" s="11"/>
      <c r="AT334" s="11"/>
    </row>
    <row r="335" spans="1:46" x14ac:dyDescent="0.35">
      <c r="A335" s="66" t="str">
        <f>IF(C334="","",MAX($A$7:A334)+1)</f>
        <v/>
      </c>
      <c r="B335" s="37" t="str">
        <f>IF(C335&lt;&gt;"",MAX($B$7:B334)+1,"")</f>
        <v/>
      </c>
      <c r="C335" s="107"/>
      <c r="D335" s="38"/>
      <c r="E335" s="108" t="str">
        <f t="shared" si="84"/>
        <v/>
      </c>
      <c r="F335" s="150"/>
      <c r="G335" s="107"/>
      <c r="H335" s="70" t="str">
        <f t="shared" ca="1" si="85"/>
        <v/>
      </c>
      <c r="I335" s="287" t="str">
        <f t="shared" ca="1" si="89"/>
        <v/>
      </c>
      <c r="J335" s="285" t="str">
        <f ca="1">IF(H335="","",VLOOKUP(H335,Kategorie!$A$4:$J$35,8,FALSE))</f>
        <v/>
      </c>
      <c r="L335" s="142" t="str">
        <f t="shared" ca="1" si="83"/>
        <v/>
      </c>
      <c r="M335" s="142" t="str">
        <f t="shared" ca="1" si="83"/>
        <v/>
      </c>
      <c r="N335" s="142" t="str">
        <f t="shared" ca="1" si="83"/>
        <v/>
      </c>
      <c r="O335" s="142" t="str">
        <f t="shared" ca="1" si="83"/>
        <v/>
      </c>
      <c r="P335" s="142" t="str">
        <f t="shared" ca="1" si="83"/>
        <v/>
      </c>
      <c r="Q335" s="142" t="str">
        <f t="shared" ca="1" si="83"/>
        <v/>
      </c>
      <c r="R335" s="142" t="str">
        <f t="shared" ca="1" si="83"/>
        <v/>
      </c>
      <c r="S335" s="142" t="str">
        <f t="shared" ca="1" si="83"/>
        <v/>
      </c>
      <c r="T335" s="142" t="str">
        <f t="shared" ca="1" si="83"/>
        <v/>
      </c>
      <c r="U335" s="142" t="str">
        <f t="shared" ca="1" si="83"/>
        <v/>
      </c>
      <c r="V335" s="142" t="str">
        <f t="shared" ca="1" si="83"/>
        <v/>
      </c>
      <c r="W335" s="142" t="str">
        <f t="shared" ca="1" si="83"/>
        <v/>
      </c>
      <c r="X335" s="142" t="str">
        <f t="shared" ca="1" si="83"/>
        <v/>
      </c>
      <c r="Y335" s="142"/>
      <c r="Z335" s="142"/>
      <c r="AA335" s="148" t="str">
        <f t="shared" ca="1" si="82"/>
        <v/>
      </c>
      <c r="AB335" s="148" t="str">
        <f t="shared" ca="1" si="82"/>
        <v/>
      </c>
      <c r="AC335" s="148" t="str">
        <f t="shared" ca="1" si="82"/>
        <v/>
      </c>
      <c r="AD335" s="148" t="str">
        <f t="shared" ca="1" si="82"/>
        <v/>
      </c>
      <c r="AE335" s="148" t="str">
        <f t="shared" ca="1" si="82"/>
        <v/>
      </c>
      <c r="AF335" s="148" t="str">
        <f t="shared" ca="1" si="82"/>
        <v/>
      </c>
      <c r="AG335" s="148" t="str">
        <f t="shared" ca="1" si="82"/>
        <v/>
      </c>
      <c r="AH335" s="148" t="str">
        <f t="shared" ca="1" si="82"/>
        <v/>
      </c>
      <c r="AI335" s="148" t="str">
        <f t="shared" ca="1" si="82"/>
        <v/>
      </c>
      <c r="AJ335" s="148" t="str">
        <f t="shared" ca="1" si="82"/>
        <v/>
      </c>
      <c r="AK335" s="148" t="str">
        <f t="shared" ca="1" si="82"/>
        <v/>
      </c>
      <c r="AL335" s="148" t="str">
        <f t="shared" ca="1" si="81"/>
        <v/>
      </c>
      <c r="AM335" s="238" t="str">
        <f t="shared" ca="1" si="86"/>
        <v/>
      </c>
      <c r="AN335" s="233" t="str">
        <f t="shared" ca="1" si="90"/>
        <v/>
      </c>
      <c r="AO335" s="233" t="str">
        <f t="shared" ca="1" si="87"/>
        <v/>
      </c>
      <c r="AP335" s="233" t="str">
        <f t="shared" ca="1" si="88"/>
        <v/>
      </c>
      <c r="AR335" s="66"/>
      <c r="AS335" s="11"/>
      <c r="AT335" s="11"/>
    </row>
    <row r="336" spans="1:46" x14ac:dyDescent="0.35">
      <c r="A336" s="66" t="str">
        <f>IF(C335="","",MAX($A$7:A335)+1)</f>
        <v/>
      </c>
      <c r="B336" s="37" t="str">
        <f>IF(C336&lt;&gt;"",MAX($B$7:B335)+1,"")</f>
        <v/>
      </c>
      <c r="C336" s="107"/>
      <c r="D336" s="38"/>
      <c r="E336" s="108" t="str">
        <f t="shared" si="84"/>
        <v/>
      </c>
      <c r="F336" s="150"/>
      <c r="G336" s="107"/>
      <c r="H336" s="70" t="str">
        <f t="shared" ca="1" si="85"/>
        <v/>
      </c>
      <c r="I336" s="287" t="str">
        <f t="shared" ca="1" si="89"/>
        <v/>
      </c>
      <c r="J336" s="285" t="str">
        <f ca="1">IF(H336="","",VLOOKUP(H336,Kategorie!$A$4:$J$35,8,FALSE))</f>
        <v/>
      </c>
      <c r="L336" s="142" t="str">
        <f t="shared" ca="1" si="83"/>
        <v/>
      </c>
      <c r="M336" s="142" t="str">
        <f t="shared" ca="1" si="83"/>
        <v/>
      </c>
      <c r="N336" s="142" t="str">
        <f t="shared" ca="1" si="83"/>
        <v/>
      </c>
      <c r="O336" s="142" t="str">
        <f t="shared" ca="1" si="83"/>
        <v/>
      </c>
      <c r="P336" s="142" t="str">
        <f t="shared" ca="1" si="83"/>
        <v/>
      </c>
      <c r="Q336" s="142" t="str">
        <f t="shared" ca="1" si="83"/>
        <v/>
      </c>
      <c r="R336" s="142" t="str">
        <f t="shared" ca="1" si="83"/>
        <v/>
      </c>
      <c r="S336" s="142" t="str">
        <f t="shared" ca="1" si="83"/>
        <v/>
      </c>
      <c r="T336" s="142" t="str">
        <f t="shared" ca="1" si="83"/>
        <v/>
      </c>
      <c r="U336" s="142" t="str">
        <f t="shared" ca="1" si="83"/>
        <v/>
      </c>
      <c r="V336" s="142" t="str">
        <f t="shared" ca="1" si="83"/>
        <v/>
      </c>
      <c r="W336" s="142" t="str">
        <f t="shared" ca="1" si="83"/>
        <v/>
      </c>
      <c r="X336" s="142" t="str">
        <f t="shared" ca="1" si="83"/>
        <v/>
      </c>
      <c r="Y336" s="142"/>
      <c r="Z336" s="142"/>
      <c r="AA336" s="148" t="str">
        <f t="shared" ca="1" si="82"/>
        <v/>
      </c>
      <c r="AB336" s="148" t="str">
        <f t="shared" ca="1" si="82"/>
        <v/>
      </c>
      <c r="AC336" s="148" t="str">
        <f t="shared" ca="1" si="82"/>
        <v/>
      </c>
      <c r="AD336" s="148" t="str">
        <f t="shared" ca="1" si="82"/>
        <v/>
      </c>
      <c r="AE336" s="148" t="str">
        <f t="shared" ca="1" si="82"/>
        <v/>
      </c>
      <c r="AF336" s="148" t="str">
        <f t="shared" ca="1" si="82"/>
        <v/>
      </c>
      <c r="AG336" s="148" t="str">
        <f t="shared" ca="1" si="82"/>
        <v/>
      </c>
      <c r="AH336" s="148" t="str">
        <f t="shared" ca="1" si="82"/>
        <v/>
      </c>
      <c r="AI336" s="148" t="str">
        <f t="shared" ca="1" si="82"/>
        <v/>
      </c>
      <c r="AJ336" s="148" t="str">
        <f t="shared" ca="1" si="82"/>
        <v/>
      </c>
      <c r="AK336" s="148" t="str">
        <f t="shared" ca="1" si="82"/>
        <v/>
      </c>
      <c r="AL336" s="148" t="str">
        <f t="shared" ca="1" si="81"/>
        <v/>
      </c>
      <c r="AM336" s="238" t="str">
        <f t="shared" ca="1" si="86"/>
        <v/>
      </c>
      <c r="AN336" s="233" t="str">
        <f t="shared" ca="1" si="90"/>
        <v/>
      </c>
      <c r="AO336" s="233" t="str">
        <f t="shared" ca="1" si="87"/>
        <v/>
      </c>
      <c r="AP336" s="233" t="str">
        <f t="shared" ca="1" si="88"/>
        <v/>
      </c>
      <c r="AR336" s="66"/>
      <c r="AS336" s="11"/>
      <c r="AT336" s="11"/>
    </row>
    <row r="337" spans="1:46" x14ac:dyDescent="0.35">
      <c r="A337" s="66" t="str">
        <f>IF(C336="","",MAX($A$7:A336)+1)</f>
        <v/>
      </c>
      <c r="B337" s="37" t="str">
        <f>IF(C337&lt;&gt;"",MAX($B$7:B336)+1,"")</f>
        <v/>
      </c>
      <c r="C337" s="107"/>
      <c r="D337" s="38"/>
      <c r="E337" s="108" t="str">
        <f t="shared" si="84"/>
        <v/>
      </c>
      <c r="F337" s="150"/>
      <c r="G337" s="107"/>
      <c r="H337" s="70" t="str">
        <f t="shared" ca="1" si="85"/>
        <v/>
      </c>
      <c r="I337" s="287" t="str">
        <f t="shared" ca="1" si="89"/>
        <v/>
      </c>
      <c r="J337" s="285" t="str">
        <f ca="1">IF(H337="","",VLOOKUP(H337,Kategorie!$A$4:$J$35,8,FALSE))</f>
        <v/>
      </c>
      <c r="L337" s="142" t="str">
        <f t="shared" ca="1" si="83"/>
        <v/>
      </c>
      <c r="M337" s="142" t="str">
        <f t="shared" ca="1" si="83"/>
        <v/>
      </c>
      <c r="N337" s="142" t="str">
        <f t="shared" ca="1" si="83"/>
        <v/>
      </c>
      <c r="O337" s="142" t="str">
        <f t="shared" ca="1" si="83"/>
        <v/>
      </c>
      <c r="P337" s="142" t="str">
        <f t="shared" ca="1" si="83"/>
        <v/>
      </c>
      <c r="Q337" s="142" t="str">
        <f t="shared" ca="1" si="83"/>
        <v/>
      </c>
      <c r="R337" s="142" t="str">
        <f t="shared" ca="1" si="83"/>
        <v/>
      </c>
      <c r="S337" s="142" t="str">
        <f t="shared" ca="1" si="83"/>
        <v/>
      </c>
      <c r="T337" s="142" t="str">
        <f t="shared" ca="1" si="83"/>
        <v/>
      </c>
      <c r="U337" s="142" t="str">
        <f t="shared" ca="1" si="83"/>
        <v/>
      </c>
      <c r="V337" s="142" t="str">
        <f t="shared" ca="1" si="83"/>
        <v/>
      </c>
      <c r="W337" s="142" t="str">
        <f t="shared" ca="1" si="83"/>
        <v/>
      </c>
      <c r="X337" s="142" t="str">
        <f t="shared" ca="1" si="83"/>
        <v/>
      </c>
      <c r="Y337" s="142"/>
      <c r="Z337" s="142"/>
      <c r="AA337" s="148" t="str">
        <f t="shared" ca="1" si="82"/>
        <v/>
      </c>
      <c r="AB337" s="148" t="str">
        <f t="shared" ca="1" si="82"/>
        <v/>
      </c>
      <c r="AC337" s="148" t="str">
        <f t="shared" ca="1" si="82"/>
        <v/>
      </c>
      <c r="AD337" s="148" t="str">
        <f t="shared" ca="1" si="82"/>
        <v/>
      </c>
      <c r="AE337" s="148" t="str">
        <f t="shared" ca="1" si="82"/>
        <v/>
      </c>
      <c r="AF337" s="148" t="str">
        <f t="shared" ca="1" si="82"/>
        <v/>
      </c>
      <c r="AG337" s="148" t="str">
        <f t="shared" ca="1" si="82"/>
        <v/>
      </c>
      <c r="AH337" s="148" t="str">
        <f t="shared" ca="1" si="82"/>
        <v/>
      </c>
      <c r="AI337" s="148" t="str">
        <f t="shared" ca="1" si="82"/>
        <v/>
      </c>
      <c r="AJ337" s="148" t="str">
        <f t="shared" ca="1" si="82"/>
        <v/>
      </c>
      <c r="AK337" s="148" t="str">
        <f t="shared" ca="1" si="82"/>
        <v/>
      </c>
      <c r="AL337" s="148" t="str">
        <f t="shared" ca="1" si="81"/>
        <v/>
      </c>
      <c r="AM337" s="238" t="str">
        <f t="shared" ca="1" si="86"/>
        <v/>
      </c>
      <c r="AN337" s="233" t="str">
        <f t="shared" ca="1" si="90"/>
        <v/>
      </c>
      <c r="AO337" s="233" t="str">
        <f t="shared" ca="1" si="87"/>
        <v/>
      </c>
      <c r="AP337" s="233" t="str">
        <f t="shared" ca="1" si="88"/>
        <v/>
      </c>
      <c r="AR337" s="66"/>
      <c r="AS337" s="11"/>
      <c r="AT337" s="11"/>
    </row>
    <row r="338" spans="1:46" x14ac:dyDescent="0.35">
      <c r="A338" s="66" t="str">
        <f>IF(C337="","",MAX($A$7:A337)+1)</f>
        <v/>
      </c>
      <c r="B338" s="37" t="str">
        <f>IF(C338&lt;&gt;"",MAX($B$7:B337)+1,"")</f>
        <v/>
      </c>
      <c r="C338" s="107"/>
      <c r="D338" s="38"/>
      <c r="E338" s="108" t="str">
        <f t="shared" si="84"/>
        <v/>
      </c>
      <c r="F338" s="150"/>
      <c r="G338" s="107"/>
      <c r="H338" s="70" t="str">
        <f t="shared" ca="1" si="85"/>
        <v/>
      </c>
      <c r="I338" s="287" t="str">
        <f t="shared" ca="1" si="89"/>
        <v/>
      </c>
      <c r="J338" s="285" t="str">
        <f ca="1">IF(H338="","",VLOOKUP(H338,Kategorie!$A$4:$J$35,8,FALSE))</f>
        <v/>
      </c>
      <c r="L338" s="142" t="str">
        <f t="shared" ca="1" si="83"/>
        <v/>
      </c>
      <c r="M338" s="142" t="str">
        <f t="shared" ca="1" si="83"/>
        <v/>
      </c>
      <c r="N338" s="142" t="str">
        <f t="shared" ca="1" si="83"/>
        <v/>
      </c>
      <c r="O338" s="142" t="str">
        <f t="shared" ca="1" si="83"/>
        <v/>
      </c>
      <c r="P338" s="142" t="str">
        <f t="shared" ca="1" si="83"/>
        <v/>
      </c>
      <c r="Q338" s="142" t="str">
        <f t="shared" ca="1" si="83"/>
        <v/>
      </c>
      <c r="R338" s="142" t="str">
        <f t="shared" ca="1" si="83"/>
        <v/>
      </c>
      <c r="S338" s="142" t="str">
        <f t="shared" ca="1" si="83"/>
        <v/>
      </c>
      <c r="T338" s="142" t="str">
        <f t="shared" ca="1" si="83"/>
        <v/>
      </c>
      <c r="U338" s="142" t="str">
        <f t="shared" ca="1" si="83"/>
        <v/>
      </c>
      <c r="V338" s="142" t="str">
        <f t="shared" ca="1" si="83"/>
        <v/>
      </c>
      <c r="W338" s="142" t="str">
        <f t="shared" ca="1" si="83"/>
        <v/>
      </c>
      <c r="X338" s="142" t="str">
        <f t="shared" ca="1" si="83"/>
        <v/>
      </c>
      <c r="Y338" s="142"/>
      <c r="Z338" s="142"/>
      <c r="AA338" s="148" t="str">
        <f t="shared" ca="1" si="82"/>
        <v/>
      </c>
      <c r="AB338" s="148" t="str">
        <f t="shared" ca="1" si="82"/>
        <v/>
      </c>
      <c r="AC338" s="148" t="str">
        <f t="shared" ca="1" si="82"/>
        <v/>
      </c>
      <c r="AD338" s="148" t="str">
        <f t="shared" ca="1" si="82"/>
        <v/>
      </c>
      <c r="AE338" s="148" t="str">
        <f t="shared" ca="1" si="82"/>
        <v/>
      </c>
      <c r="AF338" s="148" t="str">
        <f t="shared" ca="1" si="82"/>
        <v/>
      </c>
      <c r="AG338" s="148" t="str">
        <f t="shared" ca="1" si="82"/>
        <v/>
      </c>
      <c r="AH338" s="148" t="str">
        <f t="shared" ca="1" si="82"/>
        <v/>
      </c>
      <c r="AI338" s="148" t="str">
        <f t="shared" ca="1" si="82"/>
        <v/>
      </c>
      <c r="AJ338" s="148" t="str">
        <f t="shared" ca="1" si="82"/>
        <v/>
      </c>
      <c r="AK338" s="148" t="str">
        <f t="shared" ca="1" si="82"/>
        <v/>
      </c>
      <c r="AL338" s="148" t="str">
        <f t="shared" ca="1" si="81"/>
        <v/>
      </c>
      <c r="AM338" s="238" t="str">
        <f t="shared" ca="1" si="86"/>
        <v/>
      </c>
      <c r="AN338" s="233" t="str">
        <f t="shared" ca="1" si="90"/>
        <v/>
      </c>
      <c r="AO338" s="233" t="str">
        <f t="shared" ca="1" si="87"/>
        <v/>
      </c>
      <c r="AP338" s="233" t="str">
        <f t="shared" ca="1" si="88"/>
        <v/>
      </c>
      <c r="AR338" s="66"/>
      <c r="AS338" s="11"/>
      <c r="AT338" s="11"/>
    </row>
    <row r="339" spans="1:46" x14ac:dyDescent="0.35">
      <c r="A339" s="66" t="str">
        <f>IF(C338="","",MAX($A$7:A338)+1)</f>
        <v/>
      </c>
      <c r="B339" s="37" t="str">
        <f>IF(C339&lt;&gt;"",MAX($B$7:B338)+1,"")</f>
        <v/>
      </c>
      <c r="C339" s="107"/>
      <c r="D339" s="38"/>
      <c r="E339" s="108" t="str">
        <f t="shared" si="84"/>
        <v/>
      </c>
      <c r="F339" s="150"/>
      <c r="G339" s="107"/>
      <c r="H339" s="70" t="str">
        <f t="shared" ca="1" si="85"/>
        <v/>
      </c>
      <c r="I339" s="287" t="str">
        <f t="shared" ca="1" si="89"/>
        <v/>
      </c>
      <c r="J339" s="285" t="str">
        <f ca="1">IF(H339="","",VLOOKUP(H339,Kategorie!$A$4:$J$35,8,FALSE))</f>
        <v/>
      </c>
      <c r="L339" s="142" t="str">
        <f t="shared" ca="1" si="83"/>
        <v/>
      </c>
      <c r="M339" s="142" t="str">
        <f t="shared" ca="1" si="83"/>
        <v/>
      </c>
      <c r="N339" s="142" t="str">
        <f t="shared" ca="1" si="83"/>
        <v/>
      </c>
      <c r="O339" s="142" t="str">
        <f t="shared" ca="1" si="83"/>
        <v/>
      </c>
      <c r="P339" s="142" t="str">
        <f t="shared" ca="1" si="83"/>
        <v/>
      </c>
      <c r="Q339" s="142" t="str">
        <f t="shared" ca="1" si="83"/>
        <v/>
      </c>
      <c r="R339" s="142" t="str">
        <f t="shared" ca="1" si="83"/>
        <v/>
      </c>
      <c r="S339" s="142" t="str">
        <f t="shared" ca="1" si="83"/>
        <v/>
      </c>
      <c r="T339" s="142" t="str">
        <f t="shared" ca="1" si="83"/>
        <v/>
      </c>
      <c r="U339" s="142" t="str">
        <f t="shared" ca="1" si="83"/>
        <v/>
      </c>
      <c r="V339" s="142" t="str">
        <f t="shared" ca="1" si="83"/>
        <v/>
      </c>
      <c r="W339" s="142" t="str">
        <f t="shared" ca="1" si="83"/>
        <v/>
      </c>
      <c r="X339" s="142" t="str">
        <f t="shared" ca="1" si="83"/>
        <v/>
      </c>
      <c r="Y339" s="142"/>
      <c r="Z339" s="142"/>
      <c r="AA339" s="148" t="str">
        <f t="shared" ca="1" si="82"/>
        <v/>
      </c>
      <c r="AB339" s="148" t="str">
        <f t="shared" ca="1" si="82"/>
        <v/>
      </c>
      <c r="AC339" s="148" t="str">
        <f t="shared" ca="1" si="82"/>
        <v/>
      </c>
      <c r="AD339" s="148" t="str">
        <f t="shared" ca="1" si="82"/>
        <v/>
      </c>
      <c r="AE339" s="148" t="str">
        <f t="shared" ca="1" si="82"/>
        <v/>
      </c>
      <c r="AF339" s="148" t="str">
        <f t="shared" ca="1" si="82"/>
        <v/>
      </c>
      <c r="AG339" s="148" t="str">
        <f t="shared" ca="1" si="82"/>
        <v/>
      </c>
      <c r="AH339" s="148" t="str">
        <f t="shared" ca="1" si="82"/>
        <v/>
      </c>
      <c r="AI339" s="148" t="str">
        <f t="shared" ca="1" si="82"/>
        <v/>
      </c>
      <c r="AJ339" s="148" t="str">
        <f t="shared" ca="1" si="82"/>
        <v/>
      </c>
      <c r="AK339" s="148" t="str">
        <f t="shared" ca="1" si="82"/>
        <v/>
      </c>
      <c r="AL339" s="148" t="str">
        <f t="shared" ca="1" si="81"/>
        <v/>
      </c>
      <c r="AM339" s="238" t="str">
        <f t="shared" ca="1" si="86"/>
        <v/>
      </c>
      <c r="AN339" s="233" t="str">
        <f t="shared" ca="1" si="90"/>
        <v/>
      </c>
      <c r="AO339" s="233" t="str">
        <f t="shared" ca="1" si="87"/>
        <v/>
      </c>
      <c r="AP339" s="233" t="str">
        <f t="shared" ca="1" si="88"/>
        <v/>
      </c>
      <c r="AR339" s="66"/>
      <c r="AS339" s="11"/>
      <c r="AT339" s="11"/>
    </row>
    <row r="340" spans="1:46" x14ac:dyDescent="0.35">
      <c r="A340" s="66" t="str">
        <f>IF(C339="","",MAX($A$7:A339)+1)</f>
        <v/>
      </c>
      <c r="B340" s="37" t="str">
        <f>IF(C340&lt;&gt;"",MAX($B$7:B339)+1,"")</f>
        <v/>
      </c>
      <c r="C340" s="107"/>
      <c r="D340" s="38"/>
      <c r="E340" s="108" t="str">
        <f t="shared" si="84"/>
        <v/>
      </c>
      <c r="F340" s="150"/>
      <c r="G340" s="107"/>
      <c r="H340" s="70" t="str">
        <f t="shared" ca="1" si="85"/>
        <v/>
      </c>
      <c r="I340" s="287" t="str">
        <f t="shared" ca="1" si="89"/>
        <v/>
      </c>
      <c r="J340" s="285" t="str">
        <f ca="1">IF(H340="","",VLOOKUP(H340,Kategorie!$A$4:$J$35,8,FALSE))</f>
        <v/>
      </c>
      <c r="L340" s="142" t="str">
        <f t="shared" ref="L340:X355" ca="1" si="91">IF($E340=0,"",IF(AND($F340&gt;=L$2,$F340&lt;=L$4),L$6,""))</f>
        <v/>
      </c>
      <c r="M340" s="142" t="str">
        <f t="shared" ca="1" si="91"/>
        <v/>
      </c>
      <c r="N340" s="142" t="str">
        <f t="shared" ca="1" si="91"/>
        <v/>
      </c>
      <c r="O340" s="142" t="str">
        <f t="shared" ca="1" si="91"/>
        <v/>
      </c>
      <c r="P340" s="142" t="str">
        <f t="shared" ca="1" si="91"/>
        <v/>
      </c>
      <c r="Q340" s="142" t="str">
        <f t="shared" ca="1" si="91"/>
        <v/>
      </c>
      <c r="R340" s="142" t="str">
        <f t="shared" ca="1" si="91"/>
        <v/>
      </c>
      <c r="S340" s="142" t="str">
        <f t="shared" ca="1" si="91"/>
        <v/>
      </c>
      <c r="T340" s="142" t="str">
        <f t="shared" ca="1" si="91"/>
        <v/>
      </c>
      <c r="U340" s="142" t="str">
        <f t="shared" ca="1" si="91"/>
        <v/>
      </c>
      <c r="V340" s="142" t="str">
        <f t="shared" ca="1" si="91"/>
        <v/>
      </c>
      <c r="W340" s="142" t="str">
        <f t="shared" ca="1" si="91"/>
        <v/>
      </c>
      <c r="X340" s="142" t="str">
        <f t="shared" ca="1" si="91"/>
        <v/>
      </c>
      <c r="Y340" s="142"/>
      <c r="Z340" s="142"/>
      <c r="AA340" s="148" t="str">
        <f t="shared" ca="1" si="82"/>
        <v/>
      </c>
      <c r="AB340" s="148" t="str">
        <f t="shared" ca="1" si="82"/>
        <v/>
      </c>
      <c r="AC340" s="148" t="str">
        <f t="shared" ca="1" si="82"/>
        <v/>
      </c>
      <c r="AD340" s="148" t="str">
        <f t="shared" ca="1" si="82"/>
        <v/>
      </c>
      <c r="AE340" s="148" t="str">
        <f t="shared" ca="1" si="82"/>
        <v/>
      </c>
      <c r="AF340" s="148" t="str">
        <f t="shared" ca="1" si="82"/>
        <v/>
      </c>
      <c r="AG340" s="148" t="str">
        <f t="shared" ca="1" si="82"/>
        <v/>
      </c>
      <c r="AH340" s="148" t="str">
        <f t="shared" ca="1" si="82"/>
        <v/>
      </c>
      <c r="AI340" s="148" t="str">
        <f t="shared" ca="1" si="82"/>
        <v/>
      </c>
      <c r="AJ340" s="148" t="str">
        <f t="shared" ca="1" si="82"/>
        <v/>
      </c>
      <c r="AK340" s="148" t="str">
        <f t="shared" ca="1" si="82"/>
        <v/>
      </c>
      <c r="AL340" s="148" t="str">
        <f t="shared" ca="1" si="81"/>
        <v/>
      </c>
      <c r="AM340" s="238" t="str">
        <f t="shared" ca="1" si="86"/>
        <v/>
      </c>
      <c r="AN340" s="233" t="str">
        <f t="shared" ca="1" si="90"/>
        <v/>
      </c>
      <c r="AO340" s="233" t="str">
        <f t="shared" ca="1" si="87"/>
        <v/>
      </c>
      <c r="AP340" s="233" t="str">
        <f t="shared" ca="1" si="88"/>
        <v/>
      </c>
      <c r="AR340" s="66"/>
      <c r="AS340" s="11"/>
      <c r="AT340" s="11"/>
    </row>
    <row r="341" spans="1:46" x14ac:dyDescent="0.35">
      <c r="A341" s="66" t="str">
        <f>IF(C340="","",MAX($A$7:A340)+1)</f>
        <v/>
      </c>
      <c r="B341" s="37" t="str">
        <f>IF(C341&lt;&gt;"",MAX($B$7:B340)+1,"")</f>
        <v/>
      </c>
      <c r="C341" s="107"/>
      <c r="D341" s="38"/>
      <c r="E341" s="108" t="str">
        <f t="shared" si="84"/>
        <v/>
      </c>
      <c r="F341" s="150"/>
      <c r="G341" s="107"/>
      <c r="H341" s="70" t="str">
        <f t="shared" ca="1" si="85"/>
        <v/>
      </c>
      <c r="I341" s="287" t="str">
        <f t="shared" ca="1" si="89"/>
        <v/>
      </c>
      <c r="J341" s="285" t="str">
        <f ca="1">IF(H341="","",VLOOKUP(H341,Kategorie!$A$4:$J$35,8,FALSE))</f>
        <v/>
      </c>
      <c r="L341" s="142" t="str">
        <f t="shared" ca="1" si="91"/>
        <v/>
      </c>
      <c r="M341" s="142" t="str">
        <f t="shared" ca="1" si="91"/>
        <v/>
      </c>
      <c r="N341" s="142" t="str">
        <f t="shared" ca="1" si="91"/>
        <v/>
      </c>
      <c r="O341" s="142" t="str">
        <f t="shared" ca="1" si="91"/>
        <v/>
      </c>
      <c r="P341" s="142" t="str">
        <f t="shared" ca="1" si="91"/>
        <v/>
      </c>
      <c r="Q341" s="142" t="str">
        <f t="shared" ca="1" si="91"/>
        <v/>
      </c>
      <c r="R341" s="142" t="str">
        <f t="shared" ca="1" si="91"/>
        <v/>
      </c>
      <c r="S341" s="142" t="str">
        <f t="shared" ca="1" si="91"/>
        <v/>
      </c>
      <c r="T341" s="142" t="str">
        <f t="shared" ca="1" si="91"/>
        <v/>
      </c>
      <c r="U341" s="142" t="str">
        <f t="shared" ca="1" si="91"/>
        <v/>
      </c>
      <c r="V341" s="142" t="str">
        <f t="shared" ca="1" si="91"/>
        <v/>
      </c>
      <c r="W341" s="142" t="str">
        <f t="shared" ca="1" si="91"/>
        <v/>
      </c>
      <c r="X341" s="142" t="str">
        <f t="shared" ca="1" si="91"/>
        <v/>
      </c>
      <c r="Y341" s="142"/>
      <c r="Z341" s="142"/>
      <c r="AA341" s="148" t="str">
        <f t="shared" ca="1" si="82"/>
        <v/>
      </c>
      <c r="AB341" s="148" t="str">
        <f t="shared" ca="1" si="82"/>
        <v/>
      </c>
      <c r="AC341" s="148" t="str">
        <f t="shared" ca="1" si="82"/>
        <v/>
      </c>
      <c r="AD341" s="148" t="str">
        <f t="shared" ca="1" si="82"/>
        <v/>
      </c>
      <c r="AE341" s="148" t="str">
        <f t="shared" ca="1" si="82"/>
        <v/>
      </c>
      <c r="AF341" s="148" t="str">
        <f t="shared" ca="1" si="82"/>
        <v/>
      </c>
      <c r="AG341" s="148" t="str">
        <f t="shared" ca="1" si="82"/>
        <v/>
      </c>
      <c r="AH341" s="148" t="str">
        <f t="shared" ca="1" si="82"/>
        <v/>
      </c>
      <c r="AI341" s="148" t="str">
        <f t="shared" ca="1" si="82"/>
        <v/>
      </c>
      <c r="AJ341" s="148" t="str">
        <f t="shared" ca="1" si="82"/>
        <v/>
      </c>
      <c r="AK341" s="148" t="str">
        <f t="shared" ca="1" si="82"/>
        <v/>
      </c>
      <c r="AL341" s="148" t="str">
        <f t="shared" ca="1" si="81"/>
        <v/>
      </c>
      <c r="AM341" s="238" t="str">
        <f t="shared" ca="1" si="86"/>
        <v/>
      </c>
      <c r="AN341" s="233" t="str">
        <f t="shared" ca="1" si="90"/>
        <v/>
      </c>
      <c r="AO341" s="233" t="str">
        <f t="shared" ca="1" si="87"/>
        <v/>
      </c>
      <c r="AP341" s="233" t="str">
        <f t="shared" ca="1" si="88"/>
        <v/>
      </c>
      <c r="AR341" s="66"/>
      <c r="AS341" s="11"/>
      <c r="AT341" s="11"/>
    </row>
    <row r="342" spans="1:46" x14ac:dyDescent="0.35">
      <c r="A342" s="66" t="str">
        <f>IF(C341="","",MAX($A$7:A341)+1)</f>
        <v/>
      </c>
      <c r="B342" s="37" t="str">
        <f>IF(C342&lt;&gt;"",MAX($B$7:B341)+1,"")</f>
        <v/>
      </c>
      <c r="C342" s="107"/>
      <c r="D342" s="38"/>
      <c r="E342" s="108" t="str">
        <f t="shared" si="84"/>
        <v/>
      </c>
      <c r="F342" s="150"/>
      <c r="G342" s="107"/>
      <c r="H342" s="70" t="str">
        <f t="shared" ca="1" si="85"/>
        <v/>
      </c>
      <c r="I342" s="287" t="str">
        <f t="shared" ca="1" si="89"/>
        <v/>
      </c>
      <c r="J342" s="285" t="str">
        <f ca="1">IF(H342="","",VLOOKUP(H342,Kategorie!$A$4:$J$35,8,FALSE))</f>
        <v/>
      </c>
      <c r="L342" s="142" t="str">
        <f t="shared" ca="1" si="91"/>
        <v/>
      </c>
      <c r="M342" s="142" t="str">
        <f t="shared" ca="1" si="91"/>
        <v/>
      </c>
      <c r="N342" s="142" t="str">
        <f t="shared" ca="1" si="91"/>
        <v/>
      </c>
      <c r="O342" s="142" t="str">
        <f t="shared" ca="1" si="91"/>
        <v/>
      </c>
      <c r="P342" s="142" t="str">
        <f t="shared" ca="1" si="91"/>
        <v/>
      </c>
      <c r="Q342" s="142" t="str">
        <f t="shared" ca="1" si="91"/>
        <v/>
      </c>
      <c r="R342" s="142" t="str">
        <f t="shared" ca="1" si="91"/>
        <v/>
      </c>
      <c r="S342" s="142" t="str">
        <f t="shared" ca="1" si="91"/>
        <v/>
      </c>
      <c r="T342" s="142" t="str">
        <f t="shared" ca="1" si="91"/>
        <v/>
      </c>
      <c r="U342" s="142" t="str">
        <f t="shared" ca="1" si="91"/>
        <v/>
      </c>
      <c r="V342" s="142" t="str">
        <f t="shared" ca="1" si="91"/>
        <v/>
      </c>
      <c r="W342" s="142" t="str">
        <f t="shared" ca="1" si="91"/>
        <v/>
      </c>
      <c r="X342" s="142" t="str">
        <f t="shared" ca="1" si="91"/>
        <v/>
      </c>
      <c r="Y342" s="142"/>
      <c r="Z342" s="142"/>
      <c r="AA342" s="148" t="str">
        <f t="shared" ca="1" si="82"/>
        <v/>
      </c>
      <c r="AB342" s="148" t="str">
        <f t="shared" ca="1" si="82"/>
        <v/>
      </c>
      <c r="AC342" s="148" t="str">
        <f t="shared" ca="1" si="82"/>
        <v/>
      </c>
      <c r="AD342" s="148" t="str">
        <f t="shared" ca="1" si="82"/>
        <v/>
      </c>
      <c r="AE342" s="148" t="str">
        <f t="shared" ca="1" si="82"/>
        <v/>
      </c>
      <c r="AF342" s="148" t="str">
        <f t="shared" ca="1" si="82"/>
        <v/>
      </c>
      <c r="AG342" s="148" t="str">
        <f t="shared" ca="1" si="82"/>
        <v/>
      </c>
      <c r="AH342" s="148" t="str">
        <f t="shared" ref="AA342:AK355" ca="1" si="92">IF($E342=1,"",IF(AND($F342&gt;=AH$2,$F342&lt;=AH$4),AH$6,""))</f>
        <v/>
      </c>
      <c r="AI342" s="148" t="str">
        <f t="shared" ca="1" si="92"/>
        <v/>
      </c>
      <c r="AJ342" s="148" t="str">
        <f t="shared" ca="1" si="92"/>
        <v/>
      </c>
      <c r="AK342" s="148" t="str">
        <f t="shared" ca="1" si="92"/>
        <v/>
      </c>
      <c r="AL342" s="148" t="str">
        <f t="shared" ca="1" si="81"/>
        <v/>
      </c>
      <c r="AM342" s="238" t="str">
        <f t="shared" ca="1" si="86"/>
        <v/>
      </c>
      <c r="AN342" s="233" t="str">
        <f t="shared" ca="1" si="90"/>
        <v/>
      </c>
      <c r="AO342" s="233" t="str">
        <f t="shared" ca="1" si="87"/>
        <v/>
      </c>
      <c r="AP342" s="233" t="str">
        <f t="shared" ca="1" si="88"/>
        <v/>
      </c>
      <c r="AR342" s="66"/>
      <c r="AS342" s="11"/>
      <c r="AT342" s="11"/>
    </row>
    <row r="343" spans="1:46" x14ac:dyDescent="0.35">
      <c r="A343" s="66" t="str">
        <f>IF(C342="","",MAX($A$7:A342)+1)</f>
        <v/>
      </c>
      <c r="B343" s="37" t="str">
        <f>IF(C343&lt;&gt;"",MAX($B$7:B342)+1,"")</f>
        <v/>
      </c>
      <c r="C343" s="107"/>
      <c r="D343" s="38"/>
      <c r="E343" s="108" t="str">
        <f t="shared" si="84"/>
        <v/>
      </c>
      <c r="F343" s="150"/>
      <c r="G343" s="107"/>
      <c r="H343" s="70" t="str">
        <f t="shared" ca="1" si="85"/>
        <v/>
      </c>
      <c r="I343" s="287" t="str">
        <f t="shared" ca="1" si="89"/>
        <v/>
      </c>
      <c r="J343" s="285" t="str">
        <f ca="1">IF(H343="","",VLOOKUP(H343,Kategorie!$A$4:$J$35,8,FALSE))</f>
        <v/>
      </c>
      <c r="L343" s="142" t="str">
        <f t="shared" ca="1" si="91"/>
        <v/>
      </c>
      <c r="M343" s="142" t="str">
        <f t="shared" ca="1" si="91"/>
        <v/>
      </c>
      <c r="N343" s="142" t="str">
        <f t="shared" ca="1" si="91"/>
        <v/>
      </c>
      <c r="O343" s="142" t="str">
        <f t="shared" ca="1" si="91"/>
        <v/>
      </c>
      <c r="P343" s="142" t="str">
        <f t="shared" ca="1" si="91"/>
        <v/>
      </c>
      <c r="Q343" s="142" t="str">
        <f t="shared" ca="1" si="91"/>
        <v/>
      </c>
      <c r="R343" s="142" t="str">
        <f t="shared" ca="1" si="91"/>
        <v/>
      </c>
      <c r="S343" s="142" t="str">
        <f t="shared" ca="1" si="91"/>
        <v/>
      </c>
      <c r="T343" s="142" t="str">
        <f t="shared" ca="1" si="91"/>
        <v/>
      </c>
      <c r="U343" s="142" t="str">
        <f t="shared" ca="1" si="91"/>
        <v/>
      </c>
      <c r="V343" s="142" t="str">
        <f t="shared" ca="1" si="91"/>
        <v/>
      </c>
      <c r="W343" s="142" t="str">
        <f t="shared" ca="1" si="91"/>
        <v/>
      </c>
      <c r="X343" s="142" t="str">
        <f t="shared" ca="1" si="91"/>
        <v/>
      </c>
      <c r="Y343" s="142"/>
      <c r="Z343" s="142"/>
      <c r="AA343" s="148" t="str">
        <f t="shared" ca="1" si="92"/>
        <v/>
      </c>
      <c r="AB343" s="148" t="str">
        <f t="shared" ca="1" si="92"/>
        <v/>
      </c>
      <c r="AC343" s="148" t="str">
        <f t="shared" ca="1" si="92"/>
        <v/>
      </c>
      <c r="AD343" s="148" t="str">
        <f t="shared" ca="1" si="92"/>
        <v/>
      </c>
      <c r="AE343" s="148" t="str">
        <f t="shared" ca="1" si="92"/>
        <v/>
      </c>
      <c r="AF343" s="148" t="str">
        <f t="shared" ca="1" si="92"/>
        <v/>
      </c>
      <c r="AG343" s="148" t="str">
        <f t="shared" ca="1" si="92"/>
        <v/>
      </c>
      <c r="AH343" s="148" t="str">
        <f t="shared" ca="1" si="92"/>
        <v/>
      </c>
      <c r="AI343" s="148" t="str">
        <f t="shared" ca="1" si="92"/>
        <v/>
      </c>
      <c r="AJ343" s="148" t="str">
        <f t="shared" ca="1" si="92"/>
        <v/>
      </c>
      <c r="AK343" s="148" t="str">
        <f t="shared" ca="1" si="92"/>
        <v/>
      </c>
      <c r="AL343" s="148" t="str">
        <f t="shared" ca="1" si="81"/>
        <v/>
      </c>
      <c r="AM343" s="238" t="str">
        <f t="shared" ca="1" si="86"/>
        <v/>
      </c>
      <c r="AN343" s="233" t="str">
        <f t="shared" ca="1" si="90"/>
        <v/>
      </c>
      <c r="AO343" s="233" t="str">
        <f t="shared" ca="1" si="87"/>
        <v/>
      </c>
      <c r="AP343" s="233" t="str">
        <f t="shared" ca="1" si="88"/>
        <v/>
      </c>
      <c r="AR343" s="66"/>
      <c r="AS343" s="11"/>
      <c r="AT343" s="11"/>
    </row>
    <row r="344" spans="1:46" x14ac:dyDescent="0.35">
      <c r="A344" s="66" t="str">
        <f>IF(C343="","",MAX($A$7:A343)+1)</f>
        <v/>
      </c>
      <c r="B344" s="37" t="str">
        <f>IF(C344&lt;&gt;"",MAX($B$7:B343)+1,"")</f>
        <v/>
      </c>
      <c r="C344" s="107"/>
      <c r="D344" s="38"/>
      <c r="E344" s="108" t="str">
        <f t="shared" si="84"/>
        <v/>
      </c>
      <c r="F344" s="150"/>
      <c r="G344" s="107"/>
      <c r="H344" s="70" t="str">
        <f t="shared" ca="1" si="85"/>
        <v/>
      </c>
      <c r="I344" s="287" t="str">
        <f t="shared" ca="1" si="89"/>
        <v/>
      </c>
      <c r="J344" s="285" t="str">
        <f ca="1">IF(H344="","",VLOOKUP(H344,Kategorie!$A$4:$J$35,8,FALSE))</f>
        <v/>
      </c>
      <c r="L344" s="142" t="str">
        <f t="shared" ca="1" si="91"/>
        <v/>
      </c>
      <c r="M344" s="142" t="str">
        <f t="shared" ca="1" si="91"/>
        <v/>
      </c>
      <c r="N344" s="142" t="str">
        <f t="shared" ca="1" si="91"/>
        <v/>
      </c>
      <c r="O344" s="142" t="str">
        <f t="shared" ca="1" si="91"/>
        <v/>
      </c>
      <c r="P344" s="142" t="str">
        <f t="shared" ca="1" si="91"/>
        <v/>
      </c>
      <c r="Q344" s="142" t="str">
        <f t="shared" ca="1" si="91"/>
        <v/>
      </c>
      <c r="R344" s="142" t="str">
        <f t="shared" ca="1" si="91"/>
        <v/>
      </c>
      <c r="S344" s="142" t="str">
        <f t="shared" ca="1" si="91"/>
        <v/>
      </c>
      <c r="T344" s="142" t="str">
        <f t="shared" ca="1" si="91"/>
        <v/>
      </c>
      <c r="U344" s="142" t="str">
        <f t="shared" ca="1" si="91"/>
        <v/>
      </c>
      <c r="V344" s="142" t="str">
        <f t="shared" ca="1" si="91"/>
        <v/>
      </c>
      <c r="W344" s="142" t="str">
        <f t="shared" ca="1" si="91"/>
        <v/>
      </c>
      <c r="X344" s="142" t="str">
        <f t="shared" ca="1" si="91"/>
        <v/>
      </c>
      <c r="Y344" s="142"/>
      <c r="Z344" s="142"/>
      <c r="AA344" s="148" t="str">
        <f t="shared" ca="1" si="92"/>
        <v/>
      </c>
      <c r="AB344" s="148" t="str">
        <f t="shared" ca="1" si="92"/>
        <v/>
      </c>
      <c r="AC344" s="148" t="str">
        <f t="shared" ca="1" si="92"/>
        <v/>
      </c>
      <c r="AD344" s="148" t="str">
        <f t="shared" ca="1" si="92"/>
        <v/>
      </c>
      <c r="AE344" s="148" t="str">
        <f t="shared" ca="1" si="92"/>
        <v/>
      </c>
      <c r="AF344" s="148" t="str">
        <f t="shared" ca="1" si="92"/>
        <v/>
      </c>
      <c r="AG344" s="148" t="str">
        <f t="shared" ca="1" si="92"/>
        <v/>
      </c>
      <c r="AH344" s="148" t="str">
        <f t="shared" ca="1" si="92"/>
        <v/>
      </c>
      <c r="AI344" s="148" t="str">
        <f t="shared" ca="1" si="92"/>
        <v/>
      </c>
      <c r="AJ344" s="148" t="str">
        <f t="shared" ca="1" si="92"/>
        <v/>
      </c>
      <c r="AK344" s="148" t="str">
        <f t="shared" ca="1" si="92"/>
        <v/>
      </c>
      <c r="AL344" s="148" t="str">
        <f t="shared" ca="1" si="81"/>
        <v/>
      </c>
      <c r="AM344" s="238" t="str">
        <f t="shared" ca="1" si="86"/>
        <v/>
      </c>
      <c r="AN344" s="233" t="str">
        <f t="shared" ca="1" si="90"/>
        <v/>
      </c>
      <c r="AO344" s="233" t="str">
        <f t="shared" ca="1" si="87"/>
        <v/>
      </c>
      <c r="AP344" s="233" t="str">
        <f t="shared" ca="1" si="88"/>
        <v/>
      </c>
      <c r="AR344" s="66"/>
      <c r="AS344" s="11"/>
      <c r="AT344" s="11"/>
    </row>
    <row r="345" spans="1:46" x14ac:dyDescent="0.35">
      <c r="A345" s="66" t="str">
        <f>IF(C344="","",MAX($A$7:A344)+1)</f>
        <v/>
      </c>
      <c r="B345" s="37" t="str">
        <f>IF(C345&lt;&gt;"",MAX($B$7:B344)+1,"")</f>
        <v/>
      </c>
      <c r="C345" s="107"/>
      <c r="D345" s="38"/>
      <c r="E345" s="108" t="str">
        <f t="shared" si="84"/>
        <v/>
      </c>
      <c r="F345" s="150"/>
      <c r="G345" s="107"/>
      <c r="H345" s="70" t="str">
        <f t="shared" ca="1" si="85"/>
        <v/>
      </c>
      <c r="I345" s="287" t="str">
        <f t="shared" ca="1" si="89"/>
        <v/>
      </c>
      <c r="J345" s="285" t="str">
        <f ca="1">IF(H345="","",VLOOKUP(H345,Kategorie!$A$4:$J$35,8,FALSE))</f>
        <v/>
      </c>
      <c r="L345" s="142" t="str">
        <f t="shared" ca="1" si="91"/>
        <v/>
      </c>
      <c r="M345" s="142" t="str">
        <f t="shared" ca="1" si="91"/>
        <v/>
      </c>
      <c r="N345" s="142" t="str">
        <f t="shared" ca="1" si="91"/>
        <v/>
      </c>
      <c r="O345" s="142" t="str">
        <f t="shared" ca="1" si="91"/>
        <v/>
      </c>
      <c r="P345" s="142" t="str">
        <f t="shared" ca="1" si="91"/>
        <v/>
      </c>
      <c r="Q345" s="142" t="str">
        <f t="shared" ca="1" si="91"/>
        <v/>
      </c>
      <c r="R345" s="142" t="str">
        <f t="shared" ca="1" si="91"/>
        <v/>
      </c>
      <c r="S345" s="142" t="str">
        <f t="shared" ca="1" si="91"/>
        <v/>
      </c>
      <c r="T345" s="142" t="str">
        <f t="shared" ca="1" si="91"/>
        <v/>
      </c>
      <c r="U345" s="142" t="str">
        <f t="shared" ca="1" si="91"/>
        <v/>
      </c>
      <c r="V345" s="142" t="str">
        <f t="shared" ca="1" si="91"/>
        <v/>
      </c>
      <c r="W345" s="142" t="str">
        <f t="shared" ca="1" si="91"/>
        <v/>
      </c>
      <c r="X345" s="142" t="str">
        <f t="shared" ca="1" si="91"/>
        <v/>
      </c>
      <c r="Y345" s="142"/>
      <c r="Z345" s="142"/>
      <c r="AA345" s="148" t="str">
        <f t="shared" ca="1" si="92"/>
        <v/>
      </c>
      <c r="AB345" s="148" t="str">
        <f t="shared" ca="1" si="92"/>
        <v/>
      </c>
      <c r="AC345" s="148" t="str">
        <f t="shared" ca="1" si="92"/>
        <v/>
      </c>
      <c r="AD345" s="148" t="str">
        <f t="shared" ca="1" si="92"/>
        <v/>
      </c>
      <c r="AE345" s="148" t="str">
        <f t="shared" ca="1" si="92"/>
        <v/>
      </c>
      <c r="AF345" s="148" t="str">
        <f t="shared" ca="1" si="92"/>
        <v/>
      </c>
      <c r="AG345" s="148" t="str">
        <f t="shared" ca="1" si="92"/>
        <v/>
      </c>
      <c r="AH345" s="148" t="str">
        <f t="shared" ca="1" si="92"/>
        <v/>
      </c>
      <c r="AI345" s="148" t="str">
        <f t="shared" ca="1" si="92"/>
        <v/>
      </c>
      <c r="AJ345" s="148" t="str">
        <f t="shared" ca="1" si="92"/>
        <v/>
      </c>
      <c r="AK345" s="148" t="str">
        <f t="shared" ca="1" si="92"/>
        <v/>
      </c>
      <c r="AL345" s="148" t="str">
        <f t="shared" ca="1" si="81"/>
        <v/>
      </c>
      <c r="AM345" s="238" t="str">
        <f t="shared" ca="1" si="86"/>
        <v/>
      </c>
      <c r="AN345" s="233" t="str">
        <f t="shared" ca="1" si="90"/>
        <v/>
      </c>
      <c r="AO345" s="233" t="str">
        <f t="shared" ca="1" si="87"/>
        <v/>
      </c>
      <c r="AP345" s="233" t="str">
        <f t="shared" ca="1" si="88"/>
        <v/>
      </c>
      <c r="AR345" s="66"/>
      <c r="AS345" s="11"/>
      <c r="AT345" s="11"/>
    </row>
    <row r="346" spans="1:46" x14ac:dyDescent="0.35">
      <c r="A346" s="66" t="str">
        <f>IF(C345="","",MAX($A$7:A345)+1)</f>
        <v/>
      </c>
      <c r="B346" s="37" t="str">
        <f>IF(C346&lt;&gt;"",MAX($B$7:B345)+1,"")</f>
        <v/>
      </c>
      <c r="C346" s="107"/>
      <c r="D346" s="38"/>
      <c r="E346" s="108" t="str">
        <f t="shared" si="84"/>
        <v/>
      </c>
      <c r="F346" s="150"/>
      <c r="G346" s="107"/>
      <c r="H346" s="70" t="str">
        <f t="shared" ca="1" si="85"/>
        <v/>
      </c>
      <c r="I346" s="287" t="str">
        <f t="shared" ca="1" si="89"/>
        <v/>
      </c>
      <c r="J346" s="285" t="str">
        <f ca="1">IF(H346="","",VLOOKUP(H346,Kategorie!$A$4:$J$35,8,FALSE))</f>
        <v/>
      </c>
      <c r="L346" s="142" t="str">
        <f t="shared" ca="1" si="91"/>
        <v/>
      </c>
      <c r="M346" s="142" t="str">
        <f t="shared" ca="1" si="91"/>
        <v/>
      </c>
      <c r="N346" s="142" t="str">
        <f t="shared" ca="1" si="91"/>
        <v/>
      </c>
      <c r="O346" s="142" t="str">
        <f t="shared" ca="1" si="91"/>
        <v/>
      </c>
      <c r="P346" s="142" t="str">
        <f t="shared" ca="1" si="91"/>
        <v/>
      </c>
      <c r="Q346" s="142" t="str">
        <f t="shared" ca="1" si="91"/>
        <v/>
      </c>
      <c r="R346" s="142" t="str">
        <f t="shared" ca="1" si="91"/>
        <v/>
      </c>
      <c r="S346" s="142" t="str">
        <f t="shared" ca="1" si="91"/>
        <v/>
      </c>
      <c r="T346" s="142" t="str">
        <f t="shared" ca="1" si="91"/>
        <v/>
      </c>
      <c r="U346" s="142" t="str">
        <f t="shared" ca="1" si="91"/>
        <v/>
      </c>
      <c r="V346" s="142" t="str">
        <f t="shared" ca="1" si="91"/>
        <v/>
      </c>
      <c r="W346" s="142" t="str">
        <f t="shared" ca="1" si="91"/>
        <v/>
      </c>
      <c r="X346" s="142" t="str">
        <f t="shared" ca="1" si="91"/>
        <v/>
      </c>
      <c r="Y346" s="142"/>
      <c r="Z346" s="142"/>
      <c r="AA346" s="148" t="str">
        <f t="shared" ca="1" si="92"/>
        <v/>
      </c>
      <c r="AB346" s="148" t="str">
        <f t="shared" ca="1" si="92"/>
        <v/>
      </c>
      <c r="AC346" s="148" t="str">
        <f t="shared" ca="1" si="92"/>
        <v/>
      </c>
      <c r="AD346" s="148" t="str">
        <f t="shared" ca="1" si="92"/>
        <v/>
      </c>
      <c r="AE346" s="148" t="str">
        <f t="shared" ca="1" si="92"/>
        <v/>
      </c>
      <c r="AF346" s="148" t="str">
        <f t="shared" ca="1" si="92"/>
        <v/>
      </c>
      <c r="AG346" s="148" t="str">
        <f t="shared" ca="1" si="92"/>
        <v/>
      </c>
      <c r="AH346" s="148" t="str">
        <f t="shared" ca="1" si="92"/>
        <v/>
      </c>
      <c r="AI346" s="148" t="str">
        <f t="shared" ca="1" si="92"/>
        <v/>
      </c>
      <c r="AJ346" s="148" t="str">
        <f t="shared" ca="1" si="92"/>
        <v/>
      </c>
      <c r="AK346" s="148" t="str">
        <f t="shared" ca="1" si="92"/>
        <v/>
      </c>
      <c r="AL346" s="148" t="str">
        <f t="shared" ca="1" si="81"/>
        <v/>
      </c>
      <c r="AM346" s="238" t="str">
        <f t="shared" ca="1" si="86"/>
        <v/>
      </c>
      <c r="AN346" s="233" t="str">
        <f t="shared" ca="1" si="90"/>
        <v/>
      </c>
      <c r="AO346" s="233" t="str">
        <f t="shared" ca="1" si="87"/>
        <v/>
      </c>
      <c r="AP346" s="233" t="str">
        <f t="shared" ca="1" si="88"/>
        <v/>
      </c>
      <c r="AR346" s="66"/>
      <c r="AS346" s="11"/>
      <c r="AT346" s="11"/>
    </row>
    <row r="347" spans="1:46" x14ac:dyDescent="0.35">
      <c r="A347" s="66" t="str">
        <f>IF(C346="","",MAX($A$7:A346)+1)</f>
        <v/>
      </c>
      <c r="B347" s="37" t="str">
        <f>IF(C347&lt;&gt;"",MAX($B$7:B346)+1,"")</f>
        <v/>
      </c>
      <c r="C347" s="107"/>
      <c r="D347" s="38"/>
      <c r="E347" s="108" t="str">
        <f t="shared" si="84"/>
        <v/>
      </c>
      <c r="F347" s="150"/>
      <c r="G347" s="107"/>
      <c r="H347" s="70" t="str">
        <f t="shared" ca="1" si="85"/>
        <v/>
      </c>
      <c r="I347" s="287" t="str">
        <f t="shared" ca="1" si="89"/>
        <v/>
      </c>
      <c r="J347" s="285" t="str">
        <f ca="1">IF(H347="","",VLOOKUP(H347,Kategorie!$A$4:$J$35,8,FALSE))</f>
        <v/>
      </c>
      <c r="L347" s="142" t="str">
        <f t="shared" ca="1" si="91"/>
        <v/>
      </c>
      <c r="M347" s="142" t="str">
        <f t="shared" ca="1" si="91"/>
        <v/>
      </c>
      <c r="N347" s="142" t="str">
        <f t="shared" ca="1" si="91"/>
        <v/>
      </c>
      <c r="O347" s="142" t="str">
        <f t="shared" ca="1" si="91"/>
        <v/>
      </c>
      <c r="P347" s="142" t="str">
        <f t="shared" ca="1" si="91"/>
        <v/>
      </c>
      <c r="Q347" s="142" t="str">
        <f t="shared" ca="1" si="91"/>
        <v/>
      </c>
      <c r="R347" s="142" t="str">
        <f t="shared" ca="1" si="91"/>
        <v/>
      </c>
      <c r="S347" s="142" t="str">
        <f t="shared" ca="1" si="91"/>
        <v/>
      </c>
      <c r="T347" s="142" t="str">
        <f t="shared" ca="1" si="91"/>
        <v/>
      </c>
      <c r="U347" s="142" t="str">
        <f t="shared" ca="1" si="91"/>
        <v/>
      </c>
      <c r="V347" s="142" t="str">
        <f t="shared" ca="1" si="91"/>
        <v/>
      </c>
      <c r="W347" s="142" t="str">
        <f t="shared" ca="1" si="91"/>
        <v/>
      </c>
      <c r="X347" s="142" t="str">
        <f t="shared" ca="1" si="91"/>
        <v/>
      </c>
      <c r="Y347" s="142"/>
      <c r="Z347" s="142"/>
      <c r="AA347" s="148" t="str">
        <f t="shared" ca="1" si="92"/>
        <v/>
      </c>
      <c r="AB347" s="148" t="str">
        <f t="shared" ca="1" si="92"/>
        <v/>
      </c>
      <c r="AC347" s="148" t="str">
        <f t="shared" ca="1" si="92"/>
        <v/>
      </c>
      <c r="AD347" s="148" t="str">
        <f t="shared" ca="1" si="92"/>
        <v/>
      </c>
      <c r="AE347" s="148" t="str">
        <f t="shared" ca="1" si="92"/>
        <v/>
      </c>
      <c r="AF347" s="148" t="str">
        <f t="shared" ca="1" si="92"/>
        <v/>
      </c>
      <c r="AG347" s="148" t="str">
        <f t="shared" ca="1" si="92"/>
        <v/>
      </c>
      <c r="AH347" s="148" t="str">
        <f t="shared" ca="1" si="92"/>
        <v/>
      </c>
      <c r="AI347" s="148" t="str">
        <f t="shared" ca="1" si="92"/>
        <v/>
      </c>
      <c r="AJ347" s="148" t="str">
        <f t="shared" ca="1" si="92"/>
        <v/>
      </c>
      <c r="AK347" s="148" t="str">
        <f t="shared" ca="1" si="92"/>
        <v/>
      </c>
      <c r="AL347" s="148" t="str">
        <f t="shared" ca="1" si="81"/>
        <v/>
      </c>
      <c r="AM347" s="238" t="str">
        <f t="shared" ca="1" si="86"/>
        <v/>
      </c>
      <c r="AN347" s="233" t="str">
        <f t="shared" ca="1" si="90"/>
        <v/>
      </c>
      <c r="AO347" s="233" t="str">
        <f t="shared" ca="1" si="87"/>
        <v/>
      </c>
      <c r="AP347" s="233" t="str">
        <f t="shared" ca="1" si="88"/>
        <v/>
      </c>
      <c r="AR347" s="66"/>
      <c r="AS347" s="11"/>
      <c r="AT347" s="11"/>
    </row>
    <row r="348" spans="1:46" x14ac:dyDescent="0.35">
      <c r="A348" s="66" t="str">
        <f>IF(C347="","",MAX($A$7:A347)+1)</f>
        <v/>
      </c>
      <c r="B348" s="37" t="str">
        <f>IF(C348&lt;&gt;"",MAX($B$7:B347)+1,"")</f>
        <v/>
      </c>
      <c r="C348" s="107"/>
      <c r="D348" s="38"/>
      <c r="E348" s="108" t="str">
        <f t="shared" si="84"/>
        <v/>
      </c>
      <c r="F348" s="150"/>
      <c r="G348" s="107"/>
      <c r="H348" s="70" t="str">
        <f t="shared" ca="1" si="85"/>
        <v/>
      </c>
      <c r="I348" s="287" t="str">
        <f t="shared" ca="1" si="89"/>
        <v/>
      </c>
      <c r="J348" s="285" t="str">
        <f ca="1">IF(H348="","",VLOOKUP(H348,Kategorie!$A$4:$J$35,8,FALSE))</f>
        <v/>
      </c>
      <c r="L348" s="142" t="str">
        <f t="shared" ca="1" si="91"/>
        <v/>
      </c>
      <c r="M348" s="142" t="str">
        <f t="shared" ca="1" si="91"/>
        <v/>
      </c>
      <c r="N348" s="142" t="str">
        <f t="shared" ca="1" si="91"/>
        <v/>
      </c>
      <c r="O348" s="142" t="str">
        <f t="shared" ca="1" si="91"/>
        <v/>
      </c>
      <c r="P348" s="142" t="str">
        <f t="shared" ca="1" si="91"/>
        <v/>
      </c>
      <c r="Q348" s="142" t="str">
        <f t="shared" ca="1" si="91"/>
        <v/>
      </c>
      <c r="R348" s="142" t="str">
        <f t="shared" ca="1" si="91"/>
        <v/>
      </c>
      <c r="S348" s="142" t="str">
        <f t="shared" ca="1" si="91"/>
        <v/>
      </c>
      <c r="T348" s="142" t="str">
        <f t="shared" ca="1" si="91"/>
        <v/>
      </c>
      <c r="U348" s="142" t="str">
        <f t="shared" ca="1" si="91"/>
        <v/>
      </c>
      <c r="V348" s="142" t="str">
        <f t="shared" ca="1" si="91"/>
        <v/>
      </c>
      <c r="W348" s="142" t="str">
        <f t="shared" ca="1" si="91"/>
        <v/>
      </c>
      <c r="X348" s="142" t="str">
        <f t="shared" ca="1" si="91"/>
        <v/>
      </c>
      <c r="Y348" s="142"/>
      <c r="Z348" s="142"/>
      <c r="AA348" s="148" t="str">
        <f t="shared" ca="1" si="92"/>
        <v/>
      </c>
      <c r="AB348" s="148" t="str">
        <f t="shared" ca="1" si="92"/>
        <v/>
      </c>
      <c r="AC348" s="148" t="str">
        <f t="shared" ca="1" si="92"/>
        <v/>
      </c>
      <c r="AD348" s="148" t="str">
        <f t="shared" ca="1" si="92"/>
        <v/>
      </c>
      <c r="AE348" s="148" t="str">
        <f t="shared" ca="1" si="92"/>
        <v/>
      </c>
      <c r="AF348" s="148" t="str">
        <f t="shared" ca="1" si="92"/>
        <v/>
      </c>
      <c r="AG348" s="148" t="str">
        <f t="shared" ca="1" si="92"/>
        <v/>
      </c>
      <c r="AH348" s="148" t="str">
        <f t="shared" ca="1" si="92"/>
        <v/>
      </c>
      <c r="AI348" s="148" t="str">
        <f t="shared" ca="1" si="92"/>
        <v/>
      </c>
      <c r="AJ348" s="148" t="str">
        <f t="shared" ca="1" si="92"/>
        <v/>
      </c>
      <c r="AK348" s="148" t="str">
        <f t="shared" ca="1" si="92"/>
        <v/>
      </c>
      <c r="AL348" s="148" t="str">
        <f t="shared" ca="1" si="81"/>
        <v/>
      </c>
      <c r="AM348" s="238" t="str">
        <f t="shared" ca="1" si="86"/>
        <v/>
      </c>
      <c r="AN348" s="233" t="str">
        <f t="shared" ca="1" si="90"/>
        <v/>
      </c>
      <c r="AO348" s="233" t="str">
        <f t="shared" ca="1" si="87"/>
        <v/>
      </c>
      <c r="AP348" s="233" t="str">
        <f t="shared" ca="1" si="88"/>
        <v/>
      </c>
      <c r="AR348" s="66"/>
      <c r="AS348" s="11"/>
      <c r="AT348" s="11"/>
    </row>
    <row r="349" spans="1:46" x14ac:dyDescent="0.35">
      <c r="A349" s="66" t="str">
        <f>IF(C348="","",MAX($A$7:A348)+1)</f>
        <v/>
      </c>
      <c r="B349" s="37" t="str">
        <f>IF(C349&lt;&gt;"",MAX($B$7:B348)+1,"")</f>
        <v/>
      </c>
      <c r="C349" s="107"/>
      <c r="D349" s="38"/>
      <c r="E349" s="108" t="str">
        <f t="shared" si="84"/>
        <v/>
      </c>
      <c r="F349" s="150"/>
      <c r="G349" s="107"/>
      <c r="H349" s="70" t="str">
        <f t="shared" ca="1" si="85"/>
        <v/>
      </c>
      <c r="I349" s="287" t="str">
        <f t="shared" ca="1" si="89"/>
        <v/>
      </c>
      <c r="J349" s="285" t="str">
        <f ca="1">IF(H349="","",VLOOKUP(H349,Kategorie!$A$4:$J$35,8,FALSE))</f>
        <v/>
      </c>
      <c r="L349" s="142" t="str">
        <f t="shared" ca="1" si="91"/>
        <v/>
      </c>
      <c r="M349" s="142" t="str">
        <f t="shared" ca="1" si="91"/>
        <v/>
      </c>
      <c r="N349" s="142" t="str">
        <f t="shared" ca="1" si="91"/>
        <v/>
      </c>
      <c r="O349" s="142" t="str">
        <f t="shared" ca="1" si="91"/>
        <v/>
      </c>
      <c r="P349" s="142" t="str">
        <f t="shared" ca="1" si="91"/>
        <v/>
      </c>
      <c r="Q349" s="142" t="str">
        <f t="shared" ca="1" si="91"/>
        <v/>
      </c>
      <c r="R349" s="142" t="str">
        <f t="shared" ca="1" si="91"/>
        <v/>
      </c>
      <c r="S349" s="142" t="str">
        <f t="shared" ca="1" si="91"/>
        <v/>
      </c>
      <c r="T349" s="142" t="str">
        <f t="shared" ca="1" si="91"/>
        <v/>
      </c>
      <c r="U349" s="142" t="str">
        <f t="shared" ca="1" si="91"/>
        <v/>
      </c>
      <c r="V349" s="142" t="str">
        <f t="shared" ca="1" si="91"/>
        <v/>
      </c>
      <c r="W349" s="142" t="str">
        <f t="shared" ca="1" si="91"/>
        <v/>
      </c>
      <c r="X349" s="142" t="str">
        <f t="shared" ca="1" si="91"/>
        <v/>
      </c>
      <c r="Y349" s="142"/>
      <c r="Z349" s="142"/>
      <c r="AA349" s="148" t="str">
        <f t="shared" ca="1" si="92"/>
        <v/>
      </c>
      <c r="AB349" s="148" t="str">
        <f t="shared" ca="1" si="92"/>
        <v/>
      </c>
      <c r="AC349" s="148" t="str">
        <f t="shared" ca="1" si="92"/>
        <v/>
      </c>
      <c r="AD349" s="148" t="str">
        <f t="shared" ca="1" si="92"/>
        <v/>
      </c>
      <c r="AE349" s="148" t="str">
        <f t="shared" ca="1" si="92"/>
        <v/>
      </c>
      <c r="AF349" s="148" t="str">
        <f t="shared" ca="1" si="92"/>
        <v/>
      </c>
      <c r="AG349" s="148" t="str">
        <f t="shared" ca="1" si="92"/>
        <v/>
      </c>
      <c r="AH349" s="148" t="str">
        <f t="shared" ca="1" si="92"/>
        <v/>
      </c>
      <c r="AI349" s="148" t="str">
        <f t="shared" ca="1" si="92"/>
        <v/>
      </c>
      <c r="AJ349" s="148" t="str">
        <f t="shared" ca="1" si="92"/>
        <v/>
      </c>
      <c r="AK349" s="148" t="str">
        <f t="shared" ca="1" si="92"/>
        <v/>
      </c>
      <c r="AL349" s="148" t="str">
        <f t="shared" ca="1" si="81"/>
        <v/>
      </c>
      <c r="AM349" s="238" t="str">
        <f t="shared" ca="1" si="86"/>
        <v/>
      </c>
      <c r="AN349" s="233" t="str">
        <f t="shared" ca="1" si="90"/>
        <v/>
      </c>
      <c r="AO349" s="233" t="str">
        <f t="shared" ca="1" si="87"/>
        <v/>
      </c>
      <c r="AP349" s="233" t="str">
        <f t="shared" ca="1" si="88"/>
        <v/>
      </c>
      <c r="AR349" s="66"/>
      <c r="AS349" s="11"/>
      <c r="AT349" s="11"/>
    </row>
    <row r="350" spans="1:46" x14ac:dyDescent="0.35">
      <c r="A350" s="66" t="str">
        <f>IF(C349="","",MAX($A$7:A349)+1)</f>
        <v/>
      </c>
      <c r="B350" s="37" t="str">
        <f>IF(C350&lt;&gt;"",MAX($B$7:B349)+1,"")</f>
        <v/>
      </c>
      <c r="C350" s="107"/>
      <c r="D350" s="38"/>
      <c r="E350" s="108" t="str">
        <f t="shared" si="84"/>
        <v/>
      </c>
      <c r="F350" s="150"/>
      <c r="G350" s="107"/>
      <c r="H350" s="70" t="str">
        <f t="shared" ca="1" si="85"/>
        <v/>
      </c>
      <c r="I350" s="287" t="str">
        <f t="shared" ca="1" si="89"/>
        <v/>
      </c>
      <c r="J350" s="285" t="str">
        <f ca="1">IF(H350="","",VLOOKUP(H350,Kategorie!$A$4:$J$35,8,FALSE))</f>
        <v/>
      </c>
      <c r="L350" s="142" t="str">
        <f t="shared" ca="1" si="91"/>
        <v/>
      </c>
      <c r="M350" s="142" t="str">
        <f t="shared" ca="1" si="91"/>
        <v/>
      </c>
      <c r="N350" s="142" t="str">
        <f t="shared" ca="1" si="91"/>
        <v/>
      </c>
      <c r="O350" s="142" t="str">
        <f t="shared" ca="1" si="91"/>
        <v/>
      </c>
      <c r="P350" s="142" t="str">
        <f t="shared" ca="1" si="91"/>
        <v/>
      </c>
      <c r="Q350" s="142" t="str">
        <f t="shared" ca="1" si="91"/>
        <v/>
      </c>
      <c r="R350" s="142" t="str">
        <f t="shared" ca="1" si="91"/>
        <v/>
      </c>
      <c r="S350" s="142" t="str">
        <f t="shared" ca="1" si="91"/>
        <v/>
      </c>
      <c r="T350" s="142" t="str">
        <f t="shared" ca="1" si="91"/>
        <v/>
      </c>
      <c r="U350" s="142" t="str">
        <f t="shared" ca="1" si="91"/>
        <v/>
      </c>
      <c r="V350" s="142" t="str">
        <f t="shared" ca="1" si="91"/>
        <v/>
      </c>
      <c r="W350" s="142" t="str">
        <f t="shared" ca="1" si="91"/>
        <v/>
      </c>
      <c r="X350" s="142" t="str">
        <f t="shared" ca="1" si="91"/>
        <v/>
      </c>
      <c r="Y350" s="142"/>
      <c r="Z350" s="142"/>
      <c r="AA350" s="148" t="str">
        <f t="shared" ca="1" si="92"/>
        <v/>
      </c>
      <c r="AB350" s="148" t="str">
        <f t="shared" ca="1" si="92"/>
        <v/>
      </c>
      <c r="AC350" s="148" t="str">
        <f t="shared" ca="1" si="92"/>
        <v/>
      </c>
      <c r="AD350" s="148" t="str">
        <f t="shared" ca="1" si="92"/>
        <v/>
      </c>
      <c r="AE350" s="148" t="str">
        <f t="shared" ca="1" si="92"/>
        <v/>
      </c>
      <c r="AF350" s="148" t="str">
        <f t="shared" ca="1" si="92"/>
        <v/>
      </c>
      <c r="AG350" s="148" t="str">
        <f t="shared" ca="1" si="92"/>
        <v/>
      </c>
      <c r="AH350" s="148" t="str">
        <f t="shared" ca="1" si="92"/>
        <v/>
      </c>
      <c r="AI350" s="148" t="str">
        <f t="shared" ca="1" si="92"/>
        <v/>
      </c>
      <c r="AJ350" s="148" t="str">
        <f t="shared" ca="1" si="92"/>
        <v/>
      </c>
      <c r="AK350" s="148" t="str">
        <f t="shared" ca="1" si="92"/>
        <v/>
      </c>
      <c r="AL350" s="148" t="str">
        <f t="shared" ca="1" si="81"/>
        <v/>
      </c>
      <c r="AM350" s="238" t="str">
        <f t="shared" ca="1" si="86"/>
        <v/>
      </c>
      <c r="AN350" s="233" t="str">
        <f t="shared" ca="1" si="90"/>
        <v/>
      </c>
      <c r="AO350" s="233" t="str">
        <f t="shared" ca="1" si="87"/>
        <v/>
      </c>
      <c r="AP350" s="233" t="str">
        <f t="shared" ca="1" si="88"/>
        <v/>
      </c>
      <c r="AR350" s="66"/>
      <c r="AS350" s="11"/>
      <c r="AT350" s="11"/>
    </row>
    <row r="351" spans="1:46" x14ac:dyDescent="0.35">
      <c r="A351" s="66" t="str">
        <f>IF(C350="","",MAX($A$7:A350)+1)</f>
        <v/>
      </c>
      <c r="B351" s="37" t="str">
        <f>IF(C351&lt;&gt;"",MAX($B$7:B350)+1,"")</f>
        <v/>
      </c>
      <c r="C351" s="107"/>
      <c r="D351" s="38"/>
      <c r="E351" s="108" t="str">
        <f t="shared" si="84"/>
        <v/>
      </c>
      <c r="F351" s="150"/>
      <c r="G351" s="107"/>
      <c r="H351" s="70" t="str">
        <f t="shared" ca="1" si="85"/>
        <v/>
      </c>
      <c r="I351" s="287" t="str">
        <f t="shared" ca="1" si="89"/>
        <v/>
      </c>
      <c r="J351" s="285" t="str">
        <f ca="1">IF(H351="","",VLOOKUP(H351,Kategorie!$A$4:$J$35,8,FALSE))</f>
        <v/>
      </c>
      <c r="L351" s="142" t="str">
        <f t="shared" ca="1" si="91"/>
        <v/>
      </c>
      <c r="M351" s="142" t="str">
        <f t="shared" ca="1" si="91"/>
        <v/>
      </c>
      <c r="N351" s="142" t="str">
        <f t="shared" ca="1" si="91"/>
        <v/>
      </c>
      <c r="O351" s="142" t="str">
        <f t="shared" ca="1" si="91"/>
        <v/>
      </c>
      <c r="P351" s="142" t="str">
        <f t="shared" ca="1" si="91"/>
        <v/>
      </c>
      <c r="Q351" s="142" t="str">
        <f t="shared" ca="1" si="91"/>
        <v/>
      </c>
      <c r="R351" s="142" t="str">
        <f t="shared" ca="1" si="91"/>
        <v/>
      </c>
      <c r="S351" s="142" t="str">
        <f t="shared" ca="1" si="91"/>
        <v/>
      </c>
      <c r="T351" s="142" t="str">
        <f t="shared" ca="1" si="91"/>
        <v/>
      </c>
      <c r="U351" s="142" t="str">
        <f t="shared" ca="1" si="91"/>
        <v/>
      </c>
      <c r="V351" s="142" t="str">
        <f t="shared" ca="1" si="91"/>
        <v/>
      </c>
      <c r="W351" s="142" t="str">
        <f t="shared" ca="1" si="91"/>
        <v/>
      </c>
      <c r="X351" s="142" t="str">
        <f t="shared" ca="1" si="91"/>
        <v/>
      </c>
      <c r="Y351" s="142"/>
      <c r="Z351" s="142"/>
      <c r="AA351" s="148" t="str">
        <f t="shared" ca="1" si="92"/>
        <v/>
      </c>
      <c r="AB351" s="148" t="str">
        <f t="shared" ca="1" si="92"/>
        <v/>
      </c>
      <c r="AC351" s="148" t="str">
        <f t="shared" ca="1" si="92"/>
        <v/>
      </c>
      <c r="AD351" s="148" t="str">
        <f t="shared" ca="1" si="92"/>
        <v/>
      </c>
      <c r="AE351" s="148" t="str">
        <f t="shared" ca="1" si="92"/>
        <v/>
      </c>
      <c r="AF351" s="148" t="str">
        <f t="shared" ca="1" si="92"/>
        <v/>
      </c>
      <c r="AG351" s="148" t="str">
        <f t="shared" ca="1" si="92"/>
        <v/>
      </c>
      <c r="AH351" s="148" t="str">
        <f t="shared" ca="1" si="92"/>
        <v/>
      </c>
      <c r="AI351" s="148" t="str">
        <f t="shared" ca="1" si="92"/>
        <v/>
      </c>
      <c r="AJ351" s="148" t="str">
        <f t="shared" ca="1" si="92"/>
        <v/>
      </c>
      <c r="AK351" s="148" t="str">
        <f t="shared" ca="1" si="92"/>
        <v/>
      </c>
      <c r="AL351" s="148" t="str">
        <f t="shared" ca="1" si="81"/>
        <v/>
      </c>
      <c r="AM351" s="238" t="str">
        <f t="shared" ca="1" si="86"/>
        <v/>
      </c>
      <c r="AN351" s="233" t="str">
        <f t="shared" ca="1" si="90"/>
        <v/>
      </c>
      <c r="AO351" s="233" t="str">
        <f t="shared" ca="1" si="87"/>
        <v/>
      </c>
      <c r="AP351" s="233" t="str">
        <f t="shared" ca="1" si="88"/>
        <v/>
      </c>
      <c r="AR351" s="66"/>
      <c r="AS351" s="11"/>
      <c r="AT351" s="11"/>
    </row>
    <row r="352" spans="1:46" x14ac:dyDescent="0.35">
      <c r="A352" s="66" t="str">
        <f>IF(C351="","",MAX($A$7:A351)+1)</f>
        <v/>
      </c>
      <c r="B352" s="37" t="str">
        <f>IF(C352&lt;&gt;"",MAX($B$7:B351)+1,"")</f>
        <v/>
      </c>
      <c r="C352" s="107"/>
      <c r="D352" s="38"/>
      <c r="E352" s="108" t="str">
        <f t="shared" si="84"/>
        <v/>
      </c>
      <c r="F352" s="150"/>
      <c r="G352" s="107"/>
      <c r="H352" s="70" t="str">
        <f t="shared" ca="1" si="85"/>
        <v/>
      </c>
      <c r="I352" s="287" t="str">
        <f t="shared" ca="1" si="89"/>
        <v/>
      </c>
      <c r="J352" s="285" t="str">
        <f ca="1">IF(H352="","",VLOOKUP(H352,Kategorie!$A$4:$J$35,8,FALSE))</f>
        <v/>
      </c>
      <c r="L352" s="142" t="str">
        <f t="shared" ca="1" si="91"/>
        <v/>
      </c>
      <c r="M352" s="142" t="str">
        <f t="shared" ca="1" si="91"/>
        <v/>
      </c>
      <c r="N352" s="142" t="str">
        <f t="shared" ca="1" si="91"/>
        <v/>
      </c>
      <c r="O352" s="142" t="str">
        <f t="shared" ca="1" si="91"/>
        <v/>
      </c>
      <c r="P352" s="142" t="str">
        <f t="shared" ca="1" si="91"/>
        <v/>
      </c>
      <c r="Q352" s="142" t="str">
        <f t="shared" ca="1" si="91"/>
        <v/>
      </c>
      <c r="R352" s="142" t="str">
        <f t="shared" ca="1" si="91"/>
        <v/>
      </c>
      <c r="S352" s="142" t="str">
        <f t="shared" ca="1" si="91"/>
        <v/>
      </c>
      <c r="T352" s="142" t="str">
        <f t="shared" ca="1" si="91"/>
        <v/>
      </c>
      <c r="U352" s="142" t="str">
        <f t="shared" ca="1" si="91"/>
        <v/>
      </c>
      <c r="V352" s="142" t="str">
        <f t="shared" ca="1" si="91"/>
        <v/>
      </c>
      <c r="W352" s="142" t="str">
        <f t="shared" ca="1" si="91"/>
        <v/>
      </c>
      <c r="X352" s="142" t="str">
        <f t="shared" ca="1" si="91"/>
        <v/>
      </c>
      <c r="Y352" s="142"/>
      <c r="Z352" s="142"/>
      <c r="AA352" s="148" t="str">
        <f t="shared" ca="1" si="92"/>
        <v/>
      </c>
      <c r="AB352" s="148" t="str">
        <f t="shared" ca="1" si="92"/>
        <v/>
      </c>
      <c r="AC352" s="148" t="str">
        <f t="shared" ca="1" si="92"/>
        <v/>
      </c>
      <c r="AD352" s="148" t="str">
        <f t="shared" ca="1" si="92"/>
        <v/>
      </c>
      <c r="AE352" s="148" t="str">
        <f t="shared" ca="1" si="92"/>
        <v/>
      </c>
      <c r="AF352" s="148" t="str">
        <f t="shared" ca="1" si="92"/>
        <v/>
      </c>
      <c r="AG352" s="148" t="str">
        <f t="shared" ca="1" si="92"/>
        <v/>
      </c>
      <c r="AH352" s="148" t="str">
        <f t="shared" ca="1" si="92"/>
        <v/>
      </c>
      <c r="AI352" s="148" t="str">
        <f t="shared" ca="1" si="92"/>
        <v/>
      </c>
      <c r="AJ352" s="148" t="str">
        <f t="shared" ca="1" si="92"/>
        <v/>
      </c>
      <c r="AK352" s="148" t="str">
        <f t="shared" ca="1" si="92"/>
        <v/>
      </c>
      <c r="AL352" s="148" t="str">
        <f t="shared" ca="1" si="81"/>
        <v/>
      </c>
      <c r="AM352" s="238" t="str">
        <f t="shared" ca="1" si="86"/>
        <v/>
      </c>
      <c r="AN352" s="233" t="str">
        <f t="shared" ca="1" si="90"/>
        <v/>
      </c>
      <c r="AO352" s="233" t="str">
        <f t="shared" ca="1" si="87"/>
        <v/>
      </c>
      <c r="AP352" s="233" t="str">
        <f t="shared" ca="1" si="88"/>
        <v/>
      </c>
      <c r="AR352" s="66"/>
      <c r="AS352" s="11"/>
      <c r="AT352" s="11"/>
    </row>
    <row r="353" spans="1:46" x14ac:dyDescent="0.35">
      <c r="A353" s="66" t="str">
        <f>IF(C352="","",MAX($A$7:A352)+1)</f>
        <v/>
      </c>
      <c r="B353" s="37" t="str">
        <f>IF(C353&lt;&gt;"",MAX($B$7:B352)+1,"")</f>
        <v/>
      </c>
      <c r="C353" s="107"/>
      <c r="D353" s="38"/>
      <c r="E353" s="108" t="str">
        <f t="shared" si="84"/>
        <v/>
      </c>
      <c r="F353" s="150"/>
      <c r="G353" s="107"/>
      <c r="H353" s="70" t="str">
        <f t="shared" ca="1" si="85"/>
        <v/>
      </c>
      <c r="I353" s="287" t="str">
        <f t="shared" ca="1" si="89"/>
        <v/>
      </c>
      <c r="J353" s="285" t="str">
        <f ca="1">IF(H353="","",VLOOKUP(H353,Kategorie!$A$4:$J$35,8,FALSE))</f>
        <v/>
      </c>
      <c r="L353" s="142" t="str">
        <f t="shared" ca="1" si="91"/>
        <v/>
      </c>
      <c r="M353" s="142" t="str">
        <f t="shared" ca="1" si="91"/>
        <v/>
      </c>
      <c r="N353" s="142" t="str">
        <f t="shared" ca="1" si="91"/>
        <v/>
      </c>
      <c r="O353" s="142" t="str">
        <f t="shared" ca="1" si="91"/>
        <v/>
      </c>
      <c r="P353" s="142" t="str">
        <f t="shared" ca="1" si="91"/>
        <v/>
      </c>
      <c r="Q353" s="142" t="str">
        <f t="shared" ca="1" si="91"/>
        <v/>
      </c>
      <c r="R353" s="142" t="str">
        <f t="shared" ca="1" si="91"/>
        <v/>
      </c>
      <c r="S353" s="142" t="str">
        <f t="shared" ca="1" si="91"/>
        <v/>
      </c>
      <c r="T353" s="142" t="str">
        <f t="shared" ca="1" si="91"/>
        <v/>
      </c>
      <c r="U353" s="142" t="str">
        <f t="shared" ca="1" si="91"/>
        <v/>
      </c>
      <c r="V353" s="142" t="str">
        <f t="shared" ca="1" si="91"/>
        <v/>
      </c>
      <c r="W353" s="142" t="str">
        <f t="shared" ca="1" si="91"/>
        <v/>
      </c>
      <c r="X353" s="142" t="str">
        <f t="shared" ca="1" si="91"/>
        <v/>
      </c>
      <c r="Y353" s="142"/>
      <c r="Z353" s="142"/>
      <c r="AA353" s="148" t="str">
        <f t="shared" ca="1" si="92"/>
        <v/>
      </c>
      <c r="AB353" s="148" t="str">
        <f t="shared" ca="1" si="92"/>
        <v/>
      </c>
      <c r="AC353" s="148" t="str">
        <f t="shared" ca="1" si="92"/>
        <v/>
      </c>
      <c r="AD353" s="148" t="str">
        <f t="shared" ca="1" si="92"/>
        <v/>
      </c>
      <c r="AE353" s="148" t="str">
        <f t="shared" ca="1" si="92"/>
        <v/>
      </c>
      <c r="AF353" s="148" t="str">
        <f t="shared" ca="1" si="92"/>
        <v/>
      </c>
      <c r="AG353" s="148" t="str">
        <f t="shared" ca="1" si="92"/>
        <v/>
      </c>
      <c r="AH353" s="148" t="str">
        <f t="shared" ca="1" si="92"/>
        <v/>
      </c>
      <c r="AI353" s="148" t="str">
        <f t="shared" ca="1" si="92"/>
        <v/>
      </c>
      <c r="AJ353" s="148" t="str">
        <f t="shared" ca="1" si="92"/>
        <v/>
      </c>
      <c r="AK353" s="148" t="str">
        <f t="shared" ca="1" si="92"/>
        <v/>
      </c>
      <c r="AL353" s="148" t="str">
        <f t="shared" ca="1" si="81"/>
        <v/>
      </c>
      <c r="AM353" s="238" t="str">
        <f t="shared" ca="1" si="86"/>
        <v/>
      </c>
      <c r="AN353" s="233" t="str">
        <f t="shared" ca="1" si="90"/>
        <v/>
      </c>
      <c r="AO353" s="233" t="str">
        <f t="shared" ca="1" si="87"/>
        <v/>
      </c>
      <c r="AP353" s="233" t="str">
        <f t="shared" ca="1" si="88"/>
        <v/>
      </c>
      <c r="AR353" s="66"/>
      <c r="AS353" s="11"/>
      <c r="AT353" s="11"/>
    </row>
    <row r="354" spans="1:46" x14ac:dyDescent="0.35">
      <c r="A354" s="66" t="str">
        <f>IF(C353="","",MAX($A$7:A353)+1)</f>
        <v/>
      </c>
      <c r="B354" s="37" t="str">
        <f>IF(C354&lt;&gt;"",MAX($B$7:B353)+1,"")</f>
        <v/>
      </c>
      <c r="C354" s="107"/>
      <c r="D354" s="38"/>
      <c r="E354" s="108" t="str">
        <f t="shared" si="84"/>
        <v/>
      </c>
      <c r="F354" s="150"/>
      <c r="G354" s="107"/>
      <c r="H354" s="70" t="str">
        <f t="shared" ca="1" si="85"/>
        <v/>
      </c>
      <c r="I354" s="287" t="str">
        <f t="shared" ca="1" si="89"/>
        <v/>
      </c>
      <c r="J354" s="285" t="str">
        <f ca="1">IF(H354="","",VLOOKUP(H354,Kategorie!$A$4:$J$35,8,FALSE))</f>
        <v/>
      </c>
      <c r="L354" s="142" t="str">
        <f t="shared" ca="1" si="91"/>
        <v/>
      </c>
      <c r="M354" s="142" t="str">
        <f t="shared" ca="1" si="91"/>
        <v/>
      </c>
      <c r="N354" s="142" t="str">
        <f t="shared" ca="1" si="91"/>
        <v/>
      </c>
      <c r="O354" s="142" t="str">
        <f t="shared" ca="1" si="91"/>
        <v/>
      </c>
      <c r="P354" s="142" t="str">
        <f t="shared" ca="1" si="91"/>
        <v/>
      </c>
      <c r="Q354" s="142" t="str">
        <f t="shared" ca="1" si="91"/>
        <v/>
      </c>
      <c r="R354" s="142" t="str">
        <f t="shared" ca="1" si="91"/>
        <v/>
      </c>
      <c r="S354" s="142" t="str">
        <f t="shared" ca="1" si="91"/>
        <v/>
      </c>
      <c r="T354" s="142" t="str">
        <f t="shared" ca="1" si="91"/>
        <v/>
      </c>
      <c r="U354" s="142" t="str">
        <f t="shared" ca="1" si="91"/>
        <v/>
      </c>
      <c r="V354" s="142" t="str">
        <f t="shared" ca="1" si="91"/>
        <v/>
      </c>
      <c r="W354" s="142" t="str">
        <f t="shared" ca="1" si="91"/>
        <v/>
      </c>
      <c r="X354" s="142" t="str">
        <f t="shared" ca="1" si="91"/>
        <v/>
      </c>
      <c r="Y354" s="142"/>
      <c r="Z354" s="142"/>
      <c r="AA354" s="148" t="str">
        <f t="shared" ca="1" si="92"/>
        <v/>
      </c>
      <c r="AB354" s="148" t="str">
        <f t="shared" ca="1" si="92"/>
        <v/>
      </c>
      <c r="AC354" s="148" t="str">
        <f t="shared" ca="1" si="92"/>
        <v/>
      </c>
      <c r="AD354" s="148" t="str">
        <f t="shared" ca="1" si="92"/>
        <v/>
      </c>
      <c r="AE354" s="148" t="str">
        <f t="shared" ca="1" si="92"/>
        <v/>
      </c>
      <c r="AF354" s="148" t="str">
        <f t="shared" ca="1" si="92"/>
        <v/>
      </c>
      <c r="AG354" s="148" t="str">
        <f t="shared" ca="1" si="92"/>
        <v/>
      </c>
      <c r="AH354" s="148" t="str">
        <f t="shared" ca="1" si="92"/>
        <v/>
      </c>
      <c r="AI354" s="148" t="str">
        <f t="shared" ca="1" si="92"/>
        <v/>
      </c>
      <c r="AJ354" s="148" t="str">
        <f t="shared" ca="1" si="92"/>
        <v/>
      </c>
      <c r="AK354" s="148" t="str">
        <f t="shared" ca="1" si="92"/>
        <v/>
      </c>
      <c r="AL354" s="148" t="str">
        <f t="shared" ca="1" si="81"/>
        <v/>
      </c>
      <c r="AM354" s="238" t="str">
        <f t="shared" ca="1" si="86"/>
        <v/>
      </c>
      <c r="AN354" s="233" t="str">
        <f t="shared" ca="1" si="90"/>
        <v/>
      </c>
      <c r="AO354" s="233" t="str">
        <f t="shared" ca="1" si="87"/>
        <v/>
      </c>
      <c r="AP354" s="233" t="str">
        <f t="shared" ca="1" si="88"/>
        <v/>
      </c>
      <c r="AR354" s="66"/>
      <c r="AS354" s="11"/>
      <c r="AT354" s="11"/>
    </row>
    <row r="355" spans="1:46" x14ac:dyDescent="0.35">
      <c r="A355" s="66" t="str">
        <f>IF(C354="","",MAX($A$7:A354)+1)</f>
        <v/>
      </c>
      <c r="B355" s="37" t="str">
        <f>IF(C355&lt;&gt;"",MAX($B$7:B354)+1,"")</f>
        <v/>
      </c>
      <c r="C355" s="107"/>
      <c r="D355" s="38"/>
      <c r="E355" s="108" t="str">
        <f t="shared" ref="E355" si="93">IF(C355="","",IF(MID(C355,LEN(C355),1)="á",0,1))</f>
        <v/>
      </c>
      <c r="F355" s="150"/>
      <c r="G355" s="107"/>
      <c r="H355" s="70" t="str">
        <f t="shared" ca="1" si="85"/>
        <v/>
      </c>
      <c r="I355" s="287" t="str">
        <f t="shared" ca="1" si="89"/>
        <v/>
      </c>
      <c r="J355" s="285" t="str">
        <f ca="1">IF(H355="","",VLOOKUP(H355,Kategorie!$A$4:$J$35,8,FALSE))</f>
        <v/>
      </c>
      <c r="L355" s="142" t="str">
        <f t="shared" ca="1" si="91"/>
        <v/>
      </c>
      <c r="M355" s="142" t="str">
        <f t="shared" ca="1" si="91"/>
        <v/>
      </c>
      <c r="N355" s="142" t="str">
        <f t="shared" ca="1" si="91"/>
        <v/>
      </c>
      <c r="O355" s="142" t="str">
        <f t="shared" ca="1" si="91"/>
        <v/>
      </c>
      <c r="P355" s="142" t="str">
        <f t="shared" ca="1" si="91"/>
        <v/>
      </c>
      <c r="Q355" s="142" t="str">
        <f t="shared" ca="1" si="91"/>
        <v/>
      </c>
      <c r="R355" s="142" t="str">
        <f t="shared" ca="1" si="91"/>
        <v/>
      </c>
      <c r="S355" s="142" t="str">
        <f t="shared" ca="1" si="91"/>
        <v/>
      </c>
      <c r="T355" s="142" t="str">
        <f t="shared" ca="1" si="91"/>
        <v/>
      </c>
      <c r="U355" s="142" t="str">
        <f t="shared" ca="1" si="91"/>
        <v/>
      </c>
      <c r="V355" s="142" t="str">
        <f t="shared" ca="1" si="91"/>
        <v/>
      </c>
      <c r="W355" s="142" t="str">
        <f t="shared" ca="1" si="91"/>
        <v/>
      </c>
      <c r="X355" s="142" t="str">
        <f t="shared" ca="1" si="91"/>
        <v/>
      </c>
      <c r="Y355" s="142"/>
      <c r="Z355" s="142"/>
      <c r="AA355" s="148" t="str">
        <f t="shared" ca="1" si="92"/>
        <v/>
      </c>
      <c r="AB355" s="148" t="str">
        <f t="shared" ca="1" si="92"/>
        <v/>
      </c>
      <c r="AC355" s="148" t="str">
        <f t="shared" ca="1" si="92"/>
        <v/>
      </c>
      <c r="AD355" s="148" t="str">
        <f t="shared" ca="1" si="92"/>
        <v/>
      </c>
      <c r="AE355" s="148" t="str">
        <f t="shared" ca="1" si="92"/>
        <v/>
      </c>
      <c r="AF355" s="148" t="str">
        <f t="shared" ca="1" si="92"/>
        <v/>
      </c>
      <c r="AG355" s="148" t="str">
        <f t="shared" ca="1" si="92"/>
        <v/>
      </c>
      <c r="AH355" s="148" t="str">
        <f t="shared" ca="1" si="92"/>
        <v/>
      </c>
      <c r="AI355" s="148" t="str">
        <f t="shared" ca="1" si="92"/>
        <v/>
      </c>
      <c r="AJ355" s="148" t="str">
        <f t="shared" ca="1" si="92"/>
        <v/>
      </c>
      <c r="AK355" s="148" t="str">
        <f t="shared" ca="1" si="92"/>
        <v/>
      </c>
      <c r="AL355" s="148" t="str">
        <f t="shared" ca="1" si="81"/>
        <v/>
      </c>
      <c r="AM355" s="238" t="str">
        <f t="shared" ref="AM355" ca="1" si="94">IF(H355="","",VLOOKUP(H355,popisky,4,0))</f>
        <v/>
      </c>
      <c r="AN355" s="233" t="str">
        <f t="shared" ca="1" si="90"/>
        <v/>
      </c>
      <c r="AO355" s="233" t="str">
        <f t="shared" ref="AO355" ca="1" si="95">IF(H355="","",VLOOKUP(H355,popisky,10,0))</f>
        <v/>
      </c>
      <c r="AP355" s="233" t="str">
        <f t="shared" ref="AP355" ca="1" si="96">IF(H355="","",VLOOKUP(H355,popisky,5,0) &amp; " - " &amp; VLOOKUP(H355,popisky,6,0))</f>
        <v/>
      </c>
      <c r="AR355" s="66"/>
      <c r="AS355" s="11"/>
      <c r="AT355" s="11"/>
    </row>
    <row r="356" spans="1:46" s="64" customFormat="1" x14ac:dyDescent="0.35">
      <c r="A356" s="66" t="s">
        <v>672</v>
      </c>
      <c r="B356" s="65" t="s">
        <v>673</v>
      </c>
      <c r="C356" s="64" t="s">
        <v>674</v>
      </c>
      <c r="D356" s="64" t="s">
        <v>675</v>
      </c>
      <c r="E356" s="64" t="s">
        <v>675</v>
      </c>
      <c r="F356" s="64" t="s">
        <v>676</v>
      </c>
      <c r="G356" s="64" t="s">
        <v>677</v>
      </c>
      <c r="H356" s="70" t="str">
        <f t="shared" si="85"/>
        <v>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x</v>
      </c>
      <c r="I356" s="64" t="s">
        <v>678</v>
      </c>
      <c r="J356" s="64" t="s">
        <v>678</v>
      </c>
      <c r="K356" s="64" t="s">
        <v>678</v>
      </c>
      <c r="L356" s="64" t="s">
        <v>678</v>
      </c>
      <c r="M356" s="64" t="s">
        <v>678</v>
      </c>
      <c r="N356" s="64" t="s">
        <v>678</v>
      </c>
      <c r="O356" s="64" t="s">
        <v>678</v>
      </c>
      <c r="P356" s="64" t="s">
        <v>678</v>
      </c>
      <c r="Q356" s="64" t="s">
        <v>678</v>
      </c>
      <c r="R356" s="64" t="s">
        <v>678</v>
      </c>
      <c r="S356" s="64" t="s">
        <v>678</v>
      </c>
      <c r="T356" s="64" t="s">
        <v>678</v>
      </c>
      <c r="U356" s="64" t="s">
        <v>678</v>
      </c>
      <c r="V356" s="64" t="s">
        <v>678</v>
      </c>
      <c r="W356" s="64" t="s">
        <v>678</v>
      </c>
      <c r="X356" s="64" t="s">
        <v>678</v>
      </c>
      <c r="Y356" s="64" t="s">
        <v>678</v>
      </c>
      <c r="Z356" s="64" t="s">
        <v>678</v>
      </c>
      <c r="AA356" s="64" t="s">
        <v>678</v>
      </c>
      <c r="AB356" s="64" t="s">
        <v>678</v>
      </c>
      <c r="AC356" s="64" t="s">
        <v>678</v>
      </c>
      <c r="AD356" s="64" t="s">
        <v>678</v>
      </c>
      <c r="AE356" s="64" t="s">
        <v>678</v>
      </c>
      <c r="AF356" s="64" t="s">
        <v>678</v>
      </c>
      <c r="AG356" s="64" t="s">
        <v>678</v>
      </c>
      <c r="AH356" s="64" t="s">
        <v>678</v>
      </c>
      <c r="AI356" s="64" t="s">
        <v>678</v>
      </c>
      <c r="AJ356" s="64" t="s">
        <v>678</v>
      </c>
      <c r="AK356" s="64" t="s">
        <v>678</v>
      </c>
      <c r="AL356" s="64" t="s">
        <v>678</v>
      </c>
      <c r="AM356" s="64" t="s">
        <v>678</v>
      </c>
      <c r="AN356" s="64" t="s">
        <v>678</v>
      </c>
      <c r="AO356" s="64" t="s">
        <v>678</v>
      </c>
      <c r="AP356" s="64" t="s">
        <v>678</v>
      </c>
    </row>
  </sheetData>
  <autoFilter ref="A6:H357" xr:uid="{00000000-0009-0000-0000-000002000000}"/>
  <mergeCells count="2">
    <mergeCell ref="F1:F2"/>
    <mergeCell ref="G1:G2"/>
  </mergeCells>
  <conditionalFormatting sqref="B7:B355">
    <cfRule type="expression" dxfId="312" priority="1">
      <formula>AND(COUNTIF($B$7:$B$355,B7)&gt;1,NOT(B7=""))</formula>
    </cfRule>
  </conditionalFormatting>
  <dataValidations count="2">
    <dataValidation type="whole" allowBlank="1" showInputMessage="1" showErrorMessage="1" sqref="F7:F145" xr:uid="{00000000-0002-0000-0200-000000000000}">
      <formula1>1900</formula1>
      <formula2>YEAR(TODAY())-1</formula2>
    </dataValidation>
    <dataValidation type="whole" allowBlank="1" showInputMessage="1" showErrorMessage="1" sqref="B7:B355" xr:uid="{00000000-0002-0000-0200-000001000000}">
      <formula1>1</formula1>
      <formula2>999</formula2>
    </dataValidation>
  </dataValidations>
  <pageMargins left="0.25" right="0.25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Button 2">
              <controlPr defaultSize="0" print="0" autoFill="0" autoPict="0" macro="[0]!Module4.vsichni">
                <anchor moveWithCells="1">
                  <from>
                    <xdr:col>0</xdr:col>
                    <xdr:colOff>581025</xdr:colOff>
                    <xdr:row>3</xdr:row>
                    <xdr:rowOff>133350</xdr:rowOff>
                  </from>
                  <to>
                    <xdr:col>2</xdr:col>
                    <xdr:colOff>781050</xdr:colOff>
                    <xdr:row>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Button 3">
              <controlPr defaultSize="0" print="0" autoFill="0" autoPict="0" macro="[0]!dalsi_zav">
                <anchor>
                  <from>
                    <xdr:col>8</xdr:col>
                    <xdr:colOff>209550</xdr:colOff>
                    <xdr:row>1</xdr:row>
                    <xdr:rowOff>114300</xdr:rowOff>
                  </from>
                  <to>
                    <xdr:col>9</xdr:col>
                    <xdr:colOff>1038225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Button 4">
              <controlPr defaultSize="0" print="0" autoFill="0" autoPict="0" macro="[0]!tlačítko3_Kliknutí" altText="Nastavení">
                <anchor moveWithCells="1" sizeWithCells="1">
                  <from>
                    <xdr:col>44</xdr:col>
                    <xdr:colOff>342900</xdr:colOff>
                    <xdr:row>4</xdr:row>
                    <xdr:rowOff>76200</xdr:rowOff>
                  </from>
                  <to>
                    <xdr:col>47</xdr:col>
                    <xdr:colOff>180975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Button 5">
              <controlPr defaultSize="0" print="0" autoFill="0" autoPict="0" macro="[0]!tlačítko5_Kliknutí">
                <anchor>
                  <from>
                    <xdr:col>9</xdr:col>
                    <xdr:colOff>1190625</xdr:colOff>
                    <xdr:row>3</xdr:row>
                    <xdr:rowOff>9525</xdr:rowOff>
                  </from>
                  <to>
                    <xdr:col>41</xdr:col>
                    <xdr:colOff>561975</xdr:colOff>
                    <xdr:row>5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7"/>
  <dimension ref="A1:Q28"/>
  <sheetViews>
    <sheetView zoomScaleNormal="100" workbookViewId="0">
      <selection activeCell="Q27" sqref="Q27"/>
    </sheetView>
  </sheetViews>
  <sheetFormatPr defaultRowHeight="15" x14ac:dyDescent="0.25"/>
  <cols>
    <col min="1" max="1" width="41.140625" bestFit="1" customWidth="1"/>
    <col min="2" max="2" width="5.140625" bestFit="1" customWidth="1"/>
    <col min="3" max="3" width="16" bestFit="1" customWidth="1"/>
    <col min="5" max="5" width="12.85546875" customWidth="1"/>
    <col min="6" max="6" width="11.85546875" bestFit="1" customWidth="1"/>
    <col min="10" max="10" width="10.7109375" customWidth="1"/>
    <col min="12" max="12" width="11.85546875" bestFit="1" customWidth="1"/>
  </cols>
  <sheetData>
    <row r="1" spans="1:17" x14ac:dyDescent="0.25">
      <c r="G1" t="s">
        <v>664</v>
      </c>
      <c r="H1" t="s">
        <v>542</v>
      </c>
      <c r="I1" t="s">
        <v>665</v>
      </c>
      <c r="J1" t="s">
        <v>666</v>
      </c>
      <c r="K1" t="s">
        <v>667</v>
      </c>
      <c r="L1" t="s">
        <v>668</v>
      </c>
      <c r="M1" t="s">
        <v>669</v>
      </c>
      <c r="P1" t="s">
        <v>667</v>
      </c>
      <c r="Q1" t="s">
        <v>668</v>
      </c>
    </row>
    <row r="2" spans="1:17" x14ac:dyDescent="0.25">
      <c r="A2" s="228" t="s">
        <v>631</v>
      </c>
      <c r="B2" s="228">
        <v>2010</v>
      </c>
      <c r="C2" s="142" t="s">
        <v>655</v>
      </c>
      <c r="D2" s="142" t="str">
        <f>TRIM(MID(TRIM(C2),LEN(TRIM(C2))-4,5))</f>
        <v>20 m</v>
      </c>
      <c r="E2" s="142" t="str">
        <f>TRIM(MID(C2,1,9))</f>
        <v>a později</v>
      </c>
      <c r="F2" s="142" t="str">
        <f>IF(ISERROR(VALUE(MID(E2,1,4))),E2,(VALUE(MID(E2,1,4))))</f>
        <v>a později</v>
      </c>
      <c r="G2" s="142" t="str">
        <f>IF(OR(MID(A2,1,1)="C",MID(A2,1,1)="M"),"C","D") &amp; IF(M2&gt;9,M2,"0" &amp; M2)</f>
        <v>C01</v>
      </c>
      <c r="H2" s="142" t="s">
        <v>656</v>
      </c>
      <c r="I2" s="142">
        <f>B2</f>
        <v>2010</v>
      </c>
      <c r="J2" s="142" t="str">
        <f>F2</f>
        <v>a později</v>
      </c>
      <c r="K2" s="142">
        <f ca="1">YEAR(TODAY())-I2</f>
        <v>16</v>
      </c>
      <c r="L2" s="142">
        <f t="shared" ref="L2:L13" ca="1" si="0">IF(J2="a později",0,IF(MID(J2,1,7)="a dříve",120,YEAR(TODAY())-J2))</f>
        <v>0</v>
      </c>
      <c r="M2" s="142">
        <v>1</v>
      </c>
      <c r="N2" s="302" t="s">
        <v>671</v>
      </c>
      <c r="P2">
        <v>5</v>
      </c>
      <c r="Q2">
        <v>0</v>
      </c>
    </row>
    <row r="3" spans="1:17" x14ac:dyDescent="0.25">
      <c r="A3" s="228" t="s">
        <v>631</v>
      </c>
      <c r="B3" s="228">
        <v>2008</v>
      </c>
      <c r="C3" s="142" t="s">
        <v>661</v>
      </c>
      <c r="D3" s="142" t="str">
        <f t="shared" ref="D3:D25" si="1">TRIM(MID(TRIM(C3),LEN(TRIM(C3))-4,5))</f>
        <v>20 m</v>
      </c>
      <c r="E3" s="142" t="str">
        <f t="shared" ref="E3:E25" si="2">TRIM(MID(C3,1,9))</f>
        <v>2009    </v>
      </c>
      <c r="F3" s="142">
        <f t="shared" ref="F3:F25" si="3">IF(ISERROR(VALUE(MID(E3,1,4))),E3,(VALUE(MID(E3,1,4))))</f>
        <v>2009</v>
      </c>
      <c r="G3" s="142" t="str">
        <f t="shared" ref="G3:G25" si="4">IF(OR(MID(A3,1,1)="C",MID(A3,1,1)="M"),"C","D") &amp; IF(M3&gt;9,M3,"0" &amp; M3)</f>
        <v>C02</v>
      </c>
      <c r="H3" s="142" t="s">
        <v>656</v>
      </c>
      <c r="I3" s="142">
        <f t="shared" ref="I3:I25" si="5">B3</f>
        <v>2008</v>
      </c>
      <c r="J3" s="142">
        <f t="shared" ref="J3:J25" si="6">F3</f>
        <v>2009</v>
      </c>
      <c r="K3" s="142">
        <f t="shared" ref="K3:K25" ca="1" si="7">YEAR(TODAY())-I3</f>
        <v>18</v>
      </c>
      <c r="L3" s="142">
        <f t="shared" ca="1" si="0"/>
        <v>17</v>
      </c>
      <c r="M3" s="142">
        <v>2</v>
      </c>
      <c r="N3" s="302"/>
      <c r="P3">
        <v>7</v>
      </c>
      <c r="Q3">
        <v>6</v>
      </c>
    </row>
    <row r="4" spans="1:17" x14ac:dyDescent="0.25">
      <c r="A4" s="228" t="s">
        <v>631</v>
      </c>
      <c r="B4" s="228">
        <v>2006</v>
      </c>
      <c r="C4" s="142" t="s">
        <v>632</v>
      </c>
      <c r="D4" s="142" t="str">
        <f t="shared" si="1"/>
        <v>40 m</v>
      </c>
      <c r="E4" s="142" t="str">
        <f t="shared" si="2"/>
        <v>2007    </v>
      </c>
      <c r="F4" s="142">
        <f t="shared" si="3"/>
        <v>2007</v>
      </c>
      <c r="G4" s="142" t="str">
        <f t="shared" si="4"/>
        <v>C03</v>
      </c>
      <c r="H4" s="142" t="s">
        <v>657</v>
      </c>
      <c r="I4" s="142">
        <f t="shared" si="5"/>
        <v>2006</v>
      </c>
      <c r="J4" s="142">
        <f t="shared" si="6"/>
        <v>2007</v>
      </c>
      <c r="K4" s="142">
        <f t="shared" ca="1" si="7"/>
        <v>20</v>
      </c>
      <c r="L4" s="142">
        <f t="shared" ca="1" si="0"/>
        <v>19</v>
      </c>
      <c r="M4" s="142">
        <v>3</v>
      </c>
      <c r="N4" s="302"/>
      <c r="P4">
        <v>9</v>
      </c>
      <c r="Q4">
        <v>8</v>
      </c>
    </row>
    <row r="5" spans="1:17" x14ac:dyDescent="0.25">
      <c r="A5" s="228" t="s">
        <v>631</v>
      </c>
      <c r="B5" s="228">
        <v>2004</v>
      </c>
      <c r="C5" s="142" t="s">
        <v>633</v>
      </c>
      <c r="D5" s="142" t="str">
        <f t="shared" si="1"/>
        <v>40 m</v>
      </c>
      <c r="E5" s="142" t="str">
        <f t="shared" si="2"/>
        <v>2005    </v>
      </c>
      <c r="F5" s="142">
        <f t="shared" si="3"/>
        <v>2005</v>
      </c>
      <c r="G5" s="142" t="str">
        <f t="shared" si="4"/>
        <v>C04</v>
      </c>
      <c r="H5" s="142" t="s">
        <v>657</v>
      </c>
      <c r="I5" s="142">
        <f t="shared" si="5"/>
        <v>2004</v>
      </c>
      <c r="J5" s="142">
        <f t="shared" si="6"/>
        <v>2005</v>
      </c>
      <c r="K5" s="142">
        <f t="shared" ca="1" si="7"/>
        <v>22</v>
      </c>
      <c r="L5" s="142">
        <f t="shared" ca="1" si="0"/>
        <v>21</v>
      </c>
      <c r="M5" s="142">
        <v>4</v>
      </c>
      <c r="N5" s="302"/>
      <c r="P5">
        <v>11</v>
      </c>
      <c r="Q5">
        <v>10</v>
      </c>
    </row>
    <row r="6" spans="1:17" x14ac:dyDescent="0.25">
      <c r="A6" s="228" t="s">
        <v>631</v>
      </c>
      <c r="B6" s="228">
        <v>2002</v>
      </c>
      <c r="C6" s="142" t="s">
        <v>634</v>
      </c>
      <c r="D6" s="142" t="str">
        <f t="shared" si="1"/>
        <v>60 m</v>
      </c>
      <c r="E6" s="142" t="str">
        <f t="shared" si="2"/>
        <v>2003    </v>
      </c>
      <c r="F6" s="142">
        <f t="shared" si="3"/>
        <v>2003</v>
      </c>
      <c r="G6" s="142" t="str">
        <f t="shared" si="4"/>
        <v>C05</v>
      </c>
      <c r="H6" s="142" t="s">
        <v>596</v>
      </c>
      <c r="I6" s="142">
        <f t="shared" si="5"/>
        <v>2002</v>
      </c>
      <c r="J6" s="142">
        <f t="shared" si="6"/>
        <v>2003</v>
      </c>
      <c r="K6" s="142">
        <f t="shared" ca="1" si="7"/>
        <v>24</v>
      </c>
      <c r="L6" s="142">
        <f t="shared" ca="1" si="0"/>
        <v>23</v>
      </c>
      <c r="M6" s="142">
        <v>5</v>
      </c>
      <c r="N6" s="302"/>
      <c r="P6">
        <v>13</v>
      </c>
      <c r="Q6">
        <v>12</v>
      </c>
    </row>
    <row r="7" spans="1:17" x14ac:dyDescent="0.25">
      <c r="A7" s="228" t="s">
        <v>631</v>
      </c>
      <c r="B7" s="228">
        <v>2000</v>
      </c>
      <c r="C7" s="142" t="s">
        <v>635</v>
      </c>
      <c r="D7" s="142" t="str">
        <f t="shared" si="1"/>
        <v>60 m</v>
      </c>
      <c r="E7" s="142" t="str">
        <f t="shared" si="2"/>
        <v>2001    </v>
      </c>
      <c r="F7" s="142">
        <f t="shared" si="3"/>
        <v>2001</v>
      </c>
      <c r="G7" s="142" t="str">
        <f t="shared" si="4"/>
        <v>C06</v>
      </c>
      <c r="H7" s="142" t="s">
        <v>596</v>
      </c>
      <c r="I7" s="142">
        <f t="shared" si="5"/>
        <v>2000</v>
      </c>
      <c r="J7" s="142">
        <f t="shared" si="6"/>
        <v>2001</v>
      </c>
      <c r="K7" s="142">
        <f t="shared" ca="1" si="7"/>
        <v>26</v>
      </c>
      <c r="L7" s="142">
        <f t="shared" ca="1" si="0"/>
        <v>25</v>
      </c>
      <c r="M7" s="142">
        <v>6</v>
      </c>
      <c r="N7" s="302"/>
      <c r="P7">
        <v>15</v>
      </c>
      <c r="Q7">
        <v>14</v>
      </c>
    </row>
    <row r="8" spans="1:17" x14ac:dyDescent="0.25">
      <c r="A8" s="228" t="s">
        <v>636</v>
      </c>
      <c r="B8" s="228">
        <v>1998</v>
      </c>
      <c r="C8" s="142" t="s">
        <v>637</v>
      </c>
      <c r="D8" s="142" t="str">
        <f t="shared" si="1"/>
        <v>80 m</v>
      </c>
      <c r="E8" s="142" t="str">
        <f t="shared" si="2"/>
        <v>1999    </v>
      </c>
      <c r="F8" s="142">
        <f t="shared" si="3"/>
        <v>1999</v>
      </c>
      <c r="G8" s="142" t="str">
        <f t="shared" si="4"/>
        <v>C07</v>
      </c>
      <c r="H8" s="142" t="s">
        <v>658</v>
      </c>
      <c r="I8" s="142">
        <f t="shared" si="5"/>
        <v>1998</v>
      </c>
      <c r="J8" s="142">
        <f t="shared" si="6"/>
        <v>1999</v>
      </c>
      <c r="K8" s="142">
        <f t="shared" ca="1" si="7"/>
        <v>28</v>
      </c>
      <c r="L8" s="142">
        <f t="shared" ca="1" si="0"/>
        <v>27</v>
      </c>
      <c r="M8" s="142">
        <v>7</v>
      </c>
      <c r="N8" s="302"/>
      <c r="P8">
        <v>17</v>
      </c>
      <c r="Q8">
        <v>16</v>
      </c>
    </row>
    <row r="9" spans="1:17" x14ac:dyDescent="0.25">
      <c r="A9" s="228" t="s">
        <v>636</v>
      </c>
      <c r="B9" s="228">
        <v>1996</v>
      </c>
      <c r="C9" s="142" t="s">
        <v>638</v>
      </c>
      <c r="D9" s="142" t="str">
        <f t="shared" si="1"/>
        <v> 80 m</v>
      </c>
      <c r="E9" s="142" t="str">
        <f t="shared" si="2"/>
        <v>1997    </v>
      </c>
      <c r="F9" s="142">
        <f t="shared" si="3"/>
        <v>1997</v>
      </c>
      <c r="G9" s="142" t="str">
        <f t="shared" si="4"/>
        <v>C08</v>
      </c>
      <c r="H9" s="142" t="s">
        <v>658</v>
      </c>
      <c r="I9" s="142">
        <f t="shared" si="5"/>
        <v>1996</v>
      </c>
      <c r="J9" s="142">
        <f t="shared" si="6"/>
        <v>1997</v>
      </c>
      <c r="K9" s="142">
        <f t="shared" ca="1" si="7"/>
        <v>30</v>
      </c>
      <c r="L9" s="142">
        <f t="shared" ca="1" si="0"/>
        <v>29</v>
      </c>
      <c r="M9" s="142">
        <v>8</v>
      </c>
      <c r="N9" s="302"/>
      <c r="P9">
        <v>19</v>
      </c>
      <c r="Q9">
        <v>18</v>
      </c>
    </row>
    <row r="10" spans="1:17" x14ac:dyDescent="0.25">
      <c r="A10" s="228" t="s">
        <v>639</v>
      </c>
      <c r="B10" s="228">
        <v>1976</v>
      </c>
      <c r="C10" s="142" t="s">
        <v>640</v>
      </c>
      <c r="D10" s="142" t="str">
        <f t="shared" si="1"/>
        <v>110 m</v>
      </c>
      <c r="E10" s="142" t="str">
        <f t="shared" si="2"/>
        <v>1995    </v>
      </c>
      <c r="F10" s="142">
        <f t="shared" si="3"/>
        <v>1995</v>
      </c>
      <c r="G10" s="142" t="str">
        <f t="shared" si="4"/>
        <v>C09</v>
      </c>
      <c r="H10" s="142" t="s">
        <v>659</v>
      </c>
      <c r="I10" s="142">
        <f t="shared" si="5"/>
        <v>1976</v>
      </c>
      <c r="J10" s="142">
        <f t="shared" si="6"/>
        <v>1995</v>
      </c>
      <c r="K10" s="142">
        <f t="shared" ca="1" si="7"/>
        <v>50</v>
      </c>
      <c r="L10" s="142">
        <f t="shared" ca="1" si="0"/>
        <v>31</v>
      </c>
      <c r="M10" s="142">
        <v>9</v>
      </c>
      <c r="N10" s="302"/>
      <c r="P10">
        <v>39</v>
      </c>
      <c r="Q10">
        <v>20</v>
      </c>
    </row>
    <row r="11" spans="1:17" x14ac:dyDescent="0.25">
      <c r="A11" s="228" t="s">
        <v>639</v>
      </c>
      <c r="B11" s="228">
        <v>1966</v>
      </c>
      <c r="C11" s="142" t="s">
        <v>641</v>
      </c>
      <c r="D11" s="142" t="str">
        <f t="shared" si="1"/>
        <v>110 m</v>
      </c>
      <c r="E11" s="142" t="str">
        <f t="shared" si="2"/>
        <v>1975    </v>
      </c>
      <c r="F11" s="142">
        <f t="shared" si="3"/>
        <v>1975</v>
      </c>
      <c r="G11" s="142" t="str">
        <f t="shared" si="4"/>
        <v>C10</v>
      </c>
      <c r="H11" s="142" t="s">
        <v>659</v>
      </c>
      <c r="I11" s="142">
        <f t="shared" si="5"/>
        <v>1966</v>
      </c>
      <c r="J11" s="142">
        <f t="shared" si="6"/>
        <v>1975</v>
      </c>
      <c r="K11" s="142">
        <f t="shared" ca="1" si="7"/>
        <v>60</v>
      </c>
      <c r="L11" s="142">
        <f t="shared" ca="1" si="0"/>
        <v>51</v>
      </c>
      <c r="M11" s="142">
        <v>10</v>
      </c>
      <c r="N11" s="302"/>
      <c r="P11">
        <v>49</v>
      </c>
      <c r="Q11">
        <v>40</v>
      </c>
    </row>
    <row r="12" spans="1:17" x14ac:dyDescent="0.25">
      <c r="A12" s="228" t="s">
        <v>639</v>
      </c>
      <c r="B12" s="228">
        <v>1956</v>
      </c>
      <c r="C12" s="142" t="s">
        <v>642</v>
      </c>
      <c r="D12" s="142" t="str">
        <f t="shared" si="1"/>
        <v>110 m</v>
      </c>
      <c r="E12" s="142" t="str">
        <f t="shared" si="2"/>
        <v>1965    </v>
      </c>
      <c r="F12" s="142">
        <f t="shared" si="3"/>
        <v>1965</v>
      </c>
      <c r="G12" s="142" t="str">
        <f t="shared" si="4"/>
        <v>C11</v>
      </c>
      <c r="H12" s="142" t="s">
        <v>659</v>
      </c>
      <c r="I12" s="142">
        <f t="shared" si="5"/>
        <v>1956</v>
      </c>
      <c r="J12" s="142">
        <f t="shared" si="6"/>
        <v>1965</v>
      </c>
      <c r="K12" s="142">
        <f t="shared" ca="1" si="7"/>
        <v>70</v>
      </c>
      <c r="L12" s="142">
        <f t="shared" ca="1" si="0"/>
        <v>61</v>
      </c>
      <c r="M12" s="142">
        <v>11</v>
      </c>
      <c r="N12" s="302"/>
      <c r="P12">
        <v>59</v>
      </c>
      <c r="Q12">
        <v>50</v>
      </c>
    </row>
    <row r="13" spans="1:17" x14ac:dyDescent="0.25">
      <c r="A13" s="228" t="s">
        <v>639</v>
      </c>
      <c r="B13" s="228">
        <v>1946</v>
      </c>
      <c r="C13" s="142" t="s">
        <v>643</v>
      </c>
      <c r="D13" s="142" t="str">
        <f t="shared" si="1"/>
        <v>80 m</v>
      </c>
      <c r="E13" s="142" t="str">
        <f t="shared" si="2"/>
        <v>1955   </v>
      </c>
      <c r="F13" s="142">
        <f t="shared" si="3"/>
        <v>1955</v>
      </c>
      <c r="G13" s="142" t="str">
        <f t="shared" si="4"/>
        <v>C12</v>
      </c>
      <c r="H13" s="142" t="s">
        <v>658</v>
      </c>
      <c r="I13" s="142">
        <f t="shared" si="5"/>
        <v>1946</v>
      </c>
      <c r="J13" s="142">
        <f t="shared" si="6"/>
        <v>1955</v>
      </c>
      <c r="K13" s="142">
        <f t="shared" ca="1" si="7"/>
        <v>80</v>
      </c>
      <c r="L13" s="142">
        <f t="shared" ca="1" si="0"/>
        <v>71</v>
      </c>
      <c r="M13" s="142">
        <v>12</v>
      </c>
      <c r="N13" s="302"/>
      <c r="P13">
        <v>69</v>
      </c>
      <c r="Q13">
        <v>60</v>
      </c>
    </row>
    <row r="14" spans="1:17" x14ac:dyDescent="0.25">
      <c r="A14" s="228" t="s">
        <v>639</v>
      </c>
      <c r="B14" s="228">
        <v>1945</v>
      </c>
      <c r="C14" s="142" t="s">
        <v>662</v>
      </c>
      <c r="D14" s="142" t="str">
        <f t="shared" si="1"/>
        <v> 80 m</v>
      </c>
      <c r="E14" s="142" t="str">
        <f t="shared" si="2"/>
        <v>a dříve  </v>
      </c>
      <c r="F14" s="142" t="str">
        <f t="shared" si="3"/>
        <v>a dříve  </v>
      </c>
      <c r="G14" s="142" t="str">
        <f t="shared" si="4"/>
        <v>C13</v>
      </c>
      <c r="H14" s="142" t="s">
        <v>658</v>
      </c>
      <c r="I14" s="142">
        <f t="shared" si="5"/>
        <v>1945</v>
      </c>
      <c r="J14" s="142" t="str">
        <f t="shared" si="6"/>
        <v>a dříve  </v>
      </c>
      <c r="K14" s="142">
        <f t="shared" ca="1" si="7"/>
        <v>81</v>
      </c>
      <c r="L14" s="142">
        <f ca="1">IF(J14="a později",0,IF(MID(J14,1,7)="a dříve",120,YEAR(TODAY())-J14))</f>
        <v>120</v>
      </c>
      <c r="M14" s="142">
        <v>13</v>
      </c>
      <c r="N14" s="302"/>
      <c r="P14">
        <v>70</v>
      </c>
      <c r="Q14">
        <v>120</v>
      </c>
    </row>
    <row r="15" spans="1:17" x14ac:dyDescent="0.25">
      <c r="A15" s="229" t="s">
        <v>644</v>
      </c>
      <c r="B15" s="148">
        <v>2010</v>
      </c>
      <c r="C15" s="148" t="s">
        <v>660</v>
      </c>
      <c r="D15" s="148" t="str">
        <f t="shared" si="1"/>
        <v>20 m</v>
      </c>
      <c r="E15" s="148" t="str">
        <f t="shared" si="2"/>
        <v>a později</v>
      </c>
      <c r="F15" s="148" t="str">
        <f t="shared" si="3"/>
        <v>a později</v>
      </c>
      <c r="G15" s="148" t="str">
        <f t="shared" si="4"/>
        <v>D01</v>
      </c>
      <c r="H15" s="148" t="s">
        <v>656</v>
      </c>
      <c r="I15" s="148">
        <f t="shared" si="5"/>
        <v>2010</v>
      </c>
      <c r="J15" s="148" t="str">
        <f t="shared" si="6"/>
        <v>a později</v>
      </c>
      <c r="K15" s="148">
        <f t="shared" ca="1" si="7"/>
        <v>16</v>
      </c>
      <c r="L15" s="148">
        <f t="shared" ref="L15:L25" ca="1" si="8">IF(J15="a později",0,IF(MID(J15,1,7)="a dříve",120,YEAR(TODAY())-J15))</f>
        <v>0</v>
      </c>
      <c r="M15" s="148">
        <v>1</v>
      </c>
      <c r="N15" s="302"/>
      <c r="P15">
        <v>5</v>
      </c>
      <c r="Q15">
        <v>0</v>
      </c>
    </row>
    <row r="16" spans="1:17" x14ac:dyDescent="0.25">
      <c r="A16" s="229" t="s">
        <v>644</v>
      </c>
      <c r="B16" s="148">
        <v>2008</v>
      </c>
      <c r="C16" s="148" t="s">
        <v>645</v>
      </c>
      <c r="D16" s="148" t="str">
        <f t="shared" si="1"/>
        <v>20 m</v>
      </c>
      <c r="E16" s="148" t="str">
        <f t="shared" si="2"/>
        <v>2009    </v>
      </c>
      <c r="F16" s="148">
        <f t="shared" si="3"/>
        <v>2009</v>
      </c>
      <c r="G16" s="148" t="str">
        <f t="shared" si="4"/>
        <v>D02</v>
      </c>
      <c r="H16" s="148" t="s">
        <v>656</v>
      </c>
      <c r="I16" s="148">
        <f t="shared" si="5"/>
        <v>2008</v>
      </c>
      <c r="J16" s="148">
        <f t="shared" si="6"/>
        <v>2009</v>
      </c>
      <c r="K16" s="148">
        <f t="shared" ca="1" si="7"/>
        <v>18</v>
      </c>
      <c r="L16" s="148">
        <f t="shared" ca="1" si="8"/>
        <v>17</v>
      </c>
      <c r="M16" s="148">
        <v>2</v>
      </c>
      <c r="N16" s="302"/>
      <c r="P16">
        <v>7</v>
      </c>
      <c r="Q16">
        <v>6</v>
      </c>
    </row>
    <row r="17" spans="1:17" x14ac:dyDescent="0.25">
      <c r="A17" s="229" t="s">
        <v>644</v>
      </c>
      <c r="B17" s="148">
        <v>2006</v>
      </c>
      <c r="C17" s="148" t="s">
        <v>646</v>
      </c>
      <c r="D17" s="148" t="str">
        <f t="shared" si="1"/>
        <v>40 m</v>
      </c>
      <c r="E17" s="148" t="str">
        <f t="shared" si="2"/>
        <v>2007    </v>
      </c>
      <c r="F17" s="148">
        <f t="shared" si="3"/>
        <v>2007</v>
      </c>
      <c r="G17" s="148" t="str">
        <f t="shared" si="4"/>
        <v>D03</v>
      </c>
      <c r="H17" s="148" t="s">
        <v>657</v>
      </c>
      <c r="I17" s="148">
        <f t="shared" si="5"/>
        <v>2006</v>
      </c>
      <c r="J17" s="148">
        <f t="shared" si="6"/>
        <v>2007</v>
      </c>
      <c r="K17" s="148">
        <f t="shared" ca="1" si="7"/>
        <v>20</v>
      </c>
      <c r="L17" s="148">
        <f t="shared" ca="1" si="8"/>
        <v>19</v>
      </c>
      <c r="M17" s="148">
        <v>3</v>
      </c>
      <c r="N17" s="302"/>
      <c r="P17">
        <v>9</v>
      </c>
      <c r="Q17">
        <v>8</v>
      </c>
    </row>
    <row r="18" spans="1:17" x14ac:dyDescent="0.25">
      <c r="A18" s="229" t="s">
        <v>644</v>
      </c>
      <c r="B18" s="148">
        <v>2004</v>
      </c>
      <c r="C18" s="148" t="s">
        <v>647</v>
      </c>
      <c r="D18" s="148" t="str">
        <f t="shared" si="1"/>
        <v>40 m</v>
      </c>
      <c r="E18" s="148" t="str">
        <f t="shared" si="2"/>
        <v>2005    </v>
      </c>
      <c r="F18" s="148">
        <f t="shared" si="3"/>
        <v>2005</v>
      </c>
      <c r="G18" s="148" t="str">
        <f t="shared" si="4"/>
        <v>D04</v>
      </c>
      <c r="H18" s="148" t="s">
        <v>657</v>
      </c>
      <c r="I18" s="148">
        <f t="shared" si="5"/>
        <v>2004</v>
      </c>
      <c r="J18" s="148">
        <f t="shared" si="6"/>
        <v>2005</v>
      </c>
      <c r="K18" s="148">
        <f t="shared" ca="1" si="7"/>
        <v>22</v>
      </c>
      <c r="L18" s="148">
        <f t="shared" ca="1" si="8"/>
        <v>21</v>
      </c>
      <c r="M18" s="148">
        <v>4</v>
      </c>
      <c r="N18" s="302"/>
      <c r="P18">
        <v>11</v>
      </c>
      <c r="Q18">
        <v>10</v>
      </c>
    </row>
    <row r="19" spans="1:17" x14ac:dyDescent="0.25">
      <c r="A19" s="229" t="s">
        <v>644</v>
      </c>
      <c r="B19" s="148">
        <v>2002</v>
      </c>
      <c r="C19" s="148" t="s">
        <v>648</v>
      </c>
      <c r="D19" s="148" t="str">
        <f t="shared" si="1"/>
        <v>60 m</v>
      </c>
      <c r="E19" s="148" t="str">
        <f t="shared" si="2"/>
        <v>2003    </v>
      </c>
      <c r="F19" s="148">
        <f t="shared" si="3"/>
        <v>2003</v>
      </c>
      <c r="G19" s="148" t="str">
        <f t="shared" si="4"/>
        <v>D05</v>
      </c>
      <c r="H19" s="148" t="s">
        <v>596</v>
      </c>
      <c r="I19" s="148">
        <f t="shared" si="5"/>
        <v>2002</v>
      </c>
      <c r="J19" s="148">
        <f t="shared" si="6"/>
        <v>2003</v>
      </c>
      <c r="K19" s="148">
        <f t="shared" ca="1" si="7"/>
        <v>24</v>
      </c>
      <c r="L19" s="148">
        <f t="shared" ca="1" si="8"/>
        <v>23</v>
      </c>
      <c r="M19" s="148">
        <v>5</v>
      </c>
      <c r="N19" s="302"/>
      <c r="P19">
        <v>13</v>
      </c>
      <c r="Q19">
        <v>12</v>
      </c>
    </row>
    <row r="20" spans="1:17" x14ac:dyDescent="0.25">
      <c r="A20" s="229" t="s">
        <v>644</v>
      </c>
      <c r="B20" s="148">
        <v>2000</v>
      </c>
      <c r="C20" s="148" t="s">
        <v>649</v>
      </c>
      <c r="D20" s="148" t="str">
        <f t="shared" si="1"/>
        <v> 60 m</v>
      </c>
      <c r="E20" s="148" t="str">
        <f t="shared" si="2"/>
        <v>2001    </v>
      </c>
      <c r="F20" s="148">
        <f t="shared" si="3"/>
        <v>2001</v>
      </c>
      <c r="G20" s="148" t="str">
        <f t="shared" si="4"/>
        <v>D06</v>
      </c>
      <c r="H20" s="148" t="s">
        <v>596</v>
      </c>
      <c r="I20" s="148">
        <f t="shared" si="5"/>
        <v>2000</v>
      </c>
      <c r="J20" s="148">
        <f t="shared" si="6"/>
        <v>2001</v>
      </c>
      <c r="K20" s="148">
        <f t="shared" ca="1" si="7"/>
        <v>26</v>
      </c>
      <c r="L20" s="148">
        <f t="shared" ca="1" si="8"/>
        <v>25</v>
      </c>
      <c r="M20" s="148">
        <v>6</v>
      </c>
      <c r="N20" s="302"/>
      <c r="P20">
        <v>15</v>
      </c>
      <c r="Q20">
        <v>14</v>
      </c>
    </row>
    <row r="21" spans="1:17" x14ac:dyDescent="0.25">
      <c r="A21" s="229" t="s">
        <v>644</v>
      </c>
      <c r="B21" s="148">
        <v>1998</v>
      </c>
      <c r="C21" s="148" t="s">
        <v>650</v>
      </c>
      <c r="D21" s="148" t="str">
        <f t="shared" si="1"/>
        <v>80 m</v>
      </c>
      <c r="E21" s="148" t="str">
        <f t="shared" si="2"/>
        <v>1999    </v>
      </c>
      <c r="F21" s="148">
        <f t="shared" si="3"/>
        <v>1999</v>
      </c>
      <c r="G21" s="148" t="str">
        <f t="shared" si="4"/>
        <v>D07</v>
      </c>
      <c r="H21" s="148" t="s">
        <v>658</v>
      </c>
      <c r="I21" s="148">
        <f t="shared" si="5"/>
        <v>1998</v>
      </c>
      <c r="J21" s="148">
        <f t="shared" si="6"/>
        <v>1999</v>
      </c>
      <c r="K21" s="148">
        <f t="shared" ca="1" si="7"/>
        <v>28</v>
      </c>
      <c r="L21" s="148">
        <f t="shared" ca="1" si="8"/>
        <v>27</v>
      </c>
      <c r="M21" s="148">
        <v>7</v>
      </c>
      <c r="N21" s="302"/>
      <c r="P21">
        <v>17</v>
      </c>
      <c r="Q21">
        <v>16</v>
      </c>
    </row>
    <row r="22" spans="1:17" x14ac:dyDescent="0.25">
      <c r="A22" s="229" t="s">
        <v>651</v>
      </c>
      <c r="B22" s="148">
        <v>1996</v>
      </c>
      <c r="C22" s="148" t="s">
        <v>638</v>
      </c>
      <c r="D22" s="148" t="str">
        <f t="shared" si="1"/>
        <v> 80 m</v>
      </c>
      <c r="E22" s="148" t="str">
        <f t="shared" si="2"/>
        <v>1997    </v>
      </c>
      <c r="F22" s="148">
        <f t="shared" si="3"/>
        <v>1997</v>
      </c>
      <c r="G22" s="148" t="str">
        <f t="shared" si="4"/>
        <v>D08</v>
      </c>
      <c r="H22" s="148" t="s">
        <v>658</v>
      </c>
      <c r="I22" s="148">
        <f t="shared" si="5"/>
        <v>1996</v>
      </c>
      <c r="J22" s="148">
        <f t="shared" si="6"/>
        <v>1997</v>
      </c>
      <c r="K22" s="148">
        <f t="shared" ca="1" si="7"/>
        <v>30</v>
      </c>
      <c r="L22" s="148">
        <f t="shared" ca="1" si="8"/>
        <v>29</v>
      </c>
      <c r="M22" s="148">
        <v>8</v>
      </c>
      <c r="N22" s="302"/>
      <c r="P22">
        <v>19</v>
      </c>
      <c r="Q22">
        <v>18</v>
      </c>
    </row>
    <row r="23" spans="1:17" x14ac:dyDescent="0.25">
      <c r="A23" s="229" t="s">
        <v>652</v>
      </c>
      <c r="B23" s="148">
        <v>1981</v>
      </c>
      <c r="C23" s="148" t="s">
        <v>653</v>
      </c>
      <c r="D23" s="148" t="str">
        <f t="shared" si="1"/>
        <v>110 m</v>
      </c>
      <c r="E23" s="148" t="str">
        <f t="shared" si="2"/>
        <v>1995    </v>
      </c>
      <c r="F23" s="148">
        <f t="shared" si="3"/>
        <v>1995</v>
      </c>
      <c r="G23" s="148" t="str">
        <f t="shared" si="4"/>
        <v>D09</v>
      </c>
      <c r="H23" s="148" t="s">
        <v>659</v>
      </c>
      <c r="I23" s="148">
        <f t="shared" si="5"/>
        <v>1981</v>
      </c>
      <c r="J23" s="148">
        <f t="shared" si="6"/>
        <v>1995</v>
      </c>
      <c r="K23" s="148">
        <f t="shared" ca="1" si="7"/>
        <v>45</v>
      </c>
      <c r="L23" s="148">
        <f t="shared" ca="1" si="8"/>
        <v>31</v>
      </c>
      <c r="M23" s="148">
        <v>9</v>
      </c>
      <c r="N23" s="302"/>
      <c r="P23">
        <v>34</v>
      </c>
      <c r="Q23">
        <v>20</v>
      </c>
    </row>
    <row r="24" spans="1:17" x14ac:dyDescent="0.25">
      <c r="A24" s="229" t="s">
        <v>652</v>
      </c>
      <c r="B24" s="148">
        <v>1980</v>
      </c>
      <c r="C24" s="148" t="s">
        <v>654</v>
      </c>
      <c r="D24" s="148" t="str">
        <f t="shared" si="1"/>
        <v>80 m</v>
      </c>
      <c r="E24" s="148" t="str">
        <f t="shared" si="2"/>
        <v>1971    </v>
      </c>
      <c r="F24" s="148">
        <f t="shared" si="3"/>
        <v>1971</v>
      </c>
      <c r="G24" s="148" t="str">
        <f t="shared" si="4"/>
        <v>D10</v>
      </c>
      <c r="H24" s="148" t="s">
        <v>658</v>
      </c>
      <c r="I24" s="148">
        <f t="shared" si="5"/>
        <v>1980</v>
      </c>
      <c r="J24" s="148">
        <f t="shared" si="6"/>
        <v>1971</v>
      </c>
      <c r="K24" s="148">
        <f t="shared" ca="1" si="7"/>
        <v>46</v>
      </c>
      <c r="L24" s="148">
        <f t="shared" ca="1" si="8"/>
        <v>55</v>
      </c>
      <c r="M24" s="148">
        <v>10</v>
      </c>
      <c r="N24" s="302"/>
      <c r="P24">
        <v>35</v>
      </c>
      <c r="Q24">
        <v>44</v>
      </c>
    </row>
    <row r="25" spans="1:17" x14ac:dyDescent="0.25">
      <c r="A25" s="229" t="s">
        <v>652</v>
      </c>
      <c r="B25" s="148">
        <v>1970</v>
      </c>
      <c r="C25" s="148" t="s">
        <v>663</v>
      </c>
      <c r="D25" s="148" t="str">
        <f t="shared" si="1"/>
        <v>80 m</v>
      </c>
      <c r="E25" s="148" t="str">
        <f t="shared" si="2"/>
        <v>a dříve  </v>
      </c>
      <c r="F25" s="148" t="str">
        <f t="shared" si="3"/>
        <v>a dříve  </v>
      </c>
      <c r="G25" s="148" t="str">
        <f t="shared" si="4"/>
        <v>D11</v>
      </c>
      <c r="H25" s="148" t="s">
        <v>658</v>
      </c>
      <c r="I25" s="148">
        <f t="shared" si="5"/>
        <v>1970</v>
      </c>
      <c r="J25" s="148" t="str">
        <f t="shared" si="6"/>
        <v>a dříve  </v>
      </c>
      <c r="K25" s="148">
        <f t="shared" ca="1" si="7"/>
        <v>56</v>
      </c>
      <c r="L25" s="148">
        <f t="shared" ca="1" si="8"/>
        <v>120</v>
      </c>
      <c r="M25" s="148">
        <v>11</v>
      </c>
      <c r="N25" s="302"/>
      <c r="P25">
        <v>45</v>
      </c>
      <c r="Q25">
        <v>54</v>
      </c>
    </row>
    <row r="26" spans="1:17" x14ac:dyDescent="0.25">
      <c r="A26" s="109"/>
      <c r="P26">
        <v>55</v>
      </c>
      <c r="Q26">
        <v>120</v>
      </c>
    </row>
    <row r="27" spans="1:17" x14ac:dyDescent="0.25">
      <c r="A27" s="109"/>
      <c r="P27">
        <v>0</v>
      </c>
    </row>
    <row r="28" spans="1:17" x14ac:dyDescent="0.25">
      <c r="P28">
        <v>22</v>
      </c>
    </row>
  </sheetData>
  <mergeCells count="1">
    <mergeCell ref="N2:N2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5"/>
  <dimension ref="B1:AD95"/>
  <sheetViews>
    <sheetView topLeftCell="A64" zoomScale="115" zoomScaleNormal="115" workbookViewId="0">
      <selection activeCell="B61" sqref="B61:K89"/>
    </sheetView>
  </sheetViews>
  <sheetFormatPr defaultRowHeight="15" x14ac:dyDescent="0.25"/>
  <cols>
    <col min="4" max="4" width="27" customWidth="1"/>
    <col min="5" max="5" width="15.5703125" customWidth="1"/>
    <col min="6" max="6" width="15.7109375" customWidth="1"/>
    <col min="7" max="7" width="14.5703125" customWidth="1"/>
    <col min="8" max="8" width="9.28515625" customWidth="1"/>
    <col min="9" max="9" width="9.42578125" customWidth="1"/>
    <col min="10" max="12" width="8.28515625" customWidth="1"/>
    <col min="13" max="15" width="9.140625" customWidth="1"/>
    <col min="19" max="19" width="13.85546875" bestFit="1" customWidth="1"/>
    <col min="20" max="20" width="40.7109375" customWidth="1"/>
    <col min="21" max="24" width="0" hidden="1" customWidth="1"/>
    <col min="25" max="25" width="41.140625" bestFit="1" customWidth="1"/>
  </cols>
  <sheetData>
    <row r="1" spans="4:16" x14ac:dyDescent="0.25">
      <c r="D1" s="109" t="s">
        <v>381</v>
      </c>
      <c r="E1" s="110" t="s">
        <v>419</v>
      </c>
      <c r="F1" s="110"/>
      <c r="G1" s="110"/>
      <c r="H1" s="110"/>
      <c r="I1">
        <v>1</v>
      </c>
      <c r="J1" t="s">
        <v>418</v>
      </c>
      <c r="K1">
        <v>2008</v>
      </c>
      <c r="L1" t="s">
        <v>414</v>
      </c>
      <c r="M1" t="str">
        <f>IF(MID(L1,1,1)=" a","D","")</f>
        <v/>
      </c>
      <c r="N1" t="s">
        <v>419</v>
      </c>
      <c r="O1" t="s">
        <v>419</v>
      </c>
      <c r="P1" t="s">
        <v>421</v>
      </c>
    </row>
    <row r="2" spans="4:16" x14ac:dyDescent="0.25">
      <c r="D2" s="109" t="s">
        <v>382</v>
      </c>
      <c r="E2" s="110" t="s">
        <v>419</v>
      </c>
      <c r="F2" s="110"/>
      <c r="G2" s="110"/>
      <c r="H2" s="110"/>
      <c r="I2">
        <v>2</v>
      </c>
      <c r="J2" t="s">
        <v>392</v>
      </c>
      <c r="K2">
        <v>2006</v>
      </c>
      <c r="L2">
        <v>2007</v>
      </c>
      <c r="M2" t="str">
        <f t="shared" ref="M2:M24" si="0">IF(MID(L2,1,1)=" a","D","")</f>
        <v/>
      </c>
      <c r="N2" t="s">
        <v>419</v>
      </c>
      <c r="O2" t="s">
        <v>419</v>
      </c>
      <c r="P2" t="s">
        <v>423</v>
      </c>
    </row>
    <row r="3" spans="4:16" x14ac:dyDescent="0.25">
      <c r="D3" s="109" t="s">
        <v>383</v>
      </c>
      <c r="E3" s="110" t="s">
        <v>419</v>
      </c>
      <c r="F3" s="110"/>
      <c r="G3" s="110"/>
      <c r="H3" s="110"/>
      <c r="I3">
        <v>3</v>
      </c>
      <c r="J3" t="s">
        <v>393</v>
      </c>
      <c r="K3">
        <v>2004</v>
      </c>
      <c r="L3">
        <v>2005</v>
      </c>
      <c r="M3" t="str">
        <f t="shared" si="0"/>
        <v/>
      </c>
      <c r="N3" t="s">
        <v>419</v>
      </c>
      <c r="O3" t="s">
        <v>419</v>
      </c>
      <c r="P3" t="s">
        <v>425</v>
      </c>
    </row>
    <row r="4" spans="4:16" x14ac:dyDescent="0.25">
      <c r="D4" s="109" t="s">
        <v>384</v>
      </c>
      <c r="E4" s="110" t="s">
        <v>419</v>
      </c>
      <c r="F4" s="110"/>
      <c r="G4" s="110"/>
      <c r="H4" s="110"/>
      <c r="I4">
        <v>4</v>
      </c>
      <c r="J4" t="s">
        <v>394</v>
      </c>
      <c r="K4">
        <v>2002</v>
      </c>
      <c r="L4">
        <v>2003</v>
      </c>
      <c r="M4" t="str">
        <f t="shared" si="0"/>
        <v/>
      </c>
      <c r="N4" t="s">
        <v>419</v>
      </c>
      <c r="O4" t="s">
        <v>419</v>
      </c>
      <c r="P4" t="s">
        <v>427</v>
      </c>
    </row>
    <row r="5" spans="4:16" x14ac:dyDescent="0.25">
      <c r="D5" s="109" t="s">
        <v>385</v>
      </c>
      <c r="E5" s="110" t="s">
        <v>419</v>
      </c>
      <c r="F5" s="110"/>
      <c r="G5" s="110"/>
      <c r="H5" s="110"/>
      <c r="I5">
        <v>5</v>
      </c>
      <c r="J5" t="s">
        <v>395</v>
      </c>
      <c r="K5">
        <v>2000</v>
      </c>
      <c r="L5">
        <v>2001</v>
      </c>
      <c r="M5" t="str">
        <f t="shared" si="0"/>
        <v/>
      </c>
      <c r="N5" t="s">
        <v>419</v>
      </c>
      <c r="O5" t="s">
        <v>419</v>
      </c>
      <c r="P5" t="s">
        <v>429</v>
      </c>
    </row>
    <row r="6" spans="4:16" x14ac:dyDescent="0.25">
      <c r="D6" s="109" t="s">
        <v>386</v>
      </c>
      <c r="E6" s="110" t="s">
        <v>419</v>
      </c>
      <c r="F6" s="110"/>
      <c r="G6" s="110"/>
      <c r="H6" s="110"/>
      <c r="I6">
        <v>6</v>
      </c>
      <c r="J6" t="s">
        <v>396</v>
      </c>
      <c r="K6">
        <v>1998</v>
      </c>
      <c r="L6">
        <v>1999</v>
      </c>
      <c r="M6" t="str">
        <f t="shared" si="0"/>
        <v/>
      </c>
      <c r="N6" t="s">
        <v>419</v>
      </c>
      <c r="O6" t="s">
        <v>419</v>
      </c>
      <c r="P6" t="s">
        <v>431</v>
      </c>
    </row>
    <row r="7" spans="4:16" x14ac:dyDescent="0.25">
      <c r="D7" s="109" t="s">
        <v>387</v>
      </c>
      <c r="E7" s="110" t="s">
        <v>419</v>
      </c>
      <c r="F7" s="110"/>
      <c r="G7" s="110"/>
      <c r="H7" s="110"/>
      <c r="I7">
        <v>7</v>
      </c>
      <c r="J7" t="s">
        <v>397</v>
      </c>
      <c r="K7">
        <v>1996</v>
      </c>
      <c r="L7">
        <v>1997</v>
      </c>
      <c r="M7" t="str">
        <f t="shared" si="0"/>
        <v/>
      </c>
      <c r="N7" t="s">
        <v>419</v>
      </c>
      <c r="O7" t="s">
        <v>419</v>
      </c>
      <c r="P7" t="s">
        <v>433</v>
      </c>
    </row>
    <row r="8" spans="4:16" x14ac:dyDescent="0.25">
      <c r="D8" s="109" t="s">
        <v>388</v>
      </c>
      <c r="E8" s="110" t="s">
        <v>419</v>
      </c>
      <c r="F8" s="110"/>
      <c r="G8" s="110"/>
      <c r="H8" s="110"/>
      <c r="I8">
        <v>8</v>
      </c>
      <c r="J8" t="s">
        <v>398</v>
      </c>
      <c r="K8">
        <v>1994</v>
      </c>
      <c r="L8">
        <v>1995</v>
      </c>
      <c r="M8" t="str">
        <f t="shared" si="0"/>
        <v/>
      </c>
      <c r="N8" t="s">
        <v>419</v>
      </c>
      <c r="O8" t="s">
        <v>419</v>
      </c>
      <c r="P8" t="s">
        <v>435</v>
      </c>
    </row>
    <row r="9" spans="4:16" x14ac:dyDescent="0.25">
      <c r="D9" s="109" t="s">
        <v>389</v>
      </c>
      <c r="E9" s="110" t="s">
        <v>419</v>
      </c>
      <c r="F9" s="110"/>
      <c r="G9" s="110"/>
      <c r="H9" s="110"/>
      <c r="I9">
        <v>9</v>
      </c>
      <c r="J9" t="s">
        <v>401</v>
      </c>
      <c r="K9">
        <v>1993</v>
      </c>
      <c r="L9">
        <v>1979</v>
      </c>
      <c r="M9" t="str">
        <f t="shared" si="0"/>
        <v/>
      </c>
      <c r="N9" t="s">
        <v>419</v>
      </c>
      <c r="O9" t="s">
        <v>419</v>
      </c>
      <c r="P9" t="s">
        <v>441</v>
      </c>
    </row>
    <row r="10" spans="4:16" x14ac:dyDescent="0.25">
      <c r="D10" s="109" t="s">
        <v>390</v>
      </c>
      <c r="E10" s="110" t="s">
        <v>419</v>
      </c>
      <c r="F10" s="110"/>
      <c r="G10" s="110"/>
      <c r="H10" s="110"/>
      <c r="I10">
        <v>10</v>
      </c>
      <c r="J10" t="s">
        <v>402</v>
      </c>
      <c r="K10">
        <v>1968</v>
      </c>
      <c r="L10" t="s">
        <v>415</v>
      </c>
      <c r="M10" t="str">
        <f t="shared" si="0"/>
        <v/>
      </c>
      <c r="N10" t="s">
        <v>419</v>
      </c>
      <c r="O10" t="s">
        <v>419</v>
      </c>
      <c r="P10" t="s">
        <v>443</v>
      </c>
    </row>
    <row r="11" spans="4:16" x14ac:dyDescent="0.25">
      <c r="D11" s="109" t="s">
        <v>391</v>
      </c>
      <c r="E11" s="110" t="s">
        <v>419</v>
      </c>
      <c r="F11" s="110"/>
      <c r="G11" s="110"/>
      <c r="H11" s="110"/>
      <c r="I11">
        <v>11</v>
      </c>
      <c r="J11" t="s">
        <v>417</v>
      </c>
      <c r="K11">
        <v>1978</v>
      </c>
      <c r="L11">
        <v>1969</v>
      </c>
      <c r="M11" t="str">
        <f t="shared" si="0"/>
        <v/>
      </c>
      <c r="N11" t="s">
        <v>419</v>
      </c>
      <c r="O11" t="s">
        <v>419</v>
      </c>
      <c r="P11" t="s">
        <v>442</v>
      </c>
    </row>
    <row r="12" spans="4:16" x14ac:dyDescent="0.25">
      <c r="D12" s="109" t="s">
        <v>368</v>
      </c>
      <c r="E12" t="s">
        <v>420</v>
      </c>
      <c r="F12" s="110"/>
      <c r="G12" s="110"/>
      <c r="H12" s="110"/>
      <c r="I12">
        <v>1</v>
      </c>
      <c r="J12" t="s">
        <v>399</v>
      </c>
      <c r="K12">
        <v>1993</v>
      </c>
      <c r="L12">
        <v>1974</v>
      </c>
      <c r="M12" t="str">
        <f t="shared" si="0"/>
        <v/>
      </c>
      <c r="N12" t="s">
        <v>420</v>
      </c>
      <c r="O12" t="s">
        <v>420</v>
      </c>
      <c r="P12" t="s">
        <v>437</v>
      </c>
    </row>
    <row r="13" spans="4:16" x14ac:dyDescent="0.25">
      <c r="D13" s="109" t="s">
        <v>369</v>
      </c>
      <c r="E13" t="s">
        <v>420</v>
      </c>
      <c r="F13" s="110"/>
      <c r="G13" s="110"/>
      <c r="H13" s="110"/>
      <c r="I13">
        <v>2</v>
      </c>
      <c r="J13" t="s">
        <v>400</v>
      </c>
      <c r="K13">
        <v>1963</v>
      </c>
      <c r="L13">
        <v>1954</v>
      </c>
      <c r="M13" t="str">
        <f t="shared" si="0"/>
        <v/>
      </c>
      <c r="N13" t="s">
        <v>420</v>
      </c>
      <c r="O13" t="s">
        <v>420</v>
      </c>
      <c r="P13" t="s">
        <v>439</v>
      </c>
    </row>
    <row r="14" spans="4:16" x14ac:dyDescent="0.25">
      <c r="D14" s="109" t="s">
        <v>370</v>
      </c>
      <c r="E14" t="s">
        <v>420</v>
      </c>
      <c r="F14" s="110"/>
      <c r="G14" s="110"/>
      <c r="H14" s="110"/>
      <c r="I14">
        <v>3</v>
      </c>
      <c r="J14" t="s">
        <v>413</v>
      </c>
      <c r="K14">
        <v>2008</v>
      </c>
      <c r="L14" t="s">
        <v>414</v>
      </c>
      <c r="M14" t="str">
        <f t="shared" si="0"/>
        <v/>
      </c>
      <c r="N14" t="s">
        <v>420</v>
      </c>
      <c r="O14" t="s">
        <v>420</v>
      </c>
      <c r="P14" t="s">
        <v>422</v>
      </c>
    </row>
    <row r="15" spans="4:16" x14ac:dyDescent="0.25">
      <c r="D15" s="109" t="s">
        <v>371</v>
      </c>
      <c r="E15" t="s">
        <v>420</v>
      </c>
      <c r="F15" s="110"/>
      <c r="G15" s="110"/>
      <c r="H15" s="110"/>
      <c r="I15">
        <v>4</v>
      </c>
      <c r="J15" t="s">
        <v>403</v>
      </c>
      <c r="K15">
        <v>2006</v>
      </c>
      <c r="L15">
        <v>2007</v>
      </c>
      <c r="M15" t="str">
        <f t="shared" si="0"/>
        <v/>
      </c>
      <c r="N15" t="s">
        <v>420</v>
      </c>
      <c r="O15" t="s">
        <v>420</v>
      </c>
      <c r="P15" t="s">
        <v>424</v>
      </c>
    </row>
    <row r="16" spans="4:16" x14ac:dyDescent="0.25">
      <c r="D16" s="109" t="s">
        <v>372</v>
      </c>
      <c r="E16" t="s">
        <v>420</v>
      </c>
      <c r="F16" s="110"/>
      <c r="G16" s="110"/>
      <c r="H16" s="110"/>
      <c r="I16">
        <v>5</v>
      </c>
      <c r="J16" t="s">
        <v>404</v>
      </c>
      <c r="K16">
        <v>2004</v>
      </c>
      <c r="L16">
        <v>2005</v>
      </c>
      <c r="M16" t="str">
        <f t="shared" si="0"/>
        <v/>
      </c>
      <c r="N16" t="s">
        <v>420</v>
      </c>
      <c r="O16" t="s">
        <v>420</v>
      </c>
      <c r="P16" t="s">
        <v>426</v>
      </c>
    </row>
    <row r="17" spans="4:17" x14ac:dyDescent="0.25">
      <c r="D17" s="109" t="s">
        <v>373</v>
      </c>
      <c r="E17" t="s">
        <v>420</v>
      </c>
      <c r="F17" s="110"/>
      <c r="G17" s="110"/>
      <c r="H17" s="110"/>
      <c r="I17">
        <v>6</v>
      </c>
      <c r="J17" t="s">
        <v>405</v>
      </c>
      <c r="K17">
        <v>2002</v>
      </c>
      <c r="L17">
        <v>2003</v>
      </c>
      <c r="M17" t="str">
        <f t="shared" si="0"/>
        <v/>
      </c>
      <c r="N17" t="s">
        <v>420</v>
      </c>
      <c r="O17" t="s">
        <v>420</v>
      </c>
      <c r="P17" t="s">
        <v>428</v>
      </c>
    </row>
    <row r="18" spans="4:17" x14ac:dyDescent="0.25">
      <c r="D18" s="109" t="s">
        <v>374</v>
      </c>
      <c r="E18" t="s">
        <v>420</v>
      </c>
      <c r="F18" s="110"/>
      <c r="G18" s="110"/>
      <c r="H18" s="110"/>
      <c r="I18">
        <v>7</v>
      </c>
      <c r="J18" t="s">
        <v>406</v>
      </c>
      <c r="K18">
        <v>2000</v>
      </c>
      <c r="L18">
        <v>2001</v>
      </c>
      <c r="M18" t="str">
        <f t="shared" si="0"/>
        <v/>
      </c>
      <c r="N18" t="s">
        <v>420</v>
      </c>
      <c r="O18" t="s">
        <v>420</v>
      </c>
      <c r="P18" t="s">
        <v>430</v>
      </c>
    </row>
    <row r="19" spans="4:17" x14ac:dyDescent="0.25">
      <c r="D19" s="109" t="s">
        <v>375</v>
      </c>
      <c r="E19" t="s">
        <v>420</v>
      </c>
      <c r="F19" s="110"/>
      <c r="G19" s="110"/>
      <c r="H19" s="110"/>
      <c r="I19">
        <v>8</v>
      </c>
      <c r="J19" t="s">
        <v>407</v>
      </c>
      <c r="K19">
        <v>1998</v>
      </c>
      <c r="L19">
        <v>1999</v>
      </c>
      <c r="M19" t="str">
        <f t="shared" si="0"/>
        <v/>
      </c>
      <c r="N19" t="s">
        <v>420</v>
      </c>
      <c r="O19" t="s">
        <v>420</v>
      </c>
      <c r="P19" t="s">
        <v>432</v>
      </c>
    </row>
    <row r="20" spans="4:17" x14ac:dyDescent="0.25">
      <c r="D20" s="109" t="s">
        <v>376</v>
      </c>
      <c r="E20" t="s">
        <v>420</v>
      </c>
      <c r="F20" s="110"/>
      <c r="G20" s="110"/>
      <c r="H20" s="110"/>
      <c r="I20">
        <v>9</v>
      </c>
      <c r="J20" t="s">
        <v>408</v>
      </c>
      <c r="K20">
        <v>1996</v>
      </c>
      <c r="L20">
        <v>1997</v>
      </c>
      <c r="M20" t="str">
        <f t="shared" si="0"/>
        <v/>
      </c>
      <c r="N20" t="s">
        <v>420</v>
      </c>
      <c r="O20" t="s">
        <v>420</v>
      </c>
      <c r="P20" t="s">
        <v>434</v>
      </c>
    </row>
    <row r="21" spans="4:17" x14ac:dyDescent="0.25">
      <c r="D21" s="109" t="s">
        <v>377</v>
      </c>
      <c r="E21" t="s">
        <v>420</v>
      </c>
      <c r="F21" s="110"/>
      <c r="G21" s="110"/>
      <c r="H21" s="110"/>
      <c r="I21">
        <v>10</v>
      </c>
      <c r="J21" t="s">
        <v>409</v>
      </c>
      <c r="K21">
        <v>1994</v>
      </c>
      <c r="L21">
        <v>1995</v>
      </c>
      <c r="M21" t="str">
        <f t="shared" si="0"/>
        <v/>
      </c>
      <c r="N21" t="s">
        <v>420</v>
      </c>
      <c r="O21" t="s">
        <v>420</v>
      </c>
      <c r="P21" t="s">
        <v>436</v>
      </c>
    </row>
    <row r="22" spans="4:17" x14ac:dyDescent="0.25">
      <c r="D22" s="109" t="s">
        <v>378</v>
      </c>
      <c r="E22" t="s">
        <v>420</v>
      </c>
      <c r="F22" s="110"/>
      <c r="G22" s="110"/>
      <c r="H22" s="110"/>
      <c r="I22">
        <v>11</v>
      </c>
      <c r="J22" t="s">
        <v>410</v>
      </c>
      <c r="K22">
        <v>1973</v>
      </c>
      <c r="L22">
        <v>1964</v>
      </c>
      <c r="M22" t="str">
        <f t="shared" si="0"/>
        <v/>
      </c>
      <c r="N22" t="s">
        <v>420</v>
      </c>
      <c r="O22" t="s">
        <v>420</v>
      </c>
      <c r="P22" t="s">
        <v>438</v>
      </c>
    </row>
    <row r="23" spans="4:17" x14ac:dyDescent="0.25">
      <c r="D23" s="109" t="s">
        <v>379</v>
      </c>
      <c r="E23" t="s">
        <v>420</v>
      </c>
      <c r="F23" s="110"/>
      <c r="G23" s="110"/>
      <c r="H23" s="110"/>
      <c r="I23">
        <v>12</v>
      </c>
      <c r="J23" t="s">
        <v>411</v>
      </c>
      <c r="K23">
        <v>1953</v>
      </c>
      <c r="L23">
        <v>1944</v>
      </c>
      <c r="M23" t="str">
        <f t="shared" si="0"/>
        <v/>
      </c>
      <c r="N23" t="s">
        <v>420</v>
      </c>
      <c r="O23" t="s">
        <v>420</v>
      </c>
      <c r="P23" t="s">
        <v>440</v>
      </c>
    </row>
    <row r="24" spans="4:17" x14ac:dyDescent="0.25">
      <c r="D24" s="109" t="s">
        <v>380</v>
      </c>
      <c r="E24" t="s">
        <v>420</v>
      </c>
      <c r="F24" s="110"/>
      <c r="G24" s="110"/>
      <c r="H24" s="110"/>
      <c r="I24">
        <v>13</v>
      </c>
      <c r="J24" t="s">
        <v>412</v>
      </c>
      <c r="K24">
        <v>1943</v>
      </c>
      <c r="L24" t="s">
        <v>416</v>
      </c>
      <c r="M24" t="str">
        <f t="shared" si="0"/>
        <v/>
      </c>
      <c r="N24" t="s">
        <v>420</v>
      </c>
      <c r="O24" t="s">
        <v>420</v>
      </c>
      <c r="P24" t="s">
        <v>444</v>
      </c>
    </row>
    <row r="25" spans="4:17" x14ac:dyDescent="0.25">
      <c r="D25" s="109"/>
      <c r="E25" s="110"/>
      <c r="F25" s="110"/>
      <c r="G25" s="110"/>
      <c r="H25" s="110"/>
    </row>
    <row r="26" spans="4:17" x14ac:dyDescent="0.25">
      <c r="D26" s="109"/>
      <c r="E26" s="110"/>
      <c r="F26" s="110"/>
      <c r="G26" s="110"/>
      <c r="H26" s="110"/>
    </row>
    <row r="28" spans="4:17" x14ac:dyDescent="0.25">
      <c r="D28" t="s">
        <v>445</v>
      </c>
      <c r="E28" t="str">
        <f>MID(D28,SEARCH("-",D28)+2,4)</f>
        <v xml:space="preserve">    </v>
      </c>
      <c r="F28" t="str">
        <f>MID(D28,SEARCH("-",D28)+7,LEN(D28))</f>
        <v/>
      </c>
    </row>
    <row r="29" spans="4:17" x14ac:dyDescent="0.25">
      <c r="D29" t="s">
        <v>381</v>
      </c>
      <c r="E29" t="str">
        <f>MID(D29,SEARCH("-",D29)+2,4)</f>
        <v>2009</v>
      </c>
      <c r="F29" t="str">
        <f>MID(D29,SEARCH("-",D29)+7,LEN(D29))</f>
        <v>a později   20 m</v>
      </c>
      <c r="G29" t="s">
        <v>469</v>
      </c>
      <c r="H29">
        <v>2014</v>
      </c>
      <c r="I29" t="s">
        <v>470</v>
      </c>
      <c r="J29" t="s">
        <v>446</v>
      </c>
      <c r="K29">
        <v>20</v>
      </c>
      <c r="L29">
        <f>IF(VALUE(E29)&lt;H29,VALUE(E29),H29)</f>
        <v>2009</v>
      </c>
      <c r="N29">
        <f>IF(VALUE(E29)&gt;H29,VALUE(E29),H29)</f>
        <v>2014</v>
      </c>
      <c r="P29" t="s">
        <v>101</v>
      </c>
      <c r="Q29">
        <f>K29</f>
        <v>20</v>
      </c>
    </row>
    <row r="30" spans="4:17" x14ac:dyDescent="0.25">
      <c r="D30" t="s">
        <v>382</v>
      </c>
      <c r="E30" t="str">
        <f t="shared" ref="E30:E55" si="1">MID(D30,SEARCH("-",D30)+2,4)</f>
        <v>2007</v>
      </c>
      <c r="F30" t="str">
        <f>MID(D30,SEARCH("-",D30)+7,LEN(D30))</f>
        <v>- 2008      20 m</v>
      </c>
      <c r="G30" t="s">
        <v>471</v>
      </c>
      <c r="H30">
        <v>2008</v>
      </c>
      <c r="I30" t="s">
        <v>472</v>
      </c>
      <c r="J30" t="s">
        <v>447</v>
      </c>
      <c r="K30">
        <v>20</v>
      </c>
      <c r="L30">
        <f t="shared" ref="L30:L55" si="2">IF(VALUE(E30)&lt;H30,VALUE(E30),H30)</f>
        <v>2007</v>
      </c>
      <c r="N30">
        <f t="shared" ref="N30:N55" si="3">IF(VALUE(E30)&gt;H30,VALUE(E30),H30)</f>
        <v>2008</v>
      </c>
      <c r="P30" t="s">
        <v>102</v>
      </c>
      <c r="Q30">
        <f t="shared" ref="Q30:Q55" si="4">K30</f>
        <v>20</v>
      </c>
    </row>
    <row r="31" spans="4:17" x14ac:dyDescent="0.25">
      <c r="D31" t="s">
        <v>383</v>
      </c>
      <c r="E31" t="str">
        <f t="shared" si="1"/>
        <v>2005</v>
      </c>
      <c r="F31" t="str">
        <f t="shared" ref="F31:F55" si="5">MID(D31,SEARCH("-",D31)+7,LEN(D31))</f>
        <v>- 2006      40 m</v>
      </c>
      <c r="G31" t="s">
        <v>471</v>
      </c>
      <c r="H31">
        <v>2006</v>
      </c>
      <c r="I31" t="s">
        <v>473</v>
      </c>
      <c r="J31" t="s">
        <v>448</v>
      </c>
      <c r="K31">
        <v>40</v>
      </c>
      <c r="L31">
        <f t="shared" si="2"/>
        <v>2005</v>
      </c>
      <c r="N31">
        <f t="shared" si="3"/>
        <v>2006</v>
      </c>
      <c r="P31" t="s">
        <v>103</v>
      </c>
      <c r="Q31">
        <f t="shared" si="4"/>
        <v>40</v>
      </c>
    </row>
    <row r="32" spans="4:17" x14ac:dyDescent="0.25">
      <c r="D32" t="s">
        <v>384</v>
      </c>
      <c r="E32" t="str">
        <f t="shared" si="1"/>
        <v>2003</v>
      </c>
      <c r="F32" t="str">
        <f t="shared" si="5"/>
        <v>- 2004      40 m</v>
      </c>
      <c r="G32" t="s">
        <v>471</v>
      </c>
      <c r="H32">
        <v>2004</v>
      </c>
      <c r="I32" t="s">
        <v>473</v>
      </c>
      <c r="J32" t="s">
        <v>449</v>
      </c>
      <c r="K32">
        <v>40</v>
      </c>
      <c r="L32">
        <f t="shared" si="2"/>
        <v>2003</v>
      </c>
      <c r="N32">
        <f t="shared" si="3"/>
        <v>2004</v>
      </c>
      <c r="P32" t="s">
        <v>104</v>
      </c>
      <c r="Q32">
        <f t="shared" si="4"/>
        <v>40</v>
      </c>
    </row>
    <row r="33" spans="4:17" x14ac:dyDescent="0.25">
      <c r="D33" t="s">
        <v>385</v>
      </c>
      <c r="E33" t="str">
        <f t="shared" si="1"/>
        <v>2001</v>
      </c>
      <c r="F33" t="str">
        <f t="shared" si="5"/>
        <v>- 2002      60 m</v>
      </c>
      <c r="G33" t="s">
        <v>471</v>
      </c>
      <c r="H33">
        <v>2002</v>
      </c>
      <c r="I33" t="s">
        <v>474</v>
      </c>
      <c r="J33" t="s">
        <v>450</v>
      </c>
      <c r="K33">
        <v>60</v>
      </c>
      <c r="L33">
        <f t="shared" si="2"/>
        <v>2001</v>
      </c>
      <c r="N33">
        <f t="shared" si="3"/>
        <v>2002</v>
      </c>
      <c r="P33" t="s">
        <v>105</v>
      </c>
      <c r="Q33">
        <f t="shared" si="4"/>
        <v>60</v>
      </c>
    </row>
    <row r="34" spans="4:17" x14ac:dyDescent="0.25">
      <c r="D34" t="s">
        <v>386</v>
      </c>
      <c r="E34" t="str">
        <f t="shared" si="1"/>
        <v>1999</v>
      </c>
      <c r="F34" t="str">
        <f t="shared" si="5"/>
        <v>- 2000      60 m</v>
      </c>
      <c r="G34" t="s">
        <v>471</v>
      </c>
      <c r="H34">
        <v>2000</v>
      </c>
      <c r="I34" t="s">
        <v>475</v>
      </c>
      <c r="J34" t="s">
        <v>451</v>
      </c>
      <c r="K34">
        <v>60</v>
      </c>
      <c r="L34">
        <f t="shared" si="2"/>
        <v>1999</v>
      </c>
      <c r="N34">
        <f t="shared" si="3"/>
        <v>2000</v>
      </c>
      <c r="P34" t="s">
        <v>106</v>
      </c>
      <c r="Q34">
        <f t="shared" si="4"/>
        <v>60</v>
      </c>
    </row>
    <row r="35" spans="4:17" x14ac:dyDescent="0.25">
      <c r="D35" t="s">
        <v>387</v>
      </c>
      <c r="E35" t="str">
        <f t="shared" si="1"/>
        <v>1997</v>
      </c>
      <c r="F35" t="str">
        <f t="shared" si="5"/>
        <v>- 1998      80 m</v>
      </c>
      <c r="G35" t="s">
        <v>471</v>
      </c>
      <c r="H35">
        <v>1998</v>
      </c>
      <c r="I35" t="s">
        <v>476</v>
      </c>
      <c r="J35" t="s">
        <v>452</v>
      </c>
      <c r="K35">
        <v>80</v>
      </c>
      <c r="L35">
        <f t="shared" si="2"/>
        <v>1997</v>
      </c>
      <c r="N35">
        <f t="shared" si="3"/>
        <v>1998</v>
      </c>
      <c r="P35" t="s">
        <v>107</v>
      </c>
      <c r="Q35">
        <f t="shared" si="4"/>
        <v>80</v>
      </c>
    </row>
    <row r="36" spans="4:17" x14ac:dyDescent="0.25">
      <c r="D36" t="s">
        <v>388</v>
      </c>
      <c r="E36" t="str">
        <f t="shared" si="1"/>
        <v>1995</v>
      </c>
      <c r="F36" t="str">
        <f t="shared" si="5"/>
        <v>- 1996      80 m</v>
      </c>
      <c r="G36" t="s">
        <v>471</v>
      </c>
      <c r="H36">
        <v>1996</v>
      </c>
      <c r="I36" t="s">
        <v>477</v>
      </c>
      <c r="J36" t="s">
        <v>453</v>
      </c>
      <c r="K36">
        <v>80</v>
      </c>
      <c r="L36">
        <f t="shared" si="2"/>
        <v>1995</v>
      </c>
      <c r="N36">
        <f t="shared" si="3"/>
        <v>1996</v>
      </c>
      <c r="P36" t="s">
        <v>108</v>
      </c>
      <c r="Q36">
        <f t="shared" si="4"/>
        <v>80</v>
      </c>
    </row>
    <row r="37" spans="4:17" x14ac:dyDescent="0.25">
      <c r="D37" t="s">
        <v>389</v>
      </c>
      <c r="E37" t="str">
        <f t="shared" si="1"/>
        <v>1980</v>
      </c>
      <c r="F37" t="str">
        <f t="shared" si="5"/>
        <v>- 1994      110 m</v>
      </c>
      <c r="G37" t="s">
        <v>471</v>
      </c>
      <c r="H37">
        <v>1994</v>
      </c>
      <c r="I37" t="s">
        <v>478</v>
      </c>
      <c r="J37" t="s">
        <v>454</v>
      </c>
      <c r="K37">
        <v>110</v>
      </c>
      <c r="L37">
        <f t="shared" si="2"/>
        <v>1980</v>
      </c>
      <c r="N37">
        <f t="shared" si="3"/>
        <v>1994</v>
      </c>
      <c r="P37" t="s">
        <v>109</v>
      </c>
      <c r="Q37">
        <f t="shared" si="4"/>
        <v>110</v>
      </c>
    </row>
    <row r="38" spans="4:17" x14ac:dyDescent="0.25">
      <c r="D38" t="s">
        <v>390</v>
      </c>
      <c r="E38" t="str">
        <f t="shared" si="1"/>
        <v>1979</v>
      </c>
      <c r="F38" t="str">
        <f t="shared" si="5"/>
        <v>- 1970     80 m</v>
      </c>
      <c r="G38" t="s">
        <v>471</v>
      </c>
      <c r="H38">
        <v>1970</v>
      </c>
      <c r="I38" t="s">
        <v>479</v>
      </c>
      <c r="J38" t="s">
        <v>455</v>
      </c>
      <c r="K38">
        <v>80</v>
      </c>
      <c r="L38">
        <f t="shared" si="2"/>
        <v>1970</v>
      </c>
      <c r="N38">
        <f t="shared" si="3"/>
        <v>1979</v>
      </c>
      <c r="P38" t="s">
        <v>489</v>
      </c>
      <c r="Q38">
        <f t="shared" si="4"/>
        <v>80</v>
      </c>
    </row>
    <row r="39" spans="4:17" x14ac:dyDescent="0.25">
      <c r="D39" t="s">
        <v>391</v>
      </c>
      <c r="E39" t="str">
        <f t="shared" si="1"/>
        <v>1969</v>
      </c>
      <c r="F39" t="str">
        <f t="shared" si="5"/>
        <v>a starší   80 m</v>
      </c>
      <c r="G39" t="s">
        <v>469</v>
      </c>
      <c r="H39">
        <v>1900</v>
      </c>
      <c r="I39" t="s">
        <v>480</v>
      </c>
      <c r="J39" t="s">
        <v>456</v>
      </c>
      <c r="K39">
        <v>80</v>
      </c>
      <c r="L39">
        <f t="shared" si="2"/>
        <v>1900</v>
      </c>
      <c r="N39">
        <f t="shared" si="3"/>
        <v>1969</v>
      </c>
      <c r="P39" t="s">
        <v>490</v>
      </c>
      <c r="Q39">
        <f t="shared" si="4"/>
        <v>80</v>
      </c>
    </row>
    <row r="40" spans="4:17" x14ac:dyDescent="0.25">
      <c r="P40" t="s">
        <v>881</v>
      </c>
      <c r="Q40">
        <v>80</v>
      </c>
    </row>
    <row r="41" spans="4:17" x14ac:dyDescent="0.25">
      <c r="I41" t="s">
        <v>707</v>
      </c>
      <c r="K41">
        <v>20</v>
      </c>
      <c r="L41">
        <v>1900</v>
      </c>
      <c r="P41" t="s">
        <v>706</v>
      </c>
      <c r="Q41">
        <v>20</v>
      </c>
    </row>
    <row r="43" spans="4:17" x14ac:dyDescent="0.25">
      <c r="D43" t="s">
        <v>368</v>
      </c>
      <c r="E43" t="str">
        <f t="shared" si="1"/>
        <v>2009</v>
      </c>
      <c r="F43" t="str">
        <f t="shared" si="5"/>
        <v>a později 20 m</v>
      </c>
      <c r="G43" t="s">
        <v>469</v>
      </c>
      <c r="H43">
        <v>2014</v>
      </c>
      <c r="I43" t="s">
        <v>481</v>
      </c>
      <c r="J43" t="s">
        <v>457</v>
      </c>
      <c r="K43">
        <v>20</v>
      </c>
      <c r="L43">
        <f t="shared" si="2"/>
        <v>2009</v>
      </c>
      <c r="N43">
        <f t="shared" si="3"/>
        <v>2014</v>
      </c>
      <c r="P43" t="s">
        <v>92</v>
      </c>
      <c r="Q43">
        <f t="shared" si="4"/>
        <v>20</v>
      </c>
    </row>
    <row r="44" spans="4:17" x14ac:dyDescent="0.25">
      <c r="D44" t="s">
        <v>369</v>
      </c>
      <c r="E44" t="str">
        <f t="shared" si="1"/>
        <v>2007</v>
      </c>
      <c r="F44" t="str">
        <f t="shared" si="5"/>
        <v>- 2008     20 m</v>
      </c>
      <c r="G44" t="s">
        <v>471</v>
      </c>
      <c r="H44">
        <v>2008</v>
      </c>
      <c r="I44" t="s">
        <v>482</v>
      </c>
      <c r="J44" t="s">
        <v>458</v>
      </c>
      <c r="K44">
        <v>20</v>
      </c>
      <c r="L44">
        <f t="shared" si="2"/>
        <v>2007</v>
      </c>
      <c r="N44">
        <f t="shared" si="3"/>
        <v>2008</v>
      </c>
      <c r="P44" t="s">
        <v>93</v>
      </c>
      <c r="Q44">
        <f t="shared" si="4"/>
        <v>20</v>
      </c>
    </row>
    <row r="45" spans="4:17" x14ac:dyDescent="0.25">
      <c r="D45" t="s">
        <v>370</v>
      </c>
      <c r="E45" t="str">
        <f t="shared" si="1"/>
        <v>2005</v>
      </c>
      <c r="F45" t="str">
        <f t="shared" si="5"/>
        <v>- 2006     40 m</v>
      </c>
      <c r="G45" t="s">
        <v>471</v>
      </c>
      <c r="H45">
        <v>2006</v>
      </c>
      <c r="I45" t="s">
        <v>483</v>
      </c>
      <c r="J45" t="s">
        <v>459</v>
      </c>
      <c r="K45">
        <v>40</v>
      </c>
      <c r="L45">
        <f t="shared" si="2"/>
        <v>2005</v>
      </c>
      <c r="N45">
        <f t="shared" si="3"/>
        <v>2006</v>
      </c>
      <c r="P45" t="s">
        <v>94</v>
      </c>
      <c r="Q45">
        <f t="shared" si="4"/>
        <v>40</v>
      </c>
    </row>
    <row r="46" spans="4:17" x14ac:dyDescent="0.25">
      <c r="D46" t="s">
        <v>371</v>
      </c>
      <c r="E46" t="str">
        <f t="shared" si="1"/>
        <v>2003</v>
      </c>
      <c r="F46" t="str">
        <f t="shared" si="5"/>
        <v>- 2004     40 m</v>
      </c>
      <c r="G46" t="s">
        <v>471</v>
      </c>
      <c r="H46">
        <v>2004</v>
      </c>
      <c r="I46" t="s">
        <v>484</v>
      </c>
      <c r="J46" t="s">
        <v>460</v>
      </c>
      <c r="K46">
        <v>40</v>
      </c>
      <c r="L46">
        <f t="shared" si="2"/>
        <v>2003</v>
      </c>
      <c r="N46">
        <f t="shared" si="3"/>
        <v>2004</v>
      </c>
      <c r="P46" t="s">
        <v>95</v>
      </c>
      <c r="Q46">
        <f t="shared" si="4"/>
        <v>40</v>
      </c>
    </row>
    <row r="47" spans="4:17" x14ac:dyDescent="0.25">
      <c r="D47" t="s">
        <v>372</v>
      </c>
      <c r="E47" t="str">
        <f t="shared" si="1"/>
        <v>2001</v>
      </c>
      <c r="F47" t="str">
        <f t="shared" si="5"/>
        <v>- 2002     60 m</v>
      </c>
      <c r="G47" t="s">
        <v>471</v>
      </c>
      <c r="H47">
        <v>2002</v>
      </c>
      <c r="I47" t="s">
        <v>485</v>
      </c>
      <c r="J47" t="s">
        <v>461</v>
      </c>
      <c r="K47">
        <v>60</v>
      </c>
      <c r="L47">
        <f t="shared" si="2"/>
        <v>2001</v>
      </c>
      <c r="N47">
        <f t="shared" si="3"/>
        <v>2002</v>
      </c>
      <c r="P47" t="s">
        <v>96</v>
      </c>
      <c r="Q47">
        <f t="shared" si="4"/>
        <v>60</v>
      </c>
    </row>
    <row r="48" spans="4:17" x14ac:dyDescent="0.25">
      <c r="D48" t="s">
        <v>373</v>
      </c>
      <c r="E48" t="str">
        <f t="shared" si="1"/>
        <v>1999</v>
      </c>
      <c r="F48" t="str">
        <f t="shared" si="5"/>
        <v>- 2000     60 m</v>
      </c>
      <c r="G48" t="s">
        <v>471</v>
      </c>
      <c r="H48">
        <v>2000</v>
      </c>
      <c r="I48" t="s">
        <v>485</v>
      </c>
      <c r="J48" t="s">
        <v>462</v>
      </c>
      <c r="K48">
        <v>60</v>
      </c>
      <c r="L48">
        <f t="shared" si="2"/>
        <v>1999</v>
      </c>
      <c r="N48">
        <f t="shared" si="3"/>
        <v>2000</v>
      </c>
      <c r="P48" t="s">
        <v>97</v>
      </c>
      <c r="Q48">
        <f t="shared" si="4"/>
        <v>60</v>
      </c>
    </row>
    <row r="49" spans="2:30" x14ac:dyDescent="0.25">
      <c r="D49" t="s">
        <v>374</v>
      </c>
      <c r="E49" t="str">
        <f t="shared" si="1"/>
        <v>1997</v>
      </c>
      <c r="F49" t="str">
        <f t="shared" si="5"/>
        <v>- 1998     80 m</v>
      </c>
      <c r="G49" t="s">
        <v>471</v>
      </c>
      <c r="H49">
        <v>1998</v>
      </c>
      <c r="I49" t="s">
        <v>486</v>
      </c>
      <c r="J49" t="s">
        <v>463</v>
      </c>
      <c r="K49">
        <v>80</v>
      </c>
      <c r="L49">
        <f t="shared" si="2"/>
        <v>1997</v>
      </c>
      <c r="N49">
        <f t="shared" si="3"/>
        <v>1998</v>
      </c>
      <c r="P49" t="s">
        <v>98</v>
      </c>
      <c r="Q49">
        <f t="shared" si="4"/>
        <v>80</v>
      </c>
    </row>
    <row r="50" spans="2:30" x14ac:dyDescent="0.25">
      <c r="D50" t="s">
        <v>375</v>
      </c>
      <c r="E50" t="str">
        <f t="shared" si="1"/>
        <v>1995</v>
      </c>
      <c r="F50" t="str">
        <f t="shared" si="5"/>
        <v>- 1996      80 m</v>
      </c>
      <c r="G50" t="s">
        <v>471</v>
      </c>
      <c r="H50">
        <v>1996</v>
      </c>
      <c r="I50" t="s">
        <v>477</v>
      </c>
      <c r="J50" t="s">
        <v>453</v>
      </c>
      <c r="K50">
        <v>80</v>
      </c>
      <c r="L50">
        <f t="shared" si="2"/>
        <v>1995</v>
      </c>
      <c r="N50">
        <f t="shared" si="3"/>
        <v>1996</v>
      </c>
      <c r="P50" t="s">
        <v>99</v>
      </c>
      <c r="Q50">
        <f t="shared" si="4"/>
        <v>80</v>
      </c>
    </row>
    <row r="51" spans="2:30" x14ac:dyDescent="0.25">
      <c r="D51" t="s">
        <v>376</v>
      </c>
      <c r="E51" t="str">
        <f t="shared" si="1"/>
        <v>1975</v>
      </c>
      <c r="F51" t="str">
        <f t="shared" si="5"/>
        <v>- 1994     110 m</v>
      </c>
      <c r="G51" t="s">
        <v>471</v>
      </c>
      <c r="H51">
        <v>1994</v>
      </c>
      <c r="I51" t="s">
        <v>487</v>
      </c>
      <c r="J51" t="s">
        <v>464</v>
      </c>
      <c r="K51">
        <v>110</v>
      </c>
      <c r="L51">
        <f t="shared" si="2"/>
        <v>1975</v>
      </c>
      <c r="N51">
        <f t="shared" si="3"/>
        <v>1994</v>
      </c>
      <c r="P51" t="s">
        <v>100</v>
      </c>
      <c r="Q51">
        <f t="shared" si="4"/>
        <v>110</v>
      </c>
    </row>
    <row r="52" spans="2:30" x14ac:dyDescent="0.25">
      <c r="D52" t="s">
        <v>377</v>
      </c>
      <c r="E52" t="str">
        <f t="shared" si="1"/>
        <v>1965</v>
      </c>
      <c r="F52" t="str">
        <f t="shared" si="5"/>
        <v>- 1974     110 m</v>
      </c>
      <c r="G52" t="s">
        <v>471</v>
      </c>
      <c r="H52">
        <v>1974</v>
      </c>
      <c r="I52" t="s">
        <v>487</v>
      </c>
      <c r="J52" t="s">
        <v>465</v>
      </c>
      <c r="K52">
        <v>110</v>
      </c>
      <c r="L52">
        <f t="shared" si="2"/>
        <v>1965</v>
      </c>
      <c r="N52">
        <f t="shared" si="3"/>
        <v>1974</v>
      </c>
      <c r="P52" t="s">
        <v>14</v>
      </c>
      <c r="Q52">
        <f t="shared" si="4"/>
        <v>110</v>
      </c>
    </row>
    <row r="53" spans="2:30" x14ac:dyDescent="0.25">
      <c r="D53" t="s">
        <v>378</v>
      </c>
      <c r="E53" t="str">
        <f t="shared" si="1"/>
        <v>1955</v>
      </c>
      <c r="F53" t="str">
        <f t="shared" si="5"/>
        <v>- 1964     110 m</v>
      </c>
      <c r="G53" t="s">
        <v>471</v>
      </c>
      <c r="H53">
        <v>1964</v>
      </c>
      <c r="I53" t="s">
        <v>487</v>
      </c>
      <c r="J53" t="s">
        <v>466</v>
      </c>
      <c r="K53">
        <v>110</v>
      </c>
      <c r="L53">
        <f t="shared" si="2"/>
        <v>1955</v>
      </c>
      <c r="N53">
        <f t="shared" si="3"/>
        <v>1964</v>
      </c>
      <c r="P53" t="s">
        <v>87</v>
      </c>
      <c r="Q53">
        <f t="shared" si="4"/>
        <v>110</v>
      </c>
    </row>
    <row r="54" spans="2:30" x14ac:dyDescent="0.25">
      <c r="D54" t="s">
        <v>379</v>
      </c>
      <c r="E54" t="str">
        <f t="shared" si="1"/>
        <v>1945</v>
      </c>
      <c r="F54" t="str">
        <f t="shared" si="5"/>
        <v>- 1954     80 m</v>
      </c>
      <c r="G54" t="s">
        <v>471</v>
      </c>
      <c r="H54">
        <v>1954</v>
      </c>
      <c r="I54" t="s">
        <v>486</v>
      </c>
      <c r="J54" t="s">
        <v>467</v>
      </c>
      <c r="K54">
        <v>80</v>
      </c>
      <c r="L54">
        <f t="shared" si="2"/>
        <v>1945</v>
      </c>
      <c r="N54">
        <f t="shared" si="3"/>
        <v>1954</v>
      </c>
      <c r="P54" t="s">
        <v>90</v>
      </c>
      <c r="Q54">
        <f t="shared" si="4"/>
        <v>80</v>
      </c>
    </row>
    <row r="55" spans="2:30" x14ac:dyDescent="0.25">
      <c r="D55" t="s">
        <v>380</v>
      </c>
      <c r="E55" t="str">
        <f t="shared" si="1"/>
        <v>1944</v>
      </c>
      <c r="F55" t="str">
        <f t="shared" si="5"/>
        <v>a dříve     80 m</v>
      </c>
      <c r="G55" t="s">
        <v>469</v>
      </c>
      <c r="H55">
        <v>1900</v>
      </c>
      <c r="I55" t="s">
        <v>488</v>
      </c>
      <c r="J55" t="s">
        <v>468</v>
      </c>
      <c r="K55">
        <v>80</v>
      </c>
      <c r="L55">
        <f t="shared" si="2"/>
        <v>1900</v>
      </c>
      <c r="N55">
        <f t="shared" si="3"/>
        <v>1944</v>
      </c>
      <c r="P55" t="s">
        <v>491</v>
      </c>
      <c r="Q55">
        <f t="shared" si="4"/>
        <v>80</v>
      </c>
    </row>
    <row r="59" spans="2:30" x14ac:dyDescent="0.25">
      <c r="B59" s="113">
        <v>1</v>
      </c>
      <c r="C59" s="113">
        <v>2</v>
      </c>
      <c r="D59" s="113">
        <v>3</v>
      </c>
      <c r="E59" s="113">
        <v>4</v>
      </c>
      <c r="F59" s="113">
        <v>5</v>
      </c>
      <c r="G59" s="113">
        <v>6</v>
      </c>
      <c r="H59" s="113">
        <v>7</v>
      </c>
      <c r="I59" s="113">
        <v>8</v>
      </c>
      <c r="J59" s="113">
        <v>9</v>
      </c>
      <c r="K59" s="113">
        <v>10</v>
      </c>
      <c r="L59" s="113">
        <v>11</v>
      </c>
      <c r="M59" s="113">
        <v>12</v>
      </c>
      <c r="N59" s="113">
        <v>13</v>
      </c>
      <c r="O59" s="113">
        <v>14</v>
      </c>
    </row>
    <row r="60" spans="2:30" s="1" customFormat="1" ht="30" x14ac:dyDescent="0.25">
      <c r="B60" s="143"/>
      <c r="C60" s="144" t="s">
        <v>515</v>
      </c>
      <c r="D60" s="143"/>
      <c r="E60" s="143"/>
      <c r="F60" s="143"/>
      <c r="G60" s="143"/>
      <c r="H60" s="143" t="s">
        <v>495</v>
      </c>
      <c r="I60" s="143" t="s">
        <v>496</v>
      </c>
      <c r="J60" s="143" t="s">
        <v>12</v>
      </c>
      <c r="K60" s="143" t="s">
        <v>497</v>
      </c>
      <c r="L60" s="143" t="s">
        <v>513</v>
      </c>
      <c r="M60" s="144" t="s">
        <v>514</v>
      </c>
      <c r="N60" s="143" t="s">
        <v>290</v>
      </c>
      <c r="O60" s="1" t="s">
        <v>506</v>
      </c>
      <c r="P60" s="143" t="s">
        <v>290</v>
      </c>
      <c r="Q60" s="143" t="s">
        <v>506</v>
      </c>
      <c r="R60" s="1" t="s">
        <v>292</v>
      </c>
      <c r="S60" s="1" t="s">
        <v>549</v>
      </c>
      <c r="Y60" s="303"/>
      <c r="Z60" s="303"/>
      <c r="AA60" s="303"/>
      <c r="AB60" s="303"/>
      <c r="AC60" s="303"/>
      <c r="AD60" s="303"/>
    </row>
    <row r="61" spans="2:30" x14ac:dyDescent="0.25">
      <c r="B61" s="113" t="str">
        <f>L61</f>
        <v>D01</v>
      </c>
      <c r="C61" s="113">
        <f>IF(N61="","",COUNTIF($N$61:N61,N61)+N61*10)</f>
        <v>11</v>
      </c>
      <c r="D61" s="114" t="s">
        <v>492</v>
      </c>
      <c r="E61" s="139" t="s">
        <v>418</v>
      </c>
      <c r="F61" s="114">
        <f>YEAR(NASTAVENÍ!$D$3)-kat_akce!P15</f>
        <v>2021</v>
      </c>
      <c r="G61" s="114" t="s">
        <v>414</v>
      </c>
      <c r="H61" s="113">
        <f ca="1">IF(F61="","",IF(AND(MID(G61,1,1)=" ",F61&lt;YEAR(TODAY())-10),YEAR(TODAY())-100,IF(F61&lt;G61,F61,G61)))</f>
        <v>2021</v>
      </c>
      <c r="I61" s="113">
        <f t="shared" ref="I61:I89" ca="1" si="6">IF(F61="","",IF(MID(G61,1,1)=" ",IF(F61&gt;YEAR(TODAY())-30,YEAR(TODAY()),F61),IF(F61&gt;G61,F61,G61)))</f>
        <v>2026</v>
      </c>
      <c r="J61" s="113" t="str">
        <f ca="1">IF(H61="","",CONCATENATE(D61,TEXT(COUNTIF($D$60:D62,D61),"00")))</f>
        <v>D02</v>
      </c>
      <c r="K61" s="10">
        <f t="shared" ref="K61:K71" ca="1" si="7">IF(J61="","",VALUE(VLOOKUP(J61,$P$29:$U$55,2,0)))</f>
        <v>20</v>
      </c>
      <c r="L61" s="113" t="s">
        <v>101</v>
      </c>
      <c r="M61" s="113">
        <v>20</v>
      </c>
      <c r="N61">
        <f>IF(M61="","",IF(M61=20,1,IF(M61=40,2,IF(M61=60,3,IF(M61=80,4,5)))))</f>
        <v>1</v>
      </c>
      <c r="O61">
        <f ca="1">IF(B61="","",COUNTIF(Vstup!$H$7:$H$652,B61))</f>
        <v>15</v>
      </c>
      <c r="P61">
        <v>1</v>
      </c>
      <c r="Q61">
        <f>COUNTIF($N$61:$N$89,P61)</f>
        <v>5</v>
      </c>
      <c r="R61" s="10" t="str">
        <f ca="1">IF(OR(B61="",O61=0),"","L"&amp;VLOOKUP(B61,Kategorie!$A$4:$BR$34,69,0))</f>
        <v>L1</v>
      </c>
      <c r="S61" t="str">
        <f>IF(ISNUMBER(G61),kat_akce!Q15 &amp; " -  " &amp;  kat_akce!P15 &amp;"  let",kat_akce!P15 &amp; "  let  " &amp;  G61)</f>
        <v>5  let   a mladší</v>
      </c>
      <c r="T61" t="str">
        <f ca="1">IF(B61="","",CONCATENATE(E61,"  -   ročník ",F61,IF(ISNUMBER(G61)," - "," "),G61,"  ",K61," m"))</f>
        <v>Benjamínci D  -   ročník 2021  a mladší  20 m</v>
      </c>
    </row>
    <row r="62" spans="2:30" x14ac:dyDescent="0.25">
      <c r="B62" s="113" t="str">
        <f t="shared" ref="B62:B89" si="8">L62</f>
        <v>D02</v>
      </c>
      <c r="C62" s="113">
        <f>IF(N62="","",COUNTIF($N$61:N62,N62)+N62*10)</f>
        <v>12</v>
      </c>
      <c r="D62" s="114" t="s">
        <v>492</v>
      </c>
      <c r="E62" s="140" t="s">
        <v>722</v>
      </c>
      <c r="F62" s="114">
        <f>YEAR(NASTAVENÍ!$D$3)-kat_akce!P16</f>
        <v>2019</v>
      </c>
      <c r="G62" s="10">
        <f>YEAR(NASTAVENÍ!$D$3)-kat_akce!Q16</f>
        <v>2020</v>
      </c>
      <c r="H62" s="113">
        <f t="shared" ref="H62:H89" ca="1" si="9">IF(F62="","",IF(AND(MID(G62,1,1)=" ",F62&lt;YEAR(TODAY())-10),YEAR(TODAY())-100,IF(F62&lt;G62,F62,G62)))</f>
        <v>2019</v>
      </c>
      <c r="I62" s="113">
        <f t="shared" ca="1" si="6"/>
        <v>2020</v>
      </c>
      <c r="J62" s="113" t="str">
        <f ca="1">IF(H62="","",CONCATENATE(D62,TEXT(COUNTIF($D$61:D62,D62),"00")))</f>
        <v>D02</v>
      </c>
      <c r="K62" s="10">
        <f t="shared" ca="1" si="7"/>
        <v>20</v>
      </c>
      <c r="L62" s="113" t="s">
        <v>102</v>
      </c>
      <c r="M62" s="113">
        <v>20</v>
      </c>
      <c r="N62">
        <f t="shared" ref="N62:N89" si="10">IF(M62="","",IF(M62=20,1,IF(M62=40,2,IF(M62=60,3,IF(M62=80,4,5)))))</f>
        <v>1</v>
      </c>
      <c r="O62">
        <f ca="1">IF(B62="","",COUNTIF(Vstup!$H$7:$H$652,B62))</f>
        <v>4</v>
      </c>
      <c r="P62">
        <v>2</v>
      </c>
      <c r="Q62">
        <f>COUNTIF($N$61:$N$89,P62)</f>
        <v>4</v>
      </c>
      <c r="R62" s="10" t="str">
        <f ca="1">IF(OR(B62="",O62=0),"","L"&amp;VLOOKUP(B62,Kategorie!$A$4:$BR$34,69,0))</f>
        <v>L2</v>
      </c>
      <c r="S62" t="str">
        <f>IF(ISNUMBER(G62),kat_akce!Q16 &amp; " -  " &amp;  kat_akce!P16 &amp;"  let",kat_akce!P16 &amp; "  let  " &amp;  G62)</f>
        <v>6 -  7  let</v>
      </c>
      <c r="T62" t="str">
        <f ca="1">IF(B62="","",CONCATENATE(E62,"  -   ročník ",F62,IF(ISNUMBER(G62)," - "," "),G62,"  ",K62," m"))</f>
        <v>Atletická školka D  -   ročník 2019 - 2020  20 m</v>
      </c>
    </row>
    <row r="63" spans="2:30" x14ac:dyDescent="0.25">
      <c r="B63" s="113" t="str">
        <f t="shared" si="8"/>
        <v>D03</v>
      </c>
      <c r="C63" s="113">
        <f>IF(N63="","",COUNTIF($N$61:N63,N63)+N63*10)</f>
        <v>21</v>
      </c>
      <c r="D63" s="114" t="s">
        <v>492</v>
      </c>
      <c r="E63" s="140" t="s">
        <v>723</v>
      </c>
      <c r="F63" s="114">
        <f>YEAR(NASTAVENÍ!$D$3)-kat_akce!P17</f>
        <v>2017</v>
      </c>
      <c r="G63" s="10">
        <f>YEAR(NASTAVENÍ!$D$3)-kat_akce!Q17</f>
        <v>2018</v>
      </c>
      <c r="H63" s="113">
        <f t="shared" ca="1" si="9"/>
        <v>2017</v>
      </c>
      <c r="I63" s="113">
        <f t="shared" ca="1" si="6"/>
        <v>2018</v>
      </c>
      <c r="J63" s="113" t="str">
        <f ca="1">IF(H63="","",CONCATENATE(D63,TEXT(COUNTIF($D$61:D63,D63),"00")))</f>
        <v>D03</v>
      </c>
      <c r="K63" s="10">
        <f t="shared" ca="1" si="7"/>
        <v>40</v>
      </c>
      <c r="L63" s="113" t="s">
        <v>103</v>
      </c>
      <c r="M63" s="113">
        <v>40</v>
      </c>
      <c r="N63">
        <f t="shared" si="10"/>
        <v>2</v>
      </c>
      <c r="O63">
        <f ca="1">IF(B63="","",COUNTIF(Vstup!$H$7:$H$652,B63))</f>
        <v>6</v>
      </c>
      <c r="P63">
        <v>3</v>
      </c>
      <c r="Q63">
        <f>COUNTIF($N$61:$N$89,P63)</f>
        <v>4</v>
      </c>
      <c r="R63" s="10" t="str">
        <f ca="1">IF(OR(B63="",O63=0),"","L"&amp;VLOOKUP(B63,Kategorie!$A$4:$BR$34,69,0))</f>
        <v>L5</v>
      </c>
      <c r="S63" t="str">
        <f>IF(ISNUMBER(G63),kat_akce!Q17 &amp; " -  " &amp;  kat_akce!P17 &amp;"  let",kat_akce!P17 &amp; "  let  " &amp;  G63)</f>
        <v>8 -  9  let</v>
      </c>
      <c r="T63" t="str">
        <f t="shared" ref="T63:T89" ca="1" si="11">IF(B63="","",CONCATENATE(E63,"  -   ročník ",F63,IF(ISNUMBER(G63)," - "," "),G63,"  ",K63," m"))</f>
        <v>Minipřípravka D  -   ročník 2017 - 2018  40 m</v>
      </c>
    </row>
    <row r="64" spans="2:30" x14ac:dyDescent="0.25">
      <c r="B64" s="113" t="str">
        <f t="shared" si="8"/>
        <v>D04</v>
      </c>
      <c r="C64" s="113">
        <f>IF(N64="","",COUNTIF($N$61:N64,N64)+N64*10)</f>
        <v>22</v>
      </c>
      <c r="D64" s="114" t="s">
        <v>492</v>
      </c>
      <c r="E64" s="140" t="s">
        <v>724</v>
      </c>
      <c r="F64" s="114">
        <f>YEAR(NASTAVENÍ!$D$3)-kat_akce!P18</f>
        <v>2015</v>
      </c>
      <c r="G64" s="10">
        <f>YEAR(NASTAVENÍ!$D$3)-kat_akce!Q18</f>
        <v>2016</v>
      </c>
      <c r="H64" s="113">
        <f t="shared" ca="1" si="9"/>
        <v>2015</v>
      </c>
      <c r="I64" s="113">
        <f t="shared" ca="1" si="6"/>
        <v>2016</v>
      </c>
      <c r="J64" s="113" t="str">
        <f ca="1">IF(H64="","",CONCATENATE(D64,TEXT(COUNTIF($D$61:D64,D64),"00")))</f>
        <v>D04</v>
      </c>
      <c r="K64" s="10">
        <f t="shared" ca="1" si="7"/>
        <v>40</v>
      </c>
      <c r="L64" s="113" t="s">
        <v>104</v>
      </c>
      <c r="M64" s="113">
        <v>40</v>
      </c>
      <c r="N64">
        <f t="shared" si="10"/>
        <v>2</v>
      </c>
      <c r="O64">
        <f ca="1">IF(B64="","",COUNTIF(Vstup!$H$7:$H$652,B64))</f>
        <v>7</v>
      </c>
      <c r="P64">
        <v>4</v>
      </c>
      <c r="Q64">
        <f>COUNTIF($N$61:$N$89,P64)</f>
        <v>10</v>
      </c>
      <c r="R64" s="10" t="str">
        <f ca="1">IF(OR(B64="",O64=0),"","L"&amp;VLOOKUP(B64,Kategorie!$A$4:$BR$34,69,0))</f>
        <v>L7</v>
      </c>
      <c r="S64" t="str">
        <f>IF(ISNUMBER(G64),kat_akce!Q18 &amp; " -  " &amp;  kat_akce!P18 &amp;"  let",kat_akce!P18 &amp; "  let  " &amp;  G64)</f>
        <v>10 -  11  let</v>
      </c>
      <c r="T64" t="str">
        <f ca="1">IF(B64="","",CONCATENATE(E64,"  -   ročník ",F64,IF(ISNUMBER(G64)," - "," "),G64,"  ",K64," m"))</f>
        <v>Přípravka D  -   ročník 2015 - 2016  40 m</v>
      </c>
    </row>
    <row r="65" spans="2:20" x14ac:dyDescent="0.25">
      <c r="B65" s="113" t="str">
        <f t="shared" si="8"/>
        <v>D05</v>
      </c>
      <c r="C65" s="113">
        <f>IF(N65="","",COUNTIF($N$61:N65,N65)+N65*10)</f>
        <v>31</v>
      </c>
      <c r="D65" s="114" t="s">
        <v>492</v>
      </c>
      <c r="E65" s="140" t="s">
        <v>570</v>
      </c>
      <c r="F65" s="114">
        <f>YEAR(NASTAVENÍ!$D$3)-kat_akce!P19</f>
        <v>2013</v>
      </c>
      <c r="G65" s="10">
        <f>YEAR(NASTAVENÍ!$D$3)-kat_akce!Q19</f>
        <v>2014</v>
      </c>
      <c r="H65" s="113">
        <f t="shared" ca="1" si="9"/>
        <v>2013</v>
      </c>
      <c r="I65" s="113">
        <f t="shared" ca="1" si="6"/>
        <v>2014</v>
      </c>
      <c r="J65" s="113" t="str">
        <f ca="1">IF(H65="","",CONCATENATE(D65,TEXT(COUNTIF($D$61:D65,D65),"00")))</f>
        <v>D05</v>
      </c>
      <c r="K65" s="10">
        <f t="shared" ca="1" si="7"/>
        <v>60</v>
      </c>
      <c r="L65" s="113" t="s">
        <v>105</v>
      </c>
      <c r="M65" s="113">
        <v>60</v>
      </c>
      <c r="N65">
        <f t="shared" si="10"/>
        <v>3</v>
      </c>
      <c r="O65">
        <f ca="1">IF(B65="","",COUNTIF(Vstup!$H$7:$H$652,B65))</f>
        <v>2</v>
      </c>
      <c r="P65">
        <v>5</v>
      </c>
      <c r="Q65">
        <f>COUNTIF($N$61:$N$89,P65)</f>
        <v>4</v>
      </c>
      <c r="R65" s="10" t="str">
        <f ca="1">IF(OR(B65="",O65=0),"","L"&amp;VLOOKUP(B65,Kategorie!$A$4:$BR$34,69,0))</f>
        <v>L8</v>
      </c>
      <c r="S65" t="str">
        <f>IF(ISNUMBER(G65),kat_akce!Q19 &amp; " -  " &amp;  kat_akce!P19 &amp;"  let",kat_akce!P19 &amp; "  let  " &amp;  G65)</f>
        <v>12 -  13  let</v>
      </c>
      <c r="T65" t="str">
        <f t="shared" ca="1" si="11"/>
        <v>Mladší žákyně  -   ročník 2013 - 2014  60 m</v>
      </c>
    </row>
    <row r="66" spans="2:20" x14ac:dyDescent="0.25">
      <c r="B66" s="113" t="str">
        <f t="shared" si="8"/>
        <v>D06</v>
      </c>
      <c r="C66" s="113">
        <f>IF(N66="","",COUNTIF($N$61:N66,N66)+N66*10)</f>
        <v>32</v>
      </c>
      <c r="D66" s="114" t="s">
        <v>492</v>
      </c>
      <c r="E66" s="140" t="s">
        <v>578</v>
      </c>
      <c r="F66" s="114">
        <f>YEAR(NASTAVENÍ!$D$3)-kat_akce!P20</f>
        <v>2011</v>
      </c>
      <c r="G66" s="10">
        <f>YEAR(NASTAVENÍ!$D$3)-kat_akce!Q20</f>
        <v>2012</v>
      </c>
      <c r="H66" s="113">
        <f t="shared" ca="1" si="9"/>
        <v>2011</v>
      </c>
      <c r="I66" s="113">
        <f t="shared" ca="1" si="6"/>
        <v>2012</v>
      </c>
      <c r="J66" s="113" t="str">
        <f ca="1">IF(H66="","",CONCATENATE(D66,TEXT(COUNTIF($D$61:D66,D66),"00")))</f>
        <v>D06</v>
      </c>
      <c r="K66" s="10">
        <f t="shared" ca="1" si="7"/>
        <v>60</v>
      </c>
      <c r="L66" s="113" t="s">
        <v>106</v>
      </c>
      <c r="M66" s="113">
        <v>60</v>
      </c>
      <c r="N66">
        <f t="shared" si="10"/>
        <v>3</v>
      </c>
      <c r="O66">
        <f ca="1">IF(B66="","",COUNTIF(Vstup!$H$7:$H$652,B66))</f>
        <v>5</v>
      </c>
      <c r="R66" s="10" t="str">
        <f ca="1">IF(OR(B66="",O66=0),"","L"&amp;VLOOKUP(B66,Kategorie!$A$4:$BR$34,69,0))</f>
        <v>L8</v>
      </c>
      <c r="S66" t="str">
        <f>IF(ISNUMBER(G66),kat_akce!Q20 &amp; " -  " &amp;  kat_akce!P20 &amp;"  let",kat_akce!P20 &amp; "  let  " &amp;  G66)</f>
        <v>14 -  15  let</v>
      </c>
      <c r="T66" t="str">
        <f t="shared" ca="1" si="11"/>
        <v>Starší žákyně  -   ročník 2011 - 2012  60 m</v>
      </c>
    </row>
    <row r="67" spans="2:20" x14ac:dyDescent="0.25">
      <c r="B67" s="113" t="str">
        <f t="shared" si="8"/>
        <v>D07</v>
      </c>
      <c r="C67" s="113">
        <f>IF(N67="","",COUNTIF($N$61:N67,N67)+N67*10)</f>
        <v>41</v>
      </c>
      <c r="D67" s="114" t="s">
        <v>492</v>
      </c>
      <c r="E67" s="140" t="s">
        <v>616</v>
      </c>
      <c r="F67" s="114">
        <f>YEAR(NASTAVENÍ!$D$3)-kat_akce!P21</f>
        <v>2009</v>
      </c>
      <c r="G67" s="10">
        <f>YEAR(NASTAVENÍ!$D$3)-kat_akce!Q21</f>
        <v>2010</v>
      </c>
      <c r="H67" s="113">
        <f t="shared" ca="1" si="9"/>
        <v>2009</v>
      </c>
      <c r="I67" s="113">
        <f t="shared" ca="1" si="6"/>
        <v>2010</v>
      </c>
      <c r="J67" s="113" t="str">
        <f ca="1">IF(H67="","",CONCATENATE(D67,TEXT(COUNTIF($D$61:D67,D67),"00")))</f>
        <v>D07</v>
      </c>
      <c r="K67" s="10">
        <f t="shared" ca="1" si="7"/>
        <v>80</v>
      </c>
      <c r="L67" s="113" t="s">
        <v>107</v>
      </c>
      <c r="M67" s="113">
        <v>80</v>
      </c>
      <c r="N67">
        <f t="shared" si="10"/>
        <v>4</v>
      </c>
      <c r="O67">
        <f ca="1">IF(B67="","",COUNTIF(Vstup!$H$7:$H$652,B67))</f>
        <v>2</v>
      </c>
      <c r="R67" s="10" t="str">
        <f ca="1">IF(OR(B67="",O67=0),"","L"&amp;VLOOKUP(B67,Kategorie!$A$4:$BR$34,69,0))</f>
        <v>L10</v>
      </c>
      <c r="S67" t="str">
        <f>IF(ISNUMBER(G67),kat_akce!Q21 &amp; " -  " &amp;  kat_akce!P21 &amp;"  let",kat_akce!P21 &amp; "  let  " &amp;  G67)</f>
        <v>16 -  17  let</v>
      </c>
      <c r="T67" t="str">
        <f t="shared" ca="1" si="11"/>
        <v>Dorostenky  -   ročník 2009 - 2010  80 m</v>
      </c>
    </row>
    <row r="68" spans="2:20" x14ac:dyDescent="0.25">
      <c r="B68" s="113" t="str">
        <f t="shared" si="8"/>
        <v>D08</v>
      </c>
      <c r="C68" s="113">
        <f>IF(N68="","",COUNTIF($N$61:N68,N68)+N68*10)</f>
        <v>42</v>
      </c>
      <c r="D68" s="114" t="s">
        <v>492</v>
      </c>
      <c r="E68" s="140" t="s">
        <v>620</v>
      </c>
      <c r="F68" s="114">
        <f>YEAR(NASTAVENÍ!$D$3)-kat_akce!P22</f>
        <v>2007</v>
      </c>
      <c r="G68" s="10">
        <f>YEAR(NASTAVENÍ!$D$3)-kat_akce!Q22</f>
        <v>2008</v>
      </c>
      <c r="H68" s="113">
        <f t="shared" ca="1" si="9"/>
        <v>2007</v>
      </c>
      <c r="I68" s="113">
        <f t="shared" ca="1" si="6"/>
        <v>2008</v>
      </c>
      <c r="J68" s="113" t="str">
        <f ca="1">IF(H68="","",CONCATENATE(D68,TEXT(COUNTIF($D$61:D68,D68),"00")))</f>
        <v>D08</v>
      </c>
      <c r="K68" s="10">
        <f t="shared" ca="1" si="7"/>
        <v>80</v>
      </c>
      <c r="L68" s="113" t="s">
        <v>108</v>
      </c>
      <c r="M68" s="113">
        <v>80</v>
      </c>
      <c r="N68">
        <f t="shared" si="10"/>
        <v>4</v>
      </c>
      <c r="O68">
        <f ca="1">IF(B68="","",COUNTIF(Vstup!$H$7:$H$652,B68))</f>
        <v>0</v>
      </c>
      <c r="R68" s="10" t="str">
        <f ca="1">IF(OR(B68="",O68=0),"","L"&amp;VLOOKUP(B68,Kategorie!$A$4:$BR$34,69,0))</f>
        <v/>
      </c>
      <c r="S68" t="str">
        <f>IF(ISNUMBER(G68),kat_akce!Q22 &amp; " -  " &amp;  kat_akce!P22 &amp;"  let",kat_akce!P22 &amp; "  let  " &amp;  G68)</f>
        <v>18 -  19  let</v>
      </c>
      <c r="T68" t="str">
        <f t="shared" ca="1" si="11"/>
        <v>Juniorky  -   ročník 2007 - 2008  80 m</v>
      </c>
    </row>
    <row r="69" spans="2:20" x14ac:dyDescent="0.25">
      <c r="B69" s="113" t="str">
        <f t="shared" si="8"/>
        <v>D09</v>
      </c>
      <c r="C69" s="113">
        <f>IF(N69="","",COUNTIF($N$61:N69,N69)+N69*10)</f>
        <v>51</v>
      </c>
      <c r="D69" s="114" t="s">
        <v>492</v>
      </c>
      <c r="E69" s="140" t="s">
        <v>725</v>
      </c>
      <c r="F69" s="114">
        <f>YEAR(NASTAVENÍ!$D$3)-kat_akce!P23</f>
        <v>1992</v>
      </c>
      <c r="G69" s="10">
        <f>YEAR(NASTAVENÍ!$D$3)-kat_akce!Q23</f>
        <v>2006</v>
      </c>
      <c r="H69" s="113">
        <f t="shared" ca="1" si="9"/>
        <v>1992</v>
      </c>
      <c r="I69" s="113">
        <f t="shared" ca="1" si="6"/>
        <v>2006</v>
      </c>
      <c r="J69" s="113" t="str">
        <f ca="1">IF(H69="","",CONCATENATE(D69,TEXT(COUNTIF($D$61:D69,D69),"00")))</f>
        <v>D09</v>
      </c>
      <c r="K69" s="10">
        <f t="shared" ca="1" si="7"/>
        <v>110</v>
      </c>
      <c r="L69" s="113" t="s">
        <v>109</v>
      </c>
      <c r="M69" s="113">
        <v>110</v>
      </c>
      <c r="N69">
        <f t="shared" si="10"/>
        <v>5</v>
      </c>
      <c r="O69">
        <f ca="1">IF(B69="","",COUNTIF(Vstup!$H$7:$H$652,B69))</f>
        <v>4</v>
      </c>
      <c r="R69" s="10" t="str">
        <f ca="1">IF(OR(B69="",O69=0),"","L"&amp;VLOOKUP(B69,Kategorie!$A$4:$BR$34,69,0))</f>
        <v>L15</v>
      </c>
      <c r="S69" t="str">
        <f>IF(ISNUMBER(G69),kat_akce!Q23 &amp; " -  " &amp;  kat_akce!P23 &amp;"  let",kat_akce!P23 &amp; "  let  " &amp;  G69)</f>
        <v>20 -  34  let</v>
      </c>
      <c r="T69" t="str">
        <f t="shared" ca="1" si="11"/>
        <v>Ženy A  -   ročník 1992 - 2006  110 m</v>
      </c>
    </row>
    <row r="70" spans="2:20" x14ac:dyDescent="0.25">
      <c r="B70" s="113" t="str">
        <f t="shared" si="8"/>
        <v>D10</v>
      </c>
      <c r="C70" s="113">
        <f>IF(N70="","",COUNTIF($N$61:N70,N70)+N70*10)</f>
        <v>43</v>
      </c>
      <c r="D70" s="114" t="s">
        <v>492</v>
      </c>
      <c r="E70" s="140" t="s">
        <v>493</v>
      </c>
      <c r="F70" s="114">
        <f>YEAR(NASTAVENÍ!$D$3)-kat_akce!P24</f>
        <v>1991</v>
      </c>
      <c r="G70" s="10">
        <f>YEAR(NASTAVENÍ!$D$3)-kat_akce!Q24</f>
        <v>1982</v>
      </c>
      <c r="H70" s="113">
        <f t="shared" ca="1" si="9"/>
        <v>1982</v>
      </c>
      <c r="I70" s="113">
        <f ca="1">IF(F70="","",IF(MID(G70,1,1)=" ",IF(F70&gt;YEAR(TODAY())-30,YEAR(TODAY()),F70),IF(F70&gt;G70,F70,G70)))</f>
        <v>1991</v>
      </c>
      <c r="J70" s="113" t="str">
        <f ca="1">IF(H70="","",CONCATENATE(D70,TEXT(COUNTIF($D$61:D70,D70),"00")))</f>
        <v>D10</v>
      </c>
      <c r="K70" s="10">
        <f t="shared" ca="1" si="7"/>
        <v>80</v>
      </c>
      <c r="L70" s="113" t="s">
        <v>489</v>
      </c>
      <c r="M70" s="113">
        <v>80</v>
      </c>
      <c r="N70">
        <f t="shared" si="10"/>
        <v>4</v>
      </c>
      <c r="O70">
        <f ca="1">IF(B70="","",COUNTIF(Vstup!$H$7:$H$652,B70))</f>
        <v>9</v>
      </c>
      <c r="R70" s="10" t="str">
        <f ca="1">IF(OR(B70="",O70=0),"","L"&amp;VLOOKUP(B70,Kategorie!$A$4:$BR$34,69,0))</f>
        <v>L11</v>
      </c>
      <c r="S70" t="str">
        <f>IF(ISNUMBER(G70),kat_akce!Q24 &amp; " -  " &amp;  kat_akce!P24 &amp;"  let",kat_akce!P24 &amp; "  let  " &amp;  G70)</f>
        <v>44 -  35  let</v>
      </c>
      <c r="T70" t="str">
        <f t="shared" ca="1" si="11"/>
        <v>Ženy B  -   ročník 1991 - 1982  80 m</v>
      </c>
    </row>
    <row r="71" spans="2:20" x14ac:dyDescent="0.25">
      <c r="B71" s="113" t="str">
        <f t="shared" si="8"/>
        <v>D11</v>
      </c>
      <c r="C71" s="113">
        <f>IF(N71="","",COUNTIF($N$61:N71,N71)+N71*10)</f>
        <v>44</v>
      </c>
      <c r="D71" s="114" t="s">
        <v>492</v>
      </c>
      <c r="E71" s="140" t="s">
        <v>726</v>
      </c>
      <c r="F71" s="114">
        <f>YEAR(NASTAVENÍ!$D$3)-kat_akce!P25</f>
        <v>1981</v>
      </c>
      <c r="G71" s="286">
        <f>YEAR(NASTAVENÍ!$D$3)-kat_akce!Q25</f>
        <v>1972</v>
      </c>
      <c r="H71" s="113">
        <f t="shared" ca="1" si="9"/>
        <v>1972</v>
      </c>
      <c r="I71" s="113">
        <f t="shared" ca="1" si="6"/>
        <v>1981</v>
      </c>
      <c r="J71" s="113" t="str">
        <f ca="1">IF(H71="","",CONCATENATE(D71,TEXT(COUNTIF($D$61:D71,D71),"00")))</f>
        <v>D11</v>
      </c>
      <c r="K71" s="10">
        <f t="shared" ca="1" si="7"/>
        <v>80</v>
      </c>
      <c r="L71" s="113" t="s">
        <v>490</v>
      </c>
      <c r="M71" s="113">
        <v>80</v>
      </c>
      <c r="N71">
        <f t="shared" si="10"/>
        <v>4</v>
      </c>
      <c r="O71">
        <f ca="1">IF(B71="","",COUNTIF(Vstup!$H$7:$H$652,B71))</f>
        <v>9</v>
      </c>
      <c r="R71" s="10" t="str">
        <f ca="1">IF(OR(B71="",O71=0),"","L"&amp;VLOOKUP(B71,Kategorie!$A$4:$BR$34,69,0))</f>
        <v>L12</v>
      </c>
      <c r="S71" t="str">
        <f>IF(ISNUMBER(G71),kat_akce!Q25 &amp; " -  " &amp;  kat_akce!P25 &amp;"  let",kat_akce!P25 &amp; "  let  " &amp;  G71)</f>
        <v>54 -  45  let</v>
      </c>
      <c r="T71" t="str">
        <f t="shared" ca="1" si="11"/>
        <v>Ženy C  -   ročník 1981 - 1972  80 m</v>
      </c>
    </row>
    <row r="72" spans="2:20" x14ac:dyDescent="0.25">
      <c r="B72" s="113" t="str">
        <f t="shared" si="8"/>
        <v>D12</v>
      </c>
      <c r="C72" s="113">
        <f>IF(N72="","",COUNTIF($N$61:N72,N72)+N72*10)</f>
        <v>45</v>
      </c>
      <c r="D72" s="114" t="s">
        <v>492</v>
      </c>
      <c r="E72" s="140" t="s">
        <v>882</v>
      </c>
      <c r="F72" s="114">
        <f>YEAR(NASTAVENÍ!$D$3)-kat_akce!P26</f>
        <v>1971</v>
      </c>
      <c r="G72" s="114" t="s">
        <v>415</v>
      </c>
      <c r="H72" s="113">
        <f t="shared" ref="H72" ca="1" si="12">IF(F72="","",IF(AND(MID(G72,1,1)=" ",F72&lt;YEAR(TODAY())-10),YEAR(TODAY())-100,IF(F72&lt;G72,F72,G72)))</f>
        <v>1926</v>
      </c>
      <c r="I72" s="113">
        <f t="shared" ref="I72" ca="1" si="13">IF(F72="","",IF(MID(G72,1,1)=" ",IF(F72&gt;YEAR(TODAY())-30,YEAR(TODAY()),F72),IF(F72&gt;G72,F72,G72)))</f>
        <v>1971</v>
      </c>
      <c r="J72" s="113" t="str">
        <f ca="1">IF(H72="","",CONCATENATE(D72,TEXT(COUNTIF($D$61:D72,D72),"00")))</f>
        <v>D12</v>
      </c>
      <c r="K72" s="10">
        <f ca="1">IF(J72="","",VALUE(VLOOKUP(J72,$P$29:$U$55,2,0)))</f>
        <v>80</v>
      </c>
      <c r="L72" s="113" t="s">
        <v>881</v>
      </c>
      <c r="M72" s="113">
        <v>80</v>
      </c>
      <c r="N72">
        <f t="shared" si="10"/>
        <v>4</v>
      </c>
      <c r="O72">
        <f ca="1">IF(B72="","",COUNTIF(Vstup!$H$7:$H$652,B72))</f>
        <v>3</v>
      </c>
      <c r="R72" s="10" t="str">
        <f ca="1">IF(OR(B72="",O72=0),"","L"&amp;VLOOKUP(B72,Kategorie!$A$4:$BR$34,69,0))</f>
        <v>L10</v>
      </c>
      <c r="T72" t="str">
        <f t="shared" ca="1" si="11"/>
        <v>Ženy D  -   ročník 1971  a starší  80 m</v>
      </c>
    </row>
    <row r="73" spans="2:20" x14ac:dyDescent="0.25">
      <c r="B73" s="241" t="str">
        <f t="shared" si="8"/>
        <v>H01</v>
      </c>
      <c r="C73" s="241">
        <f>IF(N73="","",COUNTIF($N$61:N73,N73)+N73*10)</f>
        <v>13</v>
      </c>
      <c r="D73" s="242" t="s">
        <v>706</v>
      </c>
      <c r="E73" s="243" t="s">
        <v>708</v>
      </c>
      <c r="F73" s="242">
        <f>YEAR(NASTAVENÍ!$D$3)-kat_akce!P27</f>
        <v>2026</v>
      </c>
      <c r="G73" s="114" t="s">
        <v>415</v>
      </c>
      <c r="H73" s="241">
        <f t="shared" ca="1" si="9"/>
        <v>2026</v>
      </c>
      <c r="I73" s="241">
        <f t="shared" ca="1" si="6"/>
        <v>2026</v>
      </c>
      <c r="J73" s="241" t="str">
        <f ca="1">IF(H73="","",CONCATENATE(D73,TEXT(COUNTIF($D$61:D73,D73),"00")))</f>
        <v>H01</v>
      </c>
      <c r="K73" s="241">
        <v>20</v>
      </c>
      <c r="L73" s="241" t="s">
        <v>815</v>
      </c>
      <c r="M73" s="241">
        <v>20</v>
      </c>
      <c r="N73" s="160">
        <f t="shared" si="10"/>
        <v>1</v>
      </c>
      <c r="O73">
        <f ca="1">IF(B73="","",COUNTIF(Vstup!$H$7:$H$652,B73))</f>
        <v>2</v>
      </c>
      <c r="P73" s="160"/>
      <c r="Q73" s="160"/>
      <c r="R73" s="10" t="str">
        <f ca="1">IF(OR(B73="",O73=0),"","L"&amp;VLOOKUP(B73,Kategorie!$A$4:$BR$34,69,0))</f>
        <v>L2</v>
      </c>
      <c r="S73" t="s">
        <v>735</v>
      </c>
      <c r="T73" t="str">
        <f t="shared" si="11"/>
        <v>Hendikepovaní  -   ročník 2026  a starší  20 m</v>
      </c>
    </row>
    <row r="74" spans="2:20" x14ac:dyDescent="0.25">
      <c r="B74" s="241" t="str">
        <f t="shared" si="8"/>
        <v>K01</v>
      </c>
      <c r="C74" s="113">
        <f>IF(N74="","",COUNTIF($N$61:N74,N74)+N74*10)</f>
        <v>46</v>
      </c>
      <c r="D74" s="114" t="s">
        <v>813</v>
      </c>
      <c r="E74" s="139" t="s">
        <v>814</v>
      </c>
      <c r="F74" s="242">
        <f>YEAR(NASTAVENÍ!$D$3)-kat_akce!P28</f>
        <v>2004</v>
      </c>
      <c r="G74" s="114" t="s">
        <v>415</v>
      </c>
      <c r="H74" s="113">
        <f t="shared" ca="1" si="9"/>
        <v>1926</v>
      </c>
      <c r="I74" s="113">
        <f t="shared" ca="1" si="6"/>
        <v>2026</v>
      </c>
      <c r="J74" s="113" t="str">
        <f ca="1">IF(H74="","",CONCATENATE(D74,TEXT(COUNTIF($D$61:D74,D74),"00")))</f>
        <v>K01</v>
      </c>
      <c r="K74" s="10">
        <v>80</v>
      </c>
      <c r="L74" s="113" t="s">
        <v>816</v>
      </c>
      <c r="M74" s="113">
        <v>80</v>
      </c>
      <c r="N74">
        <f t="shared" si="10"/>
        <v>4</v>
      </c>
      <c r="O74">
        <f ca="1">IF(B74="","",COUNTIF(Vstup!$H$7:$H$652,B74))</f>
        <v>1</v>
      </c>
      <c r="R74" s="10" t="str">
        <f ca="1">IF(OR(B74="",O74=0),"","L"&amp;VLOOKUP(B74,Kategorie!$A$4:$BR$34,69,0))</f>
        <v>L14</v>
      </c>
      <c r="T74" t="str">
        <f t="shared" si="11"/>
        <v>Kněží  -   ročník 2004  a starší  80 m</v>
      </c>
    </row>
    <row r="75" spans="2:20" x14ac:dyDescent="0.25">
      <c r="B75" s="113" t="str">
        <f t="shared" si="8"/>
        <v>C01</v>
      </c>
      <c r="C75" s="113">
        <f>IF(N75="","",COUNTIF($N$61:N75,N75)+N75*10)</f>
        <v>14</v>
      </c>
      <c r="D75" s="114" t="s">
        <v>494</v>
      </c>
      <c r="E75" s="139" t="s">
        <v>413</v>
      </c>
      <c r="F75" s="10">
        <f>YEAR(NASTAVENÍ!$D$3)-kat_akce!P2</f>
        <v>2021</v>
      </c>
      <c r="G75" s="114" t="s">
        <v>414</v>
      </c>
      <c r="H75" s="113">
        <f t="shared" ca="1" si="9"/>
        <v>2021</v>
      </c>
      <c r="I75" s="113">
        <f t="shared" ca="1" si="6"/>
        <v>2026</v>
      </c>
      <c r="J75" s="113" t="str">
        <f ca="1">IF(H75="","",CONCATENATE(D75,TEXT(COUNTIF($D$61:D75,D75),"00")))</f>
        <v>C01</v>
      </c>
      <c r="K75" s="10">
        <f t="shared" ref="K75:K89" ca="1" si="14">IF(J75="","",VALUE(VLOOKUP(J75,$P$29:$U$55,2,0)))</f>
        <v>20</v>
      </c>
      <c r="L75" s="113" t="s">
        <v>92</v>
      </c>
      <c r="M75" s="113">
        <v>20</v>
      </c>
      <c r="N75">
        <f t="shared" si="10"/>
        <v>1</v>
      </c>
      <c r="O75">
        <f ca="1">IF(B75="","",COUNTIF(Vstup!$H$7:$H$652,B75))</f>
        <v>7</v>
      </c>
      <c r="R75" s="10" t="str">
        <f ca="1">IF(OR(B75="",O75=0),"","L"&amp;VLOOKUP(B75,Kategorie!$A$4:$BR$34,69,0))</f>
        <v>L3</v>
      </c>
      <c r="S75" t="str">
        <f>IF(ISNUMBER(G75),kat_akce!Q2 &amp; " -  " &amp;  kat_akce!P2 &amp;"  let",kat_akce!P2 &amp; "  let  " &amp;  G75)</f>
        <v>5  let   a mladší</v>
      </c>
      <c r="T75" t="str">
        <f t="shared" ca="1" si="11"/>
        <v>Benjamínci H  -   ročník 2021  a mladší  20 m</v>
      </c>
    </row>
    <row r="76" spans="2:20" x14ac:dyDescent="0.25">
      <c r="B76" s="113" t="str">
        <f t="shared" si="8"/>
        <v>C02</v>
      </c>
      <c r="C76" s="113">
        <f>IF(N76="","",COUNTIF($N$61:N76,N76)+N76*10)</f>
        <v>15</v>
      </c>
      <c r="D76" s="114" t="s">
        <v>494</v>
      </c>
      <c r="E76" s="139" t="s">
        <v>727</v>
      </c>
      <c r="F76" s="10">
        <f>YEAR(NASTAVENÍ!$D$3)-kat_akce!P3</f>
        <v>2019</v>
      </c>
      <c r="G76" s="10">
        <f>YEAR(NASTAVENÍ!$D$3)-kat_akce!Q3</f>
        <v>2020</v>
      </c>
      <c r="H76" s="113">
        <f t="shared" ca="1" si="9"/>
        <v>2019</v>
      </c>
      <c r="I76" s="113">
        <f t="shared" ca="1" si="6"/>
        <v>2020</v>
      </c>
      <c r="J76" s="113" t="str">
        <f ca="1">IF(H76="","",CONCATENATE(D76,TEXT(COUNTIF($D$61:D76,D76),"00")))</f>
        <v>C02</v>
      </c>
      <c r="K76" s="10">
        <f t="shared" ca="1" si="14"/>
        <v>20</v>
      </c>
      <c r="L76" s="113" t="s">
        <v>93</v>
      </c>
      <c r="M76" s="113">
        <v>20</v>
      </c>
      <c r="N76">
        <f t="shared" si="10"/>
        <v>1</v>
      </c>
      <c r="O76">
        <f ca="1">IF(B76="","",COUNTIF(Vstup!$H$7:$H$652,B76))</f>
        <v>5</v>
      </c>
      <c r="R76" s="10" t="str">
        <f ca="1">IF(OR(B76="",O76=0),"","L"&amp;VLOOKUP(B76,Kategorie!$A$4:$BR$34,69,0))</f>
        <v>L4</v>
      </c>
      <c r="S76" t="str">
        <f>IF(ISNUMBER(G76),kat_akce!Q3 &amp; " -  " &amp;  kat_akce!P3 &amp;"  let",kat_akce!P3 &amp; "  let  " &amp;  G76)</f>
        <v>6 -  7  let</v>
      </c>
      <c r="T76" t="str">
        <f t="shared" ca="1" si="11"/>
        <v>Atletická školka H  -   ročník 2019 - 2020  20 m</v>
      </c>
    </row>
    <row r="77" spans="2:20" x14ac:dyDescent="0.25">
      <c r="B77" s="113" t="str">
        <f t="shared" si="8"/>
        <v>C03</v>
      </c>
      <c r="C77" s="113">
        <f>IF(N77="","",COUNTIF($N$61:N77,N77)+N77*10)</f>
        <v>23</v>
      </c>
      <c r="D77" s="114" t="s">
        <v>494</v>
      </c>
      <c r="E77" s="139" t="s">
        <v>728</v>
      </c>
      <c r="F77" s="10">
        <f>YEAR(NASTAVENÍ!$D$3)-kat_akce!P4</f>
        <v>2017</v>
      </c>
      <c r="G77" s="10">
        <f>YEAR(NASTAVENÍ!$D$3)-kat_akce!Q4</f>
        <v>2018</v>
      </c>
      <c r="H77" s="113">
        <f t="shared" ca="1" si="9"/>
        <v>2017</v>
      </c>
      <c r="I77" s="113">
        <f t="shared" ca="1" si="6"/>
        <v>2018</v>
      </c>
      <c r="J77" s="113" t="str">
        <f ca="1">IF(H77="","",CONCATENATE(D77,TEXT(COUNTIF($D$61:D77,D77),"00")))</f>
        <v>C03</v>
      </c>
      <c r="K77" s="10">
        <f t="shared" ca="1" si="14"/>
        <v>40</v>
      </c>
      <c r="L77" s="113" t="s">
        <v>94</v>
      </c>
      <c r="M77" s="113">
        <v>40</v>
      </c>
      <c r="N77">
        <f t="shared" si="10"/>
        <v>2</v>
      </c>
      <c r="O77">
        <f ca="1">IF(B77="","",COUNTIF(Vstup!$H$7:$H$652,B77))</f>
        <v>5</v>
      </c>
      <c r="R77" s="10" t="str">
        <f ca="1">IF(OR(B77="",O77=0),"","L"&amp;VLOOKUP(B77,Kategorie!$A$4:$BR$34,69,0))</f>
        <v>L6</v>
      </c>
      <c r="S77" t="str">
        <f>IF(ISNUMBER(G77),kat_akce!Q4 &amp; " -  " &amp;  kat_akce!P4 &amp;"  let",kat_akce!P4 &amp; "  let  " &amp;  G77)</f>
        <v>8 -  9  let</v>
      </c>
      <c r="T77" t="str">
        <f ca="1">IF(B77="","",CONCATENATE(E77,"  -   ročník ",F77,IF(ISNUMBER(G77)," - "," "),G77,"  ",K77," m"))</f>
        <v>Minipřípravka H  -   ročník 2017 - 2018  40 m</v>
      </c>
    </row>
    <row r="78" spans="2:20" x14ac:dyDescent="0.25">
      <c r="B78" s="113" t="str">
        <f t="shared" si="8"/>
        <v>C04</v>
      </c>
      <c r="C78" s="113">
        <f>IF(N78="","",COUNTIF($N$61:N78,N78)+N78*10)</f>
        <v>24</v>
      </c>
      <c r="D78" s="114" t="s">
        <v>494</v>
      </c>
      <c r="E78" s="139" t="s">
        <v>729</v>
      </c>
      <c r="F78" s="10">
        <f>YEAR(NASTAVENÍ!$D$3)-kat_akce!P5</f>
        <v>2015</v>
      </c>
      <c r="G78" s="10">
        <f>YEAR(NASTAVENÍ!$D$3)-kat_akce!Q5</f>
        <v>2016</v>
      </c>
      <c r="H78" s="113">
        <f t="shared" ca="1" si="9"/>
        <v>2015</v>
      </c>
      <c r="I78" s="113">
        <f t="shared" ca="1" si="6"/>
        <v>2016</v>
      </c>
      <c r="J78" s="113" t="str">
        <f ca="1">IF(H78="","",CONCATENATE(D78,TEXT(COUNTIF($D$61:D78,D78),"00")))</f>
        <v>C04</v>
      </c>
      <c r="K78" s="10">
        <f t="shared" ca="1" si="14"/>
        <v>40</v>
      </c>
      <c r="L78" s="113" t="s">
        <v>95</v>
      </c>
      <c r="M78" s="113">
        <v>40</v>
      </c>
      <c r="N78">
        <f t="shared" si="10"/>
        <v>2</v>
      </c>
      <c r="O78">
        <f ca="1">IF(B78="","",COUNTIF(Vstup!$H$7:$H$652,B78))</f>
        <v>1</v>
      </c>
      <c r="R78" s="10" t="str">
        <f ca="1">IF(OR(B78="",O78=0),"","L"&amp;VLOOKUP(B78,Kategorie!$A$4:$BR$34,69,0))</f>
        <v>L6</v>
      </c>
      <c r="S78" t="str">
        <f>IF(ISNUMBER(G78),kat_akce!Q5 &amp; " -  " &amp;  kat_akce!P5 &amp;"  let",kat_akce!P5 &amp; "  let  " &amp;  G78)</f>
        <v>10 -  11  let</v>
      </c>
      <c r="T78" t="str">
        <f t="shared" ca="1" si="11"/>
        <v>Přípravka H  -   ročník 2015 - 2016  40 m</v>
      </c>
    </row>
    <row r="79" spans="2:20" x14ac:dyDescent="0.25">
      <c r="B79" s="113" t="str">
        <f t="shared" si="8"/>
        <v>C05</v>
      </c>
      <c r="C79" s="113">
        <f>IF(N79="","",COUNTIF($N$61:N79,N79)+N79*10)</f>
        <v>33</v>
      </c>
      <c r="D79" s="114" t="s">
        <v>494</v>
      </c>
      <c r="E79" s="139" t="s">
        <v>575</v>
      </c>
      <c r="F79" s="10">
        <f>YEAR(NASTAVENÍ!$D$3)-kat_akce!P6</f>
        <v>2013</v>
      </c>
      <c r="G79" s="10">
        <f>YEAR(NASTAVENÍ!$D$3)-kat_akce!Q6</f>
        <v>2014</v>
      </c>
      <c r="H79" s="113">
        <f t="shared" ca="1" si="9"/>
        <v>2013</v>
      </c>
      <c r="I79" s="113">
        <f t="shared" ca="1" si="6"/>
        <v>2014</v>
      </c>
      <c r="J79" s="113" t="str">
        <f ca="1">IF(H79="","",CONCATENATE(D79,TEXT(COUNTIF($D$61:D79,D79),"00")))</f>
        <v>C05</v>
      </c>
      <c r="K79" s="10">
        <f t="shared" ca="1" si="14"/>
        <v>60</v>
      </c>
      <c r="L79" s="113" t="s">
        <v>96</v>
      </c>
      <c r="M79" s="113">
        <v>60</v>
      </c>
      <c r="N79">
        <f t="shared" si="10"/>
        <v>3</v>
      </c>
      <c r="O79">
        <f ca="1">IF(B79="","",COUNTIF(Vstup!$H$7:$H$652,B79))</f>
        <v>5</v>
      </c>
      <c r="R79" s="10" t="str">
        <f ca="1">IF(OR(B79="",O79=0),"","L"&amp;VLOOKUP(B79,Kategorie!$A$4:$BR$34,69,0))</f>
        <v>L9</v>
      </c>
      <c r="S79" t="str">
        <f>IF(ISNUMBER(G79),kat_akce!Q6 &amp; " -  " &amp;  kat_akce!P6 &amp;"  let",kat_akce!P6 &amp; "  let  " &amp;  G79)</f>
        <v>12 -  13  let</v>
      </c>
      <c r="T79" t="str">
        <f t="shared" ca="1" si="11"/>
        <v>Mladší žáci  -   ročník 2013 - 2014  60 m</v>
      </c>
    </row>
    <row r="80" spans="2:20" x14ac:dyDescent="0.25">
      <c r="B80" s="113" t="str">
        <f t="shared" si="8"/>
        <v>C06</v>
      </c>
      <c r="C80" s="113">
        <f>IF(N80="","",COUNTIF($N$61:N80,N80)+N80*10)</f>
        <v>34</v>
      </c>
      <c r="D80" s="114" t="s">
        <v>494</v>
      </c>
      <c r="E80" s="139" t="s">
        <v>583</v>
      </c>
      <c r="F80" s="10">
        <f>YEAR(NASTAVENÍ!$D$3)-kat_akce!P7</f>
        <v>2011</v>
      </c>
      <c r="G80" s="10">
        <f>YEAR(NASTAVENÍ!$D$3)-kat_akce!Q7</f>
        <v>2012</v>
      </c>
      <c r="H80" s="113">
        <f t="shared" ca="1" si="9"/>
        <v>2011</v>
      </c>
      <c r="I80" s="113">
        <f t="shared" ca="1" si="6"/>
        <v>2012</v>
      </c>
      <c r="J80" s="113" t="str">
        <f ca="1">IF(H80="","",CONCATENATE(D80,TEXT(COUNTIF($D$61:D80,D80),"00")))</f>
        <v>C06</v>
      </c>
      <c r="K80" s="10">
        <f t="shared" ca="1" si="14"/>
        <v>60</v>
      </c>
      <c r="L80" s="113" t="s">
        <v>97</v>
      </c>
      <c r="M80" s="113">
        <v>60</v>
      </c>
      <c r="N80">
        <f t="shared" si="10"/>
        <v>3</v>
      </c>
      <c r="O80">
        <f ca="1">IF(B80="","",COUNTIF(Vstup!$H$7:$H$652,B80))</f>
        <v>3</v>
      </c>
      <c r="R80" s="10" t="str">
        <f ca="1">IF(OR(B80="",O80=0),"","L"&amp;VLOOKUP(B80,Kategorie!$A$4:$BR$34,69,0))</f>
        <v>L9</v>
      </c>
      <c r="S80" t="str">
        <f>IF(ISNUMBER(G80),kat_akce!Q7 &amp; " -  " &amp;  kat_akce!P7 &amp;"  let",kat_akce!P7 &amp; "  let  " &amp;  G80)</f>
        <v>14 -  15  let</v>
      </c>
      <c r="T80" t="str">
        <f t="shared" ca="1" si="11"/>
        <v>Starší žáci  -   ročník 2011 - 2012  60 m</v>
      </c>
    </row>
    <row r="81" spans="2:20" x14ac:dyDescent="0.25">
      <c r="B81" s="113" t="str">
        <f t="shared" si="8"/>
        <v>C07</v>
      </c>
      <c r="C81" s="113">
        <f>IF(N81="","",COUNTIF($N$61:N81,N81)+N81*10)</f>
        <v>47</v>
      </c>
      <c r="D81" s="114" t="s">
        <v>494</v>
      </c>
      <c r="E81" s="139" t="s">
        <v>619</v>
      </c>
      <c r="F81" s="10">
        <f>YEAR(NASTAVENÍ!$D$3)-kat_akce!P8</f>
        <v>2009</v>
      </c>
      <c r="G81" s="10">
        <f>YEAR(NASTAVENÍ!$D$3)-kat_akce!Q8</f>
        <v>2010</v>
      </c>
      <c r="H81" s="113">
        <f t="shared" ca="1" si="9"/>
        <v>2009</v>
      </c>
      <c r="I81" s="113">
        <f t="shared" ca="1" si="6"/>
        <v>2010</v>
      </c>
      <c r="J81" s="113" t="str">
        <f ca="1">IF(H81="","",CONCATENATE(D81,TEXT(COUNTIF($D$61:D81,D81),"00")))</f>
        <v>C07</v>
      </c>
      <c r="K81" s="10">
        <f t="shared" ca="1" si="14"/>
        <v>80</v>
      </c>
      <c r="L81" s="113" t="s">
        <v>98</v>
      </c>
      <c r="M81" s="113">
        <v>80</v>
      </c>
      <c r="N81">
        <f t="shared" si="10"/>
        <v>4</v>
      </c>
      <c r="O81">
        <f ca="1">IF(B81="","",COUNTIF(Vstup!$H$7:$H$652,B81))</f>
        <v>8</v>
      </c>
      <c r="R81" s="10" t="str">
        <f ca="1">IF(OR(B81="",O81=0),"","L"&amp;VLOOKUP(B81,Kategorie!$A$4:$BR$34,69,0))</f>
        <v>L13</v>
      </c>
      <c r="S81" t="str">
        <f>IF(ISNUMBER(G81),kat_akce!Q8 &amp; " -  " &amp;  kat_akce!P8 &amp;"  let",kat_akce!P8 &amp; "  let  " &amp;  G81)</f>
        <v>16 -  17  let</v>
      </c>
      <c r="T81" t="str">
        <f t="shared" ca="1" si="11"/>
        <v>Dorostenci  -   ročník 2009 - 2010  80 m</v>
      </c>
    </row>
    <row r="82" spans="2:20" x14ac:dyDescent="0.25">
      <c r="B82" s="113" t="str">
        <f t="shared" si="8"/>
        <v>C08</v>
      </c>
      <c r="C82" s="113">
        <f>IF(N82="","",COUNTIF($N$61:N82,N82)+N82*10)</f>
        <v>48</v>
      </c>
      <c r="D82" s="114" t="s">
        <v>494</v>
      </c>
      <c r="E82" s="139" t="s">
        <v>621</v>
      </c>
      <c r="F82" s="10">
        <f>YEAR(NASTAVENÍ!$D$3)-kat_akce!P9</f>
        <v>2007</v>
      </c>
      <c r="G82" s="10">
        <f>YEAR(NASTAVENÍ!$D$3)-kat_akce!Q9</f>
        <v>2008</v>
      </c>
      <c r="H82" s="113">
        <f t="shared" ca="1" si="9"/>
        <v>2007</v>
      </c>
      <c r="I82" s="113">
        <f t="shared" ca="1" si="6"/>
        <v>2008</v>
      </c>
      <c r="J82" s="113" t="str">
        <f ca="1">IF(H82="","",CONCATENATE(D82,TEXT(COUNTIF($D$61:D82,D82),"00")))</f>
        <v>C08</v>
      </c>
      <c r="K82" s="10">
        <f t="shared" ca="1" si="14"/>
        <v>80</v>
      </c>
      <c r="L82" s="113" t="s">
        <v>99</v>
      </c>
      <c r="M82" s="113">
        <v>80</v>
      </c>
      <c r="N82">
        <f t="shared" si="10"/>
        <v>4</v>
      </c>
      <c r="O82">
        <f ca="1">IF(B82="","",COUNTIF(Vstup!$H$7:$H$652,B82))</f>
        <v>1</v>
      </c>
      <c r="R82" s="10" t="str">
        <f ca="1">IF(OR(B82="",O82=0),"","L"&amp;VLOOKUP(B82,Kategorie!$A$4:$BR$34,69,0))</f>
        <v>L13</v>
      </c>
      <c r="S82" t="str">
        <f>IF(ISNUMBER(G82),kat_akce!Q9 &amp; " -  " &amp;  kat_akce!P9 &amp;"  let",kat_akce!P9 &amp; "  let  " &amp;  G82)</f>
        <v>18 -  19  let</v>
      </c>
      <c r="T82" t="str">
        <f t="shared" ca="1" si="11"/>
        <v>Junioři  -   ročník 2007 - 2008  80 m</v>
      </c>
    </row>
    <row r="83" spans="2:20" x14ac:dyDescent="0.25">
      <c r="B83" s="113" t="str">
        <f t="shared" si="8"/>
        <v>C09</v>
      </c>
      <c r="C83" s="113">
        <f>IF(N83="","",COUNTIF($N$61:N83,N83)+N83*10)</f>
        <v>52</v>
      </c>
      <c r="D83" s="114" t="s">
        <v>494</v>
      </c>
      <c r="E83" s="140" t="s">
        <v>730</v>
      </c>
      <c r="F83" s="10">
        <f>YEAR(NASTAVENÍ!$D$3)-kat_akce!P10</f>
        <v>1987</v>
      </c>
      <c r="G83" s="10">
        <f>YEAR(NASTAVENÍ!$D$3)-kat_akce!Q10</f>
        <v>2006</v>
      </c>
      <c r="H83" s="113">
        <f t="shared" ca="1" si="9"/>
        <v>1987</v>
      </c>
      <c r="I83" s="113">
        <f t="shared" ca="1" si="6"/>
        <v>2006</v>
      </c>
      <c r="J83" s="113" t="str">
        <f ca="1">IF(H83="","",CONCATENATE(D83,TEXT(COUNTIF($D$61:D83,D83),"00")))</f>
        <v>C09</v>
      </c>
      <c r="K83" s="10">
        <f t="shared" ca="1" si="14"/>
        <v>110</v>
      </c>
      <c r="L83" s="113" t="s">
        <v>100</v>
      </c>
      <c r="M83" s="113">
        <v>110</v>
      </c>
      <c r="N83">
        <f t="shared" si="10"/>
        <v>5</v>
      </c>
      <c r="O83">
        <f ca="1">IF(B83="","",COUNTIF(Vstup!$H$7:$H$652,B83))</f>
        <v>9</v>
      </c>
      <c r="R83" s="10" t="str">
        <f ca="1">IF(OR(B83="",O83=0),"","L"&amp;VLOOKUP(B83,Kategorie!$A$4:$BR$34,69,0))</f>
        <v>L18</v>
      </c>
      <c r="S83" t="str">
        <f>IF(ISNUMBER(G83),kat_akce!Q10 &amp; " -  " &amp;  kat_akce!P10 &amp;"  let",kat_akce!P10 &amp; "  let  " &amp;  G83)</f>
        <v>20 -  39  let</v>
      </c>
      <c r="T83" t="str">
        <f t="shared" ca="1" si="11"/>
        <v>Muži A  -   ročník 1987 - 2006  110 m</v>
      </c>
    </row>
    <row r="84" spans="2:20" x14ac:dyDescent="0.25">
      <c r="B84" s="113" t="str">
        <f t="shared" si="8"/>
        <v>C10</v>
      </c>
      <c r="C84" s="113">
        <f>IF(N84="","",COUNTIF($N$61:N84,N84)+N84*10)</f>
        <v>53</v>
      </c>
      <c r="D84" s="114" t="s">
        <v>494</v>
      </c>
      <c r="E84" s="139" t="s">
        <v>731</v>
      </c>
      <c r="F84" s="10">
        <f>YEAR(NASTAVENÍ!$D$3)-kat_akce!P11</f>
        <v>1977</v>
      </c>
      <c r="G84" s="10">
        <f>YEAR(NASTAVENÍ!$D$3)-kat_akce!Q11</f>
        <v>1986</v>
      </c>
      <c r="H84" s="113">
        <f t="shared" ca="1" si="9"/>
        <v>1977</v>
      </c>
      <c r="I84" s="113">
        <f t="shared" ca="1" si="6"/>
        <v>1986</v>
      </c>
      <c r="J84" s="113" t="str">
        <f ca="1">IF(H84="","",CONCATENATE(D84,TEXT(COUNTIF($D$61:D84,D84),"00")))</f>
        <v>C10</v>
      </c>
      <c r="K84" s="10">
        <f t="shared" ca="1" si="14"/>
        <v>110</v>
      </c>
      <c r="L84" s="113" t="s">
        <v>14</v>
      </c>
      <c r="M84" s="113">
        <v>110</v>
      </c>
      <c r="N84">
        <f t="shared" si="10"/>
        <v>5</v>
      </c>
      <c r="O84">
        <f ca="1">IF(B84="","",COUNTIF(Vstup!$H$7:$H$652,B84))</f>
        <v>5</v>
      </c>
      <c r="R84" s="10" t="str">
        <f ca="1">IF(OR(B84="",O84=0),"","L"&amp;VLOOKUP(B84,Kategorie!$A$4:$BR$34,69,0))</f>
        <v>L17</v>
      </c>
      <c r="S84" t="str">
        <f>IF(ISNUMBER(G84),kat_akce!Q11 &amp; " -  " &amp;  kat_akce!P11 &amp;"  let",kat_akce!P11 &amp; "  let  " &amp;  G84)</f>
        <v>40 -  49  let</v>
      </c>
      <c r="T84" t="str">
        <f t="shared" ca="1" si="11"/>
        <v>Muži B  -   ročník 1977 - 1986  110 m</v>
      </c>
    </row>
    <row r="85" spans="2:20" x14ac:dyDescent="0.25">
      <c r="B85" s="113" t="str">
        <f t="shared" si="8"/>
        <v>C11</v>
      </c>
      <c r="C85" s="113">
        <f>IF(N85="","",COUNTIF($N$61:N85,N85)+N85*10)</f>
        <v>54</v>
      </c>
      <c r="D85" s="114" t="s">
        <v>494</v>
      </c>
      <c r="E85" s="140" t="s">
        <v>732</v>
      </c>
      <c r="F85" s="10">
        <f>YEAR(NASTAVENÍ!$D$3)-kat_akce!P12</f>
        <v>1967</v>
      </c>
      <c r="G85" s="10">
        <f>YEAR(NASTAVENÍ!$D$3)-kat_akce!Q12</f>
        <v>1976</v>
      </c>
      <c r="H85" s="113">
        <f t="shared" ca="1" si="9"/>
        <v>1967</v>
      </c>
      <c r="I85" s="113">
        <f t="shared" ca="1" si="6"/>
        <v>1976</v>
      </c>
      <c r="J85" s="113" t="str">
        <f ca="1">IF(H85="","",CONCATENATE(D85,TEXT(COUNTIF($D$61:D85,D85),"00")))</f>
        <v>C11</v>
      </c>
      <c r="K85" s="10">
        <f t="shared" ca="1" si="14"/>
        <v>110</v>
      </c>
      <c r="L85" s="113" t="s">
        <v>87</v>
      </c>
      <c r="M85" s="113">
        <v>110</v>
      </c>
      <c r="N85">
        <f t="shared" si="10"/>
        <v>5</v>
      </c>
      <c r="O85">
        <f ca="1">IF(B85="","",COUNTIF(Vstup!$H$7:$H$652,B85))</f>
        <v>9</v>
      </c>
      <c r="R85" s="10" t="str">
        <f ca="1">IF(OR(B85="",O85=0),"","L"&amp;VLOOKUP(B85,Kategorie!$A$4:$BR$34,69,0))</f>
        <v>L16</v>
      </c>
      <c r="S85" t="str">
        <f>IF(ISNUMBER(G85),kat_akce!Q12 &amp; " -  " &amp;  kat_akce!P12 &amp;"  let",kat_akce!P12 &amp; "  let  " &amp;  G85)</f>
        <v>50 -  59  let</v>
      </c>
      <c r="T85" t="str">
        <f t="shared" ca="1" si="11"/>
        <v>Muži C  -   ročník 1967 - 1976  110 m</v>
      </c>
    </row>
    <row r="86" spans="2:20" x14ac:dyDescent="0.25">
      <c r="B86" s="113" t="str">
        <f t="shared" si="8"/>
        <v>C12</v>
      </c>
      <c r="C86" s="113">
        <f>IF(N86="","",COUNTIF($N$61:N86,N86)+N86*10)</f>
        <v>49</v>
      </c>
      <c r="D86" s="114" t="s">
        <v>494</v>
      </c>
      <c r="E86" s="139" t="s">
        <v>733</v>
      </c>
      <c r="F86" s="10">
        <f>YEAR(NASTAVENÍ!$D$3)-kat_akce!P13</f>
        <v>1957</v>
      </c>
      <c r="G86" s="10">
        <f>YEAR(NASTAVENÍ!$D$3)-kat_akce!Q13</f>
        <v>1966</v>
      </c>
      <c r="H86" s="113">
        <f t="shared" ca="1" si="9"/>
        <v>1957</v>
      </c>
      <c r="I86" s="113">
        <f t="shared" ca="1" si="6"/>
        <v>1966</v>
      </c>
      <c r="J86" s="113" t="str">
        <f ca="1">IF(H86="","",CONCATENATE(D86,TEXT(COUNTIF($D$61:D86,D86),"00")))</f>
        <v>C12</v>
      </c>
      <c r="K86" s="10">
        <f t="shared" ca="1" si="14"/>
        <v>80</v>
      </c>
      <c r="L86" s="113" t="s">
        <v>90</v>
      </c>
      <c r="M86" s="113">
        <v>80</v>
      </c>
      <c r="N86">
        <f t="shared" si="10"/>
        <v>4</v>
      </c>
      <c r="O86">
        <f ca="1">IF(B86="","",COUNTIF(Vstup!$H$7:$H$652,B86))</f>
        <v>6</v>
      </c>
      <c r="R86" s="10" t="str">
        <f ca="1">IF(OR(B86="",O86=0),"","L"&amp;VLOOKUP(B86,Kategorie!$A$4:$BR$34,69,0))</f>
        <v>L14</v>
      </c>
      <c r="S86" t="str">
        <f>IF(ISNUMBER(G86),kat_akce!Q13 &amp; " -  " &amp;  kat_akce!P13 &amp;"  let",kat_akce!P13 &amp; "  let  " &amp;  G86)</f>
        <v>60 -  69  let</v>
      </c>
      <c r="T86" t="str">
        <f t="shared" ca="1" si="11"/>
        <v>Muži D  -   ročník 1957 - 1966  80 m</v>
      </c>
    </row>
    <row r="87" spans="2:20" x14ac:dyDescent="0.25">
      <c r="B87" s="113" t="str">
        <f t="shared" si="8"/>
        <v>C13</v>
      </c>
      <c r="C87" s="113">
        <v>55</v>
      </c>
      <c r="D87" s="114" t="s">
        <v>494</v>
      </c>
      <c r="E87" s="139" t="s">
        <v>734</v>
      </c>
      <c r="F87" s="10">
        <f>YEAR(NASTAVENÍ!$D$3)-kat_akce!P14</f>
        <v>1956</v>
      </c>
      <c r="G87" s="114" t="s">
        <v>415</v>
      </c>
      <c r="H87" s="113">
        <f t="shared" ca="1" si="9"/>
        <v>1926</v>
      </c>
      <c r="I87" s="113">
        <f t="shared" ca="1" si="6"/>
        <v>1956</v>
      </c>
      <c r="J87" s="113" t="str">
        <f ca="1">IF(H87="","",CONCATENATE(D87,TEXT(COUNTIF($D$61:D87,D87),"00")))</f>
        <v>C13</v>
      </c>
      <c r="K87" s="10">
        <f t="shared" ca="1" si="14"/>
        <v>80</v>
      </c>
      <c r="L87" s="113" t="s">
        <v>491</v>
      </c>
      <c r="M87" s="113">
        <v>80</v>
      </c>
      <c r="N87">
        <f t="shared" si="10"/>
        <v>4</v>
      </c>
      <c r="O87">
        <f ca="1">IF(B87="","",COUNTIF(Vstup!$H$7:$H$652,B87))</f>
        <v>4</v>
      </c>
      <c r="R87" s="10" t="str">
        <f ca="1">IF(OR(B87="",O87=0),"","L"&amp;VLOOKUP(B87,Kategorie!$A$4:$BR$34,69,0))</f>
        <v>L14</v>
      </c>
      <c r="S87" t="str">
        <f>IF(ISNUMBER(G87),kat_akce!Q14 &amp; " -  " &amp;  kat_akce!P14 &amp;"  let",kat_akce!P14 &amp; "  let  " &amp;  G87)</f>
        <v>70  let   a starší</v>
      </c>
      <c r="T87" t="str">
        <f t="shared" ca="1" si="11"/>
        <v>Muži E  -   ročník 1956  a starší  80 m</v>
      </c>
    </row>
    <row r="88" spans="2:20" x14ac:dyDescent="0.25">
      <c r="B88" s="113" t="str">
        <f t="shared" si="8"/>
        <v/>
      </c>
      <c r="C88" s="113"/>
      <c r="D88" s="10"/>
      <c r="E88" s="140"/>
      <c r="F88" s="10"/>
      <c r="G88" s="10"/>
      <c r="H88" s="113" t="str">
        <f t="shared" ca="1" si="9"/>
        <v/>
      </c>
      <c r="I88" s="113" t="str">
        <f t="shared" ca="1" si="6"/>
        <v/>
      </c>
      <c r="J88" s="113" t="str">
        <f ca="1">IF(H88="","",CONCATENATE(D88,TEXT(COUNTIF($D$61:D88,D88),"00")))</f>
        <v/>
      </c>
      <c r="K88" s="10" t="str">
        <f t="shared" ca="1" si="14"/>
        <v/>
      </c>
      <c r="L88" s="113" t="s">
        <v>512</v>
      </c>
      <c r="M88" s="113" t="s">
        <v>512</v>
      </c>
      <c r="N88" t="str">
        <f t="shared" si="10"/>
        <v/>
      </c>
      <c r="O88" t="str">
        <f>IF(B88="","",COUNTIF(Vstup!$H$7:$H$652,B88))</f>
        <v/>
      </c>
      <c r="R88" s="10" t="str">
        <f>IF(B88="","","L"&amp;VLOOKUP(B88,Kategorie!$A$4:$BR$34,69,0))</f>
        <v/>
      </c>
      <c r="T88" t="str">
        <f t="shared" si="11"/>
        <v/>
      </c>
    </row>
    <row r="89" spans="2:20" x14ac:dyDescent="0.25">
      <c r="B89" s="113" t="str">
        <f t="shared" si="8"/>
        <v/>
      </c>
      <c r="C89" s="113"/>
      <c r="D89" s="10"/>
      <c r="E89" s="140"/>
      <c r="F89" s="10"/>
      <c r="G89" s="10"/>
      <c r="H89" s="113" t="str">
        <f t="shared" ca="1" si="9"/>
        <v/>
      </c>
      <c r="I89" s="113" t="str">
        <f t="shared" ca="1" si="6"/>
        <v/>
      </c>
      <c r="J89" s="113" t="str">
        <f ca="1">IF(H89="","",CONCATENATE(D89,TEXT(COUNTIF($D$61:D89,D89),"00")))</f>
        <v/>
      </c>
      <c r="K89" s="10" t="str">
        <f t="shared" ca="1" si="14"/>
        <v/>
      </c>
      <c r="L89" s="113" t="s">
        <v>512</v>
      </c>
      <c r="M89" s="113" t="s">
        <v>512</v>
      </c>
      <c r="N89" t="str">
        <f t="shared" si="10"/>
        <v/>
      </c>
      <c r="O89" t="str">
        <f>IF(B89="","",COUNTIF(Vstup!$H$7:$H$652,B89))</f>
        <v/>
      </c>
      <c r="R89" s="10" t="str">
        <f>IF(B89="","","L"&amp;VLOOKUP(B89,Kategorie!$A$4:$BR$34,69,0))</f>
        <v/>
      </c>
      <c r="T89" t="str">
        <f t="shared" si="11"/>
        <v/>
      </c>
    </row>
    <row r="90" spans="2:20" x14ac:dyDescent="0.25"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</row>
    <row r="94" spans="2:20" x14ac:dyDescent="0.25">
      <c r="B94" t="s">
        <v>511</v>
      </c>
    </row>
    <row r="95" spans="2:20" x14ac:dyDescent="0.25">
      <c r="B95" s="113" t="str">
        <f ca="1">J95</f>
        <v>D13</v>
      </c>
      <c r="C95" s="113"/>
      <c r="D95" s="114" t="s">
        <v>492</v>
      </c>
      <c r="E95" s="139" t="s">
        <v>418</v>
      </c>
      <c r="F95" s="114">
        <v>2009</v>
      </c>
      <c r="G95" s="114" t="s">
        <v>414</v>
      </c>
      <c r="H95" s="113">
        <f ca="1">IF(F95="","",IF(AND(MID(G95,1,1)=" ",F95&lt;YEAR(TODAY())-10),YEAR(TODAY())-100,IF(F95&lt;G95,F95,G95)))</f>
        <v>1926</v>
      </c>
      <c r="I95" s="113">
        <f ca="1">IF(F95="","",IF(MID(G95,1,1)=" ",IF(F95&gt;YEAR(TODAY())-30,YEAR(TODAY()),F95),IF(F95&gt;G95,F95,G95)))</f>
        <v>2026</v>
      </c>
      <c r="J95" s="113" t="str">
        <f ca="1">IF(H95="","",CONCATENATE(D95,TEXT(COUNTIF($D$61:D95,D95),"00")))</f>
        <v>D13</v>
      </c>
      <c r="K95" s="10" t="e">
        <f ca="1">IF(J95="","",VALUE(VLOOKUP(J95,$P$29:$U$55,2,0)))</f>
        <v>#N/A</v>
      </c>
      <c r="L95" s="113"/>
      <c r="M95" s="113"/>
    </row>
  </sheetData>
  <sortState xmlns:xlrd2="http://schemas.microsoft.com/office/spreadsheetml/2017/richdata2" ref="B55:M83">
    <sortCondition ref="E1:E24"/>
  </sortState>
  <mergeCells count="1">
    <mergeCell ref="Y60:AD60"/>
  </mergeCells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>
    <tabColor rgb="FFFFFF00"/>
  </sheetPr>
  <dimension ref="A1:BQ63"/>
  <sheetViews>
    <sheetView topLeftCell="A34" zoomScale="115" zoomScaleNormal="115" workbookViewId="0">
      <selection activeCell="G32" sqref="G32:G35"/>
    </sheetView>
  </sheetViews>
  <sheetFormatPr defaultRowHeight="15" x14ac:dyDescent="0.25"/>
  <cols>
    <col min="1" max="1" width="6" customWidth="1"/>
    <col min="2" max="2" width="25" style="63" customWidth="1"/>
    <col min="3" max="3" width="4" customWidth="1"/>
    <col min="4" max="4" width="16.85546875" style="140" customWidth="1"/>
    <col min="5" max="6" width="6.7109375" customWidth="1"/>
    <col min="7" max="7" width="7.5703125" customWidth="1"/>
    <col min="8" max="8" width="7.85546875" customWidth="1"/>
    <col min="9" max="9" width="7.28515625" customWidth="1"/>
    <col min="10" max="10" width="7" hidden="1" customWidth="1"/>
    <col min="11" max="11" width="7.7109375" hidden="1" customWidth="1"/>
    <col min="12" max="12" width="7.5703125" style="10" customWidth="1"/>
    <col min="13" max="13" width="7.7109375" style="10" customWidth="1"/>
    <col min="14" max="14" width="3.7109375" customWidth="1"/>
    <col min="15" max="15" width="13.28515625" customWidth="1"/>
    <col min="16" max="16" width="7.5703125" customWidth="1"/>
    <col min="17" max="17" width="5" customWidth="1"/>
    <col min="18" max="18" width="6.5703125" customWidth="1"/>
    <col min="19" max="19" width="3.28515625" style="160" customWidth="1"/>
    <col min="20" max="20" width="9.140625" customWidth="1"/>
    <col min="21" max="21" width="15.7109375" customWidth="1"/>
    <col min="22" max="22" width="13.28515625" customWidth="1"/>
    <col min="23" max="25" width="9.140625" customWidth="1"/>
    <col min="26" max="26" width="16.28515625" customWidth="1"/>
    <col min="27" max="44" width="9.140625" customWidth="1"/>
    <col min="49" max="49" width="11.85546875" bestFit="1" customWidth="1"/>
    <col min="61" max="61" width="11.85546875" bestFit="1" customWidth="1"/>
  </cols>
  <sheetData>
    <row r="1" spans="1:69" x14ac:dyDescent="0.25">
      <c r="A1" s="142"/>
      <c r="B1" s="162"/>
      <c r="C1" s="142"/>
      <c r="D1" s="163"/>
      <c r="E1" s="142"/>
      <c r="F1" s="142"/>
      <c r="G1" s="142"/>
      <c r="H1" s="142"/>
      <c r="I1" s="142"/>
      <c r="J1" s="142"/>
      <c r="K1" s="142"/>
      <c r="L1" s="164"/>
      <c r="M1" s="164"/>
      <c r="N1" s="142"/>
    </row>
    <row r="2" spans="1:69" x14ac:dyDescent="0.25">
      <c r="A2" s="142"/>
      <c r="B2" s="162" t="s">
        <v>529</v>
      </c>
      <c r="C2" s="142"/>
      <c r="D2" s="140" t="s">
        <v>670</v>
      </c>
      <c r="E2" s="142"/>
      <c r="F2" s="142"/>
      <c r="G2" s="142"/>
      <c r="H2" s="142"/>
      <c r="I2" s="142"/>
      <c r="J2" s="142"/>
      <c r="K2" s="142"/>
      <c r="L2" s="164"/>
      <c r="M2" s="164"/>
      <c r="N2" s="142"/>
    </row>
    <row r="3" spans="1:69" x14ac:dyDescent="0.25">
      <c r="A3" s="142"/>
      <c r="B3" s="162" t="s">
        <v>530</v>
      </c>
      <c r="C3" s="142"/>
      <c r="D3" s="165">
        <v>46256</v>
      </c>
      <c r="E3" s="142"/>
      <c r="F3" s="142"/>
      <c r="G3" s="142"/>
      <c r="H3" s="142"/>
      <c r="I3" s="142"/>
      <c r="J3" s="142"/>
      <c r="K3" s="142"/>
      <c r="L3" s="164"/>
      <c r="M3" s="164"/>
      <c r="N3" s="142"/>
    </row>
    <row r="4" spans="1:69" ht="15.75" thickBot="1" x14ac:dyDescent="0.3">
      <c r="A4" s="142"/>
      <c r="B4" s="162"/>
      <c r="C4" s="142"/>
      <c r="D4" s="163"/>
      <c r="E4" s="142"/>
      <c r="F4" s="142"/>
      <c r="G4" s="142"/>
      <c r="H4" s="142"/>
      <c r="I4" s="142"/>
      <c r="J4" s="142"/>
      <c r="K4" s="142"/>
      <c r="L4" s="164"/>
      <c r="M4" s="164"/>
      <c r="N4" s="142"/>
      <c r="R4" s="2"/>
    </row>
    <row r="5" spans="1:69" ht="17.25" thickTop="1" thickBot="1" x14ac:dyDescent="0.3">
      <c r="A5" s="142"/>
      <c r="B5" s="162" t="s">
        <v>531</v>
      </c>
      <c r="C5" s="142"/>
      <c r="D5" s="166" t="s">
        <v>508</v>
      </c>
      <c r="E5" s="142"/>
      <c r="F5" s="142"/>
      <c r="G5" s="142"/>
      <c r="H5" s="142"/>
      <c r="I5" s="142"/>
      <c r="J5" s="142"/>
      <c r="K5" s="142"/>
      <c r="L5" s="164"/>
      <c r="M5" s="164"/>
      <c r="N5" s="142"/>
    </row>
    <row r="6" spans="1:69" ht="17.25" thickTop="1" thickBot="1" x14ac:dyDescent="0.3">
      <c r="A6" s="142"/>
      <c r="B6" s="162" t="s">
        <v>532</v>
      </c>
      <c r="C6" s="142"/>
      <c r="D6" s="167" t="s">
        <v>509</v>
      </c>
      <c r="E6" s="304" t="s">
        <v>533</v>
      </c>
      <c r="F6" s="305"/>
      <c r="G6" s="305"/>
      <c r="H6" s="142"/>
      <c r="I6" s="142"/>
      <c r="J6" s="142"/>
      <c r="K6" s="142"/>
      <c r="L6" s="164"/>
      <c r="M6" s="164"/>
      <c r="N6" s="142"/>
    </row>
    <row r="7" spans="1:69" ht="17.25" thickTop="1" thickBot="1" x14ac:dyDescent="0.3">
      <c r="A7" s="142"/>
      <c r="B7" s="162" t="s">
        <v>534</v>
      </c>
      <c r="C7" s="142"/>
      <c r="D7" s="167" t="s">
        <v>510</v>
      </c>
      <c r="E7" s="304"/>
      <c r="F7" s="305"/>
      <c r="G7" s="305"/>
      <c r="H7" s="142"/>
      <c r="I7" s="142"/>
      <c r="J7" s="142"/>
      <c r="K7" s="142"/>
      <c r="L7" s="164"/>
      <c r="M7" s="164"/>
      <c r="N7" s="142"/>
    </row>
    <row r="8" spans="1:69" ht="17.25" thickTop="1" thickBot="1" x14ac:dyDescent="0.3">
      <c r="A8" s="142"/>
      <c r="B8" s="162" t="s">
        <v>535</v>
      </c>
      <c r="C8" s="142"/>
      <c r="D8" s="167" t="s">
        <v>536</v>
      </c>
      <c r="E8" s="304"/>
      <c r="F8" s="305"/>
      <c r="G8" s="305"/>
      <c r="H8" s="142"/>
      <c r="I8" s="142"/>
      <c r="J8" s="142"/>
      <c r="K8" s="142"/>
      <c r="L8" s="164"/>
      <c r="M8" s="164"/>
      <c r="N8" s="142"/>
    </row>
    <row r="9" spans="1:69" ht="15.75" thickTop="1" x14ac:dyDescent="0.25">
      <c r="A9" s="142"/>
      <c r="B9" s="162"/>
      <c r="C9" s="142"/>
      <c r="D9" s="163"/>
      <c r="E9" s="142"/>
      <c r="F9" s="142"/>
      <c r="G9" s="142"/>
      <c r="H9" s="142"/>
      <c r="I9" s="142"/>
      <c r="J9" s="142"/>
      <c r="K9" s="142"/>
      <c r="L9" s="164"/>
      <c r="M9" s="164"/>
      <c r="N9" s="142"/>
    </row>
    <row r="10" spans="1:69" ht="18.75" x14ac:dyDescent="0.25">
      <c r="A10" s="142"/>
      <c r="B10" s="162" t="s">
        <v>537</v>
      </c>
      <c r="C10" s="142"/>
      <c r="D10" s="168">
        <v>640</v>
      </c>
      <c r="E10" s="306" t="s">
        <v>538</v>
      </c>
      <c r="F10" s="306"/>
      <c r="G10" s="306"/>
      <c r="H10" s="306"/>
      <c r="I10" s="169">
        <f ca="1">SUM(C14:C36)</f>
        <v>76</v>
      </c>
      <c r="J10" s="142"/>
      <c r="K10" s="142"/>
      <c r="L10" s="164"/>
      <c r="M10" s="164"/>
      <c r="N10" s="142"/>
    </row>
    <row r="11" spans="1:69" ht="15.75" thickBot="1" x14ac:dyDescent="0.3">
      <c r="A11" s="142"/>
      <c r="B11" s="162"/>
      <c r="C11" s="142"/>
      <c r="D11" s="162"/>
      <c r="E11" s="142"/>
      <c r="F11" s="142"/>
      <c r="G11" s="142"/>
      <c r="H11" s="142"/>
      <c r="I11" s="142"/>
      <c r="J11" s="142"/>
      <c r="K11" s="142"/>
      <c r="L11" s="164"/>
      <c r="M11" s="164"/>
      <c r="N11" s="142"/>
    </row>
    <row r="12" spans="1:69" s="1" customFormat="1" ht="60.75" thickBot="1" x14ac:dyDescent="0.3">
      <c r="A12" s="170" t="s">
        <v>539</v>
      </c>
      <c r="B12" s="171" t="s">
        <v>540</v>
      </c>
      <c r="C12" s="171"/>
      <c r="D12" s="172" t="s">
        <v>541</v>
      </c>
      <c r="E12" s="307" t="s">
        <v>72</v>
      </c>
      <c r="F12" s="308"/>
      <c r="G12" s="172" t="s">
        <v>542</v>
      </c>
      <c r="H12" s="171" t="s">
        <v>543</v>
      </c>
      <c r="I12" s="172" t="s">
        <v>544</v>
      </c>
      <c r="J12" s="172" t="s">
        <v>545</v>
      </c>
      <c r="K12" s="172" t="s">
        <v>546</v>
      </c>
      <c r="L12" s="170" t="s">
        <v>547</v>
      </c>
      <c r="M12" s="173">
        <f>YEAR(D3)</f>
        <v>2026</v>
      </c>
      <c r="N12" s="174"/>
      <c r="O12" s="3" t="s">
        <v>548</v>
      </c>
      <c r="P12" s="175" t="s">
        <v>549</v>
      </c>
      <c r="Q12" s="175" t="s">
        <v>550</v>
      </c>
      <c r="S12" s="176" t="s">
        <v>551</v>
      </c>
      <c r="Y12" s="175" t="s">
        <v>552</v>
      </c>
      <c r="Z12" s="177" t="s">
        <v>553</v>
      </c>
      <c r="AS12" s="1" t="s">
        <v>554</v>
      </c>
      <c r="AT12" s="3" t="s">
        <v>555</v>
      </c>
      <c r="BH12" s="178"/>
      <c r="BI12" s="178">
        <v>2</v>
      </c>
      <c r="BJ12" s="178">
        <v>3</v>
      </c>
      <c r="BK12" s="178">
        <v>4</v>
      </c>
      <c r="BL12" s="178">
        <v>5</v>
      </c>
      <c r="BM12" s="178">
        <v>6</v>
      </c>
      <c r="BN12" s="178">
        <v>7</v>
      </c>
      <c r="BO12" s="178">
        <v>8</v>
      </c>
      <c r="BP12" s="178">
        <v>9</v>
      </c>
      <c r="BQ12" s="178"/>
    </row>
    <row r="13" spans="1:69" x14ac:dyDescent="0.25">
      <c r="A13" s="179">
        <v>1</v>
      </c>
      <c r="B13" s="180">
        <v>2</v>
      </c>
      <c r="C13" s="181" t="s">
        <v>556</v>
      </c>
      <c r="D13" s="182">
        <v>3</v>
      </c>
      <c r="E13" s="183">
        <v>4</v>
      </c>
      <c r="F13" s="184">
        <v>5</v>
      </c>
      <c r="G13" s="182">
        <v>6</v>
      </c>
      <c r="H13" s="180">
        <v>7</v>
      </c>
      <c r="I13" s="182">
        <v>8</v>
      </c>
      <c r="J13" s="185">
        <v>9</v>
      </c>
      <c r="K13" s="185">
        <v>10</v>
      </c>
      <c r="L13" s="186" t="s">
        <v>557</v>
      </c>
      <c r="M13" s="164" t="s">
        <v>558</v>
      </c>
      <c r="N13" s="187" t="s">
        <v>559</v>
      </c>
      <c r="P13" s="188"/>
      <c r="Q13" s="188"/>
      <c r="S13" s="189">
        <v>1</v>
      </c>
      <c r="T13" s="189">
        <v>2</v>
      </c>
      <c r="U13" s="189">
        <v>3</v>
      </c>
      <c r="V13" s="189">
        <v>4</v>
      </c>
      <c r="W13" s="189">
        <v>5</v>
      </c>
      <c r="X13" s="189">
        <v>6</v>
      </c>
      <c r="Y13" s="189">
        <v>7</v>
      </c>
      <c r="Z13" s="189">
        <v>8</v>
      </c>
      <c r="AA13" s="189">
        <v>9</v>
      </c>
      <c r="AB13" s="189">
        <v>10</v>
      </c>
      <c r="AC13" s="189">
        <v>11</v>
      </c>
      <c r="AD13" s="189">
        <v>12</v>
      </c>
      <c r="AE13" s="189">
        <v>13</v>
      </c>
      <c r="AF13" s="189">
        <v>14</v>
      </c>
      <c r="AG13" s="189">
        <v>15</v>
      </c>
      <c r="AH13" s="189">
        <v>16</v>
      </c>
      <c r="AI13" s="189">
        <v>17</v>
      </c>
      <c r="AJ13" s="189">
        <v>18</v>
      </c>
      <c r="AK13" s="189">
        <v>19</v>
      </c>
      <c r="AL13" s="189">
        <v>20</v>
      </c>
      <c r="AM13" s="189">
        <v>21</v>
      </c>
      <c r="AN13" s="189">
        <v>22</v>
      </c>
      <c r="AO13" s="189">
        <v>23</v>
      </c>
      <c r="AP13" s="189">
        <v>24</v>
      </c>
      <c r="AQ13" s="189">
        <v>25</v>
      </c>
      <c r="AR13" s="189">
        <v>26</v>
      </c>
      <c r="AS13" s="189">
        <v>27</v>
      </c>
      <c r="AT13" s="189">
        <v>28</v>
      </c>
      <c r="AU13" s="189">
        <v>29</v>
      </c>
      <c r="AV13" s="189">
        <v>30</v>
      </c>
      <c r="AW13" s="189">
        <v>31</v>
      </c>
      <c r="AX13" s="189">
        <v>32</v>
      </c>
      <c r="AY13" s="189">
        <v>33</v>
      </c>
      <c r="AZ13" s="189">
        <v>34</v>
      </c>
      <c r="BA13" s="189">
        <v>35</v>
      </c>
      <c r="BB13" s="189">
        <v>36</v>
      </c>
      <c r="BC13" s="189">
        <v>37</v>
      </c>
      <c r="BD13" s="189">
        <v>38</v>
      </c>
      <c r="BE13" s="189">
        <v>39</v>
      </c>
      <c r="BF13" s="189">
        <v>40</v>
      </c>
      <c r="BG13" s="189">
        <v>41</v>
      </c>
      <c r="BH13" s="190">
        <v>42</v>
      </c>
      <c r="BI13" s="190">
        <v>43</v>
      </c>
      <c r="BJ13" s="190">
        <v>44</v>
      </c>
      <c r="BK13" s="190">
        <v>45</v>
      </c>
      <c r="BL13" s="64"/>
      <c r="BM13" s="64"/>
      <c r="BN13" s="64"/>
      <c r="BO13" s="64"/>
      <c r="BP13" s="64"/>
      <c r="BQ13" s="64"/>
    </row>
    <row r="14" spans="1:69" ht="15.75" x14ac:dyDescent="0.25">
      <c r="A14" s="191" t="s">
        <v>104</v>
      </c>
      <c r="B14" s="192" t="s">
        <v>560</v>
      </c>
      <c r="C14" s="193">
        <f ca="1">COUNTIF(Vstup!$H$7:$H$652,NASTAVENÍ!A14)</f>
        <v>7</v>
      </c>
      <c r="D14" s="194" t="s">
        <v>561</v>
      </c>
      <c r="E14" s="195">
        <f>$M$12-H14</f>
        <v>2015</v>
      </c>
      <c r="F14" s="196">
        <f>$M$12-I14</f>
        <v>2016</v>
      </c>
      <c r="G14" s="194">
        <v>40</v>
      </c>
      <c r="H14" s="197">
        <v>11</v>
      </c>
      <c r="I14" s="198">
        <v>10</v>
      </c>
      <c r="J14" s="199">
        <v>2002</v>
      </c>
      <c r="K14" s="199">
        <v>2003</v>
      </c>
      <c r="L14" s="200">
        <v>0.54861111111111105</v>
      </c>
      <c r="M14" s="201" t="str">
        <f t="shared" ref="M14:M31" si="0">CONCATENATE("L",_xlfn.RANK.AVG(L14,$L$14:$L$32,1))</f>
        <v>L1</v>
      </c>
      <c r="N14" s="202" t="e">
        <v>#VALUE!</v>
      </c>
      <c r="O14" s="2" t="e">
        <f ca="1">IF(Test_Jmena_listu(M14),"ANO","Nevytvořena")</f>
        <v>#NAME?</v>
      </c>
      <c r="P14" s="188" t="str">
        <f>CONCATENATE(I14," až ",H14," roků")</f>
        <v>10 až 11 roků</v>
      </c>
      <c r="Q14" s="188">
        <f t="shared" ref="Q14:Q31" si="1">_xlfn.RANK.AVG(L14,$L$14:$L$32,1)</f>
        <v>1</v>
      </c>
      <c r="R14" s="203">
        <f>L14</f>
        <v>0.54861111111111105</v>
      </c>
      <c r="S14" s="160">
        <v>1</v>
      </c>
      <c r="T14" s="203">
        <v>0.54861111111111105</v>
      </c>
      <c r="U14" t="s">
        <v>562</v>
      </c>
      <c r="V14" t="s">
        <v>563</v>
      </c>
      <c r="W14" t="s">
        <v>564</v>
      </c>
      <c r="X14" s="203">
        <v>0.54861111111111105</v>
      </c>
      <c r="Y14">
        <f>IF(MID(A14,1,1)="D",0,1)</f>
        <v>0</v>
      </c>
      <c r="Z14" t="e">
        <v>#VALUE!</v>
      </c>
      <c r="AA14" t="str">
        <f t="shared" ref="AA14:AA38" si="2">A14</f>
        <v>D04</v>
      </c>
      <c r="AB14" t="str">
        <f t="shared" ref="AB14:AN29" si="3">B14</f>
        <v xml:space="preserve">PŘÍPRAVKA - DÍVKY </v>
      </c>
      <c r="AC14">
        <f t="shared" ca="1" si="3"/>
        <v>7</v>
      </c>
      <c r="AD14" t="str">
        <f t="shared" si="3"/>
        <v>Pří - DÍVKY</v>
      </c>
      <c r="AE14">
        <f t="shared" si="3"/>
        <v>2015</v>
      </c>
      <c r="AF14">
        <f t="shared" si="3"/>
        <v>2016</v>
      </c>
      <c r="AG14">
        <f t="shared" si="3"/>
        <v>40</v>
      </c>
      <c r="AH14">
        <f t="shared" si="3"/>
        <v>11</v>
      </c>
      <c r="AI14">
        <f t="shared" si="3"/>
        <v>10</v>
      </c>
      <c r="AJ14">
        <f>E14</f>
        <v>2015</v>
      </c>
      <c r="AK14">
        <f>F14</f>
        <v>2016</v>
      </c>
      <c r="AL14" s="204">
        <f t="shared" si="3"/>
        <v>0.54861111111111105</v>
      </c>
      <c r="AM14" t="str">
        <f t="shared" si="3"/>
        <v>L1</v>
      </c>
      <c r="AN14" t="e">
        <f>N14</f>
        <v>#VALUE!</v>
      </c>
      <c r="AO14" t="e">
        <f t="shared" ref="AO14:AP38" ca="1" si="4">O14</f>
        <v>#NAME?</v>
      </c>
      <c r="AP14" t="str">
        <f>P14</f>
        <v>10 až 11 roků</v>
      </c>
      <c r="AQ14">
        <f t="shared" ref="AQ14:AQ38" si="5">Q14</f>
        <v>1</v>
      </c>
      <c r="AR14" t="str">
        <f>CONCATENATE("L",AQ14)</f>
        <v>L1</v>
      </c>
      <c r="AS14">
        <f>COUNTIF($AQ$14:$AQ$38,AQ14)</f>
        <v>1</v>
      </c>
      <c r="AT14">
        <f t="shared" ref="AT14:AT31" si="6">IF(AS14=1,1,IF(AS14=AS13,AT13+1,1))</f>
        <v>1</v>
      </c>
      <c r="AU14" t="str">
        <f>A14</f>
        <v>D04</v>
      </c>
      <c r="AV14">
        <v>1</v>
      </c>
      <c r="AW14">
        <f>IF(ISERR(VALUE(MID(AU14,2,1))),"",VALUE(MID(AU14,2,2)&amp;IF(LEN(AU14)=3,"0",MID(AU14,LEN(AU14),1))&amp;Y14))</f>
        <v>400</v>
      </c>
      <c r="AX14" s="160">
        <f>IF(AW14="","",_xlfn.RANK.EQ(AW14,$AW$14:$AW$38,1))</f>
        <v>9</v>
      </c>
      <c r="AY14" s="160" t="str">
        <f>AU14</f>
        <v>D04</v>
      </c>
      <c r="AZ14" s="160">
        <f t="shared" ref="AZ14:BF29" si="7">AG14</f>
        <v>40</v>
      </c>
      <c r="BA14" s="160">
        <f t="shared" si="7"/>
        <v>11</v>
      </c>
      <c r="BB14" s="160">
        <f t="shared" si="7"/>
        <v>10</v>
      </c>
      <c r="BC14" s="160">
        <f t="shared" si="7"/>
        <v>2015</v>
      </c>
      <c r="BD14" s="160">
        <f t="shared" si="7"/>
        <v>2016</v>
      </c>
      <c r="BE14" s="205">
        <f t="shared" si="7"/>
        <v>0.54861111111111105</v>
      </c>
      <c r="BF14" s="160" t="str">
        <f t="shared" si="7"/>
        <v>L1</v>
      </c>
      <c r="BH14" s="64">
        <v>1</v>
      </c>
      <c r="BI14" s="64" t="str">
        <f t="shared" ref="BI14:BP23" si="8">IF(ISERROR(VLOOKUP($BH14,Sez_kat,BI$12,0)),"",VLOOKUP($BH14,Sez_kat,BI$12,0))</f>
        <v>D01</v>
      </c>
      <c r="BJ14" s="64">
        <f t="shared" si="8"/>
        <v>20</v>
      </c>
      <c r="BK14" s="64">
        <f t="shared" si="8"/>
        <v>5</v>
      </c>
      <c r="BL14" s="64">
        <f t="shared" si="8"/>
        <v>0</v>
      </c>
      <c r="BM14" s="64">
        <f t="shared" si="8"/>
        <v>2021</v>
      </c>
      <c r="BN14" s="64">
        <f t="shared" si="8"/>
        <v>2026</v>
      </c>
      <c r="BO14" s="206">
        <f t="shared" si="8"/>
        <v>0.62152777777777779</v>
      </c>
      <c r="BP14" s="64" t="str">
        <f t="shared" si="8"/>
        <v>L9</v>
      </c>
      <c r="BQ14" s="64"/>
    </row>
    <row r="15" spans="1:69" ht="15.75" x14ac:dyDescent="0.25">
      <c r="A15" s="191" t="s">
        <v>95</v>
      </c>
      <c r="B15" s="192" t="s">
        <v>565</v>
      </c>
      <c r="C15" s="193">
        <f ca="1">COUNTIF(Vstup!$H$7:$H$652,NASTAVENÍ!A15)</f>
        <v>1</v>
      </c>
      <c r="D15" s="194" t="s">
        <v>566</v>
      </c>
      <c r="E15" s="195">
        <f t="shared" ref="E15:F36" si="9">$M$12-H15</f>
        <v>2015</v>
      </c>
      <c r="F15" s="196">
        <f t="shared" si="9"/>
        <v>2016</v>
      </c>
      <c r="G15" s="194">
        <v>40</v>
      </c>
      <c r="H15" s="197">
        <v>11</v>
      </c>
      <c r="I15" s="198">
        <v>10</v>
      </c>
      <c r="J15" s="199">
        <v>2002</v>
      </c>
      <c r="K15" s="199">
        <v>2003</v>
      </c>
      <c r="L15" s="200">
        <v>0.55555555555555558</v>
      </c>
      <c r="M15" s="201" t="str">
        <f t="shared" si="0"/>
        <v>L2</v>
      </c>
      <c r="N15" s="202" t="e">
        <v>#VALUE!</v>
      </c>
      <c r="O15" s="2" t="e">
        <f t="shared" ref="O15:O32" ca="1" si="10">IF(Test_Jmena_listu(M15),"ANO","Nevytvořena")</f>
        <v>#NAME?</v>
      </c>
      <c r="P15" s="188" t="str">
        <f t="shared" ref="P15:P36" si="11">CONCATENATE(I15," až ",H15," roků")</f>
        <v>10 až 11 roků</v>
      </c>
      <c r="Q15" s="188">
        <f t="shared" si="1"/>
        <v>2</v>
      </c>
      <c r="R15" s="203">
        <f t="shared" ref="R15:R36" si="12">L15</f>
        <v>0.55555555555555558</v>
      </c>
      <c r="S15" s="160">
        <v>2</v>
      </c>
      <c r="T15" s="203">
        <v>0.55555555555555558</v>
      </c>
      <c r="U15" t="s">
        <v>567</v>
      </c>
      <c r="V15" t="s">
        <v>563</v>
      </c>
      <c r="W15" t="s">
        <v>564</v>
      </c>
      <c r="X15" s="203">
        <v>0.55555555555555558</v>
      </c>
      <c r="Y15">
        <f t="shared" ref="Y15:Y36" si="13">IF(MID(A15,1,1)="D",0,1)</f>
        <v>1</v>
      </c>
      <c r="Z15" t="e">
        <v>#VALUE!</v>
      </c>
      <c r="AA15" t="str">
        <f t="shared" si="2"/>
        <v>C04</v>
      </c>
      <c r="AB15" t="str">
        <f t="shared" si="3"/>
        <v>PŘÍPRAVKA - HOŠI</v>
      </c>
      <c r="AC15">
        <f t="shared" ca="1" si="3"/>
        <v>1</v>
      </c>
      <c r="AD15" t="str">
        <f t="shared" si="3"/>
        <v>Pří - HOŠI</v>
      </c>
      <c r="AE15">
        <f t="shared" si="3"/>
        <v>2015</v>
      </c>
      <c r="AF15">
        <f t="shared" si="3"/>
        <v>2016</v>
      </c>
      <c r="AG15">
        <f t="shared" si="3"/>
        <v>40</v>
      </c>
      <c r="AH15">
        <f t="shared" si="3"/>
        <v>11</v>
      </c>
      <c r="AI15">
        <f t="shared" si="3"/>
        <v>10</v>
      </c>
      <c r="AJ15">
        <f t="shared" ref="AJ15:AK38" si="14">E15</f>
        <v>2015</v>
      </c>
      <c r="AK15">
        <f t="shared" si="14"/>
        <v>2016</v>
      </c>
      <c r="AL15" s="204">
        <f t="shared" si="3"/>
        <v>0.55555555555555558</v>
      </c>
      <c r="AM15" t="str">
        <f t="shared" si="3"/>
        <v>L2</v>
      </c>
      <c r="AN15" t="e">
        <f t="shared" si="3"/>
        <v>#VALUE!</v>
      </c>
      <c r="AO15" t="e">
        <f t="shared" ca="1" si="4"/>
        <v>#NAME?</v>
      </c>
      <c r="AP15" t="str">
        <f t="shared" si="4"/>
        <v>10 až 11 roků</v>
      </c>
      <c r="AQ15">
        <f t="shared" si="5"/>
        <v>2</v>
      </c>
      <c r="AR15" t="str">
        <f t="shared" ref="AR15:AR38" si="15">CONCATENATE("L",AQ15)</f>
        <v>L2</v>
      </c>
      <c r="AS15">
        <f t="shared" ref="AS15:AS38" si="16">COUNTIF($AQ$14:$AQ$38,AQ15)</f>
        <v>1</v>
      </c>
      <c r="AT15">
        <f t="shared" si="6"/>
        <v>1</v>
      </c>
      <c r="AU15" t="str">
        <f t="shared" ref="AU15:AU38" si="17">A15</f>
        <v>C04</v>
      </c>
      <c r="AV15">
        <v>2</v>
      </c>
      <c r="AW15">
        <f t="shared" ref="AW15:AW38" si="18">IF(ISERR(VALUE(MID(AU15,2,1))),"",VALUE(MID(AU15,2,2)&amp;IF(LEN(AU15)=3,"0",MID(AU15,LEN(AU15),1))&amp;Y15))</f>
        <v>401</v>
      </c>
      <c r="AX15" s="160">
        <f t="shared" ref="AX15:AX38" si="19">IF(AW15="","",_xlfn.RANK.EQ(AW15,$AW$14:$AW$38,1))</f>
        <v>10</v>
      </c>
      <c r="AY15" s="160" t="str">
        <f t="shared" ref="AY15:AY38" si="20">AU15</f>
        <v>C04</v>
      </c>
      <c r="AZ15" s="160">
        <f t="shared" si="7"/>
        <v>40</v>
      </c>
      <c r="BA15" s="160">
        <f t="shared" si="7"/>
        <v>11</v>
      </c>
      <c r="BB15" s="160">
        <f t="shared" si="7"/>
        <v>10</v>
      </c>
      <c r="BC15" s="160">
        <f t="shared" si="7"/>
        <v>2015</v>
      </c>
      <c r="BD15" s="160">
        <f t="shared" si="7"/>
        <v>2016</v>
      </c>
      <c r="BE15" s="205">
        <f t="shared" si="7"/>
        <v>0.55555555555555558</v>
      </c>
      <c r="BF15" s="160" t="str">
        <f t="shared" si="7"/>
        <v>L2</v>
      </c>
      <c r="BH15" s="64">
        <v>2</v>
      </c>
      <c r="BI15" s="64" t="str">
        <f t="shared" si="8"/>
        <v>C01</v>
      </c>
      <c r="BJ15" s="64">
        <f t="shared" si="8"/>
        <v>20</v>
      </c>
      <c r="BK15" s="64">
        <f t="shared" si="8"/>
        <v>5</v>
      </c>
      <c r="BL15" s="64">
        <f t="shared" si="8"/>
        <v>0</v>
      </c>
      <c r="BM15" s="64">
        <f t="shared" si="8"/>
        <v>2021</v>
      </c>
      <c r="BN15" s="64">
        <f t="shared" si="8"/>
        <v>2026</v>
      </c>
      <c r="BO15" s="206">
        <f t="shared" si="8"/>
        <v>0.62847222222222221</v>
      </c>
      <c r="BP15" s="64" t="str">
        <f t="shared" si="8"/>
        <v>L10</v>
      </c>
      <c r="BQ15" s="64"/>
    </row>
    <row r="16" spans="1:69" ht="15.75" x14ac:dyDescent="0.25">
      <c r="A16" s="191" t="s">
        <v>105</v>
      </c>
      <c r="B16" s="192" t="s">
        <v>568</v>
      </c>
      <c r="C16" s="193">
        <f ca="1">COUNTIF(Vstup!$H$7:$H$652,NASTAVENÍ!A16)</f>
        <v>2</v>
      </c>
      <c r="D16" s="194" t="s">
        <v>569</v>
      </c>
      <c r="E16" s="195">
        <f t="shared" si="9"/>
        <v>2013</v>
      </c>
      <c r="F16" s="196">
        <f t="shared" si="9"/>
        <v>2014</v>
      </c>
      <c r="G16" s="194">
        <v>60</v>
      </c>
      <c r="H16" s="197">
        <v>13</v>
      </c>
      <c r="I16" s="198">
        <v>12</v>
      </c>
      <c r="J16" s="199">
        <v>2000</v>
      </c>
      <c r="K16" s="199">
        <v>2001</v>
      </c>
      <c r="L16" s="200">
        <v>0.5625</v>
      </c>
      <c r="M16" s="201" t="str">
        <f t="shared" si="0"/>
        <v>L3</v>
      </c>
      <c r="N16" s="202" t="e">
        <v>#VALUE!</v>
      </c>
      <c r="O16" s="2" t="e">
        <f t="shared" ca="1" si="10"/>
        <v>#NAME?</v>
      </c>
      <c r="P16" s="188" t="str">
        <f t="shared" si="11"/>
        <v>12 až 13 roků</v>
      </c>
      <c r="Q16" s="188">
        <f t="shared" si="1"/>
        <v>3</v>
      </c>
      <c r="R16" s="203">
        <f t="shared" si="12"/>
        <v>0.5625</v>
      </c>
      <c r="S16" s="160">
        <v>3</v>
      </c>
      <c r="T16" s="203">
        <v>0.5625</v>
      </c>
      <c r="U16" t="s">
        <v>570</v>
      </c>
      <c r="V16" t="s">
        <v>571</v>
      </c>
      <c r="W16" t="s">
        <v>572</v>
      </c>
      <c r="X16" s="203">
        <v>0.5625</v>
      </c>
      <c r="Y16">
        <f t="shared" si="13"/>
        <v>0</v>
      </c>
      <c r="Z16" t="e">
        <v>#VALUE!</v>
      </c>
      <c r="AA16" t="str">
        <f t="shared" si="2"/>
        <v>D05</v>
      </c>
      <c r="AB16" t="str">
        <f t="shared" si="3"/>
        <v>MLADŠÍ  ŽÁKYNĚ</v>
      </c>
      <c r="AC16">
        <f t="shared" ca="1" si="3"/>
        <v>2</v>
      </c>
      <c r="AD16" t="str">
        <f t="shared" si="3"/>
        <v>ML. ŽÁKYNĚ</v>
      </c>
      <c r="AE16">
        <f t="shared" si="3"/>
        <v>2013</v>
      </c>
      <c r="AF16">
        <f t="shared" si="3"/>
        <v>2014</v>
      </c>
      <c r="AG16">
        <f t="shared" si="3"/>
        <v>60</v>
      </c>
      <c r="AH16">
        <f t="shared" si="3"/>
        <v>13</v>
      </c>
      <c r="AI16">
        <f t="shared" si="3"/>
        <v>12</v>
      </c>
      <c r="AJ16">
        <f t="shared" si="14"/>
        <v>2013</v>
      </c>
      <c r="AK16">
        <f t="shared" si="14"/>
        <v>2014</v>
      </c>
      <c r="AL16" s="204">
        <f t="shared" si="3"/>
        <v>0.5625</v>
      </c>
      <c r="AM16" t="str">
        <f t="shared" si="3"/>
        <v>L3</v>
      </c>
      <c r="AN16" t="e">
        <f t="shared" si="3"/>
        <v>#VALUE!</v>
      </c>
      <c r="AO16" t="e">
        <f t="shared" ca="1" si="4"/>
        <v>#NAME?</v>
      </c>
      <c r="AP16" t="str">
        <f t="shared" si="4"/>
        <v>12 až 13 roků</v>
      </c>
      <c r="AQ16">
        <f t="shared" si="5"/>
        <v>3</v>
      </c>
      <c r="AR16" t="str">
        <f t="shared" si="15"/>
        <v>L3</v>
      </c>
      <c r="AS16">
        <f t="shared" si="16"/>
        <v>1</v>
      </c>
      <c r="AT16">
        <f t="shared" si="6"/>
        <v>1</v>
      </c>
      <c r="AU16" t="str">
        <f t="shared" si="17"/>
        <v>D05</v>
      </c>
      <c r="AV16">
        <v>3</v>
      </c>
      <c r="AW16">
        <f t="shared" si="18"/>
        <v>500</v>
      </c>
      <c r="AX16" s="160">
        <f t="shared" si="19"/>
        <v>11</v>
      </c>
      <c r="AY16" s="160" t="str">
        <f t="shared" si="20"/>
        <v>D05</v>
      </c>
      <c r="AZ16" s="160">
        <f t="shared" si="7"/>
        <v>60</v>
      </c>
      <c r="BA16" s="160">
        <f t="shared" si="7"/>
        <v>13</v>
      </c>
      <c r="BB16" s="160">
        <f t="shared" si="7"/>
        <v>12</v>
      </c>
      <c r="BC16" s="160">
        <f t="shared" si="7"/>
        <v>2013</v>
      </c>
      <c r="BD16" s="160">
        <f t="shared" si="7"/>
        <v>2014</v>
      </c>
      <c r="BE16" s="205">
        <f t="shared" si="7"/>
        <v>0.5625</v>
      </c>
      <c r="BF16" s="160" t="str">
        <f t="shared" si="7"/>
        <v>L3</v>
      </c>
      <c r="BH16" s="64">
        <v>3</v>
      </c>
      <c r="BI16" s="64" t="str">
        <f t="shared" si="8"/>
        <v>D011</v>
      </c>
      <c r="BJ16" s="64">
        <f t="shared" si="8"/>
        <v>10</v>
      </c>
      <c r="BK16" s="64">
        <f t="shared" si="8"/>
        <v>0</v>
      </c>
      <c r="BL16" s="64">
        <f t="shared" si="8"/>
        <v>0</v>
      </c>
      <c r="BM16" s="64">
        <f t="shared" si="8"/>
        <v>2026</v>
      </c>
      <c r="BN16" s="64">
        <f t="shared" si="8"/>
        <v>2026</v>
      </c>
      <c r="BO16" s="206">
        <f t="shared" si="8"/>
        <v>0.63541666666666663</v>
      </c>
      <c r="BP16" s="64" t="str">
        <f t="shared" si="8"/>
        <v>L11</v>
      </c>
      <c r="BQ16" s="64"/>
    </row>
    <row r="17" spans="1:69" ht="15.75" x14ac:dyDescent="0.25">
      <c r="A17" s="191" t="s">
        <v>96</v>
      </c>
      <c r="B17" s="192" t="s">
        <v>573</v>
      </c>
      <c r="C17" s="193">
        <f ca="1">COUNTIF(Vstup!$H$7:$H$652,NASTAVENÍ!A17)</f>
        <v>5</v>
      </c>
      <c r="D17" s="194" t="s">
        <v>574</v>
      </c>
      <c r="E17" s="195">
        <f t="shared" si="9"/>
        <v>2013</v>
      </c>
      <c r="F17" s="196">
        <f t="shared" si="9"/>
        <v>2014</v>
      </c>
      <c r="G17" s="194">
        <v>60</v>
      </c>
      <c r="H17" s="197">
        <v>13</v>
      </c>
      <c r="I17" s="198">
        <v>12</v>
      </c>
      <c r="J17" s="199">
        <v>2000</v>
      </c>
      <c r="K17" s="199">
        <v>2001</v>
      </c>
      <c r="L17" s="200">
        <v>0.56944444444444442</v>
      </c>
      <c r="M17" s="201" t="str">
        <f t="shared" si="0"/>
        <v>L4</v>
      </c>
      <c r="N17" s="202" t="e">
        <v>#VALUE!</v>
      </c>
      <c r="O17" s="2" t="e">
        <f t="shared" ca="1" si="10"/>
        <v>#NAME?</v>
      </c>
      <c r="P17" s="188" t="str">
        <f t="shared" si="11"/>
        <v>12 až 13 roků</v>
      </c>
      <c r="Q17" s="188">
        <f t="shared" si="1"/>
        <v>4</v>
      </c>
      <c r="R17" s="203">
        <f t="shared" si="12"/>
        <v>0.56944444444444442</v>
      </c>
      <c r="S17" s="160">
        <v>4</v>
      </c>
      <c r="T17" s="203">
        <v>0.56944444444444442</v>
      </c>
      <c r="U17" t="s">
        <v>575</v>
      </c>
      <c r="V17" t="s">
        <v>571</v>
      </c>
      <c r="W17" t="s">
        <v>572</v>
      </c>
      <c r="X17" s="203">
        <v>0.56944444444444442</v>
      </c>
      <c r="Y17">
        <f t="shared" si="13"/>
        <v>1</v>
      </c>
      <c r="Z17" t="e">
        <v>#VALUE!</v>
      </c>
      <c r="AA17" t="str">
        <f t="shared" si="2"/>
        <v>C05</v>
      </c>
      <c r="AB17" t="str">
        <f t="shared" si="3"/>
        <v>MLADŠÍ  ŽÁCI</v>
      </c>
      <c r="AC17">
        <f t="shared" ca="1" si="3"/>
        <v>5</v>
      </c>
      <c r="AD17" t="str">
        <f t="shared" si="3"/>
        <v>ML. ŽÁCI</v>
      </c>
      <c r="AE17">
        <f t="shared" si="3"/>
        <v>2013</v>
      </c>
      <c r="AF17">
        <f t="shared" si="3"/>
        <v>2014</v>
      </c>
      <c r="AG17">
        <f t="shared" si="3"/>
        <v>60</v>
      </c>
      <c r="AH17">
        <f t="shared" si="3"/>
        <v>13</v>
      </c>
      <c r="AI17">
        <f t="shared" si="3"/>
        <v>12</v>
      </c>
      <c r="AJ17">
        <f t="shared" si="14"/>
        <v>2013</v>
      </c>
      <c r="AK17">
        <f t="shared" si="14"/>
        <v>2014</v>
      </c>
      <c r="AL17" s="204">
        <f t="shared" si="3"/>
        <v>0.56944444444444442</v>
      </c>
      <c r="AM17" t="str">
        <f t="shared" si="3"/>
        <v>L4</v>
      </c>
      <c r="AN17" t="e">
        <f t="shared" si="3"/>
        <v>#VALUE!</v>
      </c>
      <c r="AO17" t="e">
        <f t="shared" ca="1" si="4"/>
        <v>#NAME?</v>
      </c>
      <c r="AP17" t="str">
        <f t="shared" si="4"/>
        <v>12 až 13 roků</v>
      </c>
      <c r="AQ17">
        <f t="shared" si="5"/>
        <v>4</v>
      </c>
      <c r="AR17" t="str">
        <f t="shared" si="15"/>
        <v>L4</v>
      </c>
      <c r="AS17">
        <f t="shared" si="16"/>
        <v>1</v>
      </c>
      <c r="AT17">
        <f t="shared" si="6"/>
        <v>1</v>
      </c>
      <c r="AU17" t="str">
        <f t="shared" si="17"/>
        <v>C05</v>
      </c>
      <c r="AV17">
        <v>4</v>
      </c>
      <c r="AW17">
        <f t="shared" si="18"/>
        <v>501</v>
      </c>
      <c r="AX17" s="160">
        <f t="shared" si="19"/>
        <v>12</v>
      </c>
      <c r="AY17" s="160" t="str">
        <f t="shared" si="20"/>
        <v>C05</v>
      </c>
      <c r="AZ17" s="160">
        <f t="shared" si="7"/>
        <v>60</v>
      </c>
      <c r="BA17" s="160">
        <f t="shared" si="7"/>
        <v>13</v>
      </c>
      <c r="BB17" s="160">
        <f t="shared" si="7"/>
        <v>12</v>
      </c>
      <c r="BC17" s="160">
        <f t="shared" si="7"/>
        <v>2013</v>
      </c>
      <c r="BD17" s="160">
        <f t="shared" si="7"/>
        <v>2014</v>
      </c>
      <c r="BE17" s="205">
        <f t="shared" si="7"/>
        <v>0.56944444444444442</v>
      </c>
      <c r="BF17" s="160" t="str">
        <f t="shared" si="7"/>
        <v>L4</v>
      </c>
      <c r="BH17" s="64">
        <v>4</v>
      </c>
      <c r="BI17" s="64" t="str">
        <f t="shared" si="8"/>
        <v>C011</v>
      </c>
      <c r="BJ17" s="64">
        <f t="shared" si="8"/>
        <v>10</v>
      </c>
      <c r="BK17" s="64">
        <f t="shared" si="8"/>
        <v>0</v>
      </c>
      <c r="BL17" s="64">
        <f t="shared" si="8"/>
        <v>0</v>
      </c>
      <c r="BM17" s="64">
        <f t="shared" si="8"/>
        <v>2026</v>
      </c>
      <c r="BN17" s="64">
        <f t="shared" si="8"/>
        <v>2026</v>
      </c>
      <c r="BO17" s="206">
        <f t="shared" si="8"/>
        <v>0.64236111111111105</v>
      </c>
      <c r="BP17" s="64" t="str">
        <f t="shared" si="8"/>
        <v>L12</v>
      </c>
      <c r="BQ17" s="64"/>
    </row>
    <row r="18" spans="1:69" ht="15.75" x14ac:dyDescent="0.25">
      <c r="A18" s="191" t="s">
        <v>106</v>
      </c>
      <c r="B18" s="192" t="s">
        <v>576</v>
      </c>
      <c r="C18" s="193">
        <f ca="1">COUNTIF(Vstup!$H$7:$H$652,NASTAVENÍ!A18)</f>
        <v>5</v>
      </c>
      <c r="D18" s="194" t="s">
        <v>577</v>
      </c>
      <c r="E18" s="195">
        <f t="shared" si="9"/>
        <v>2011</v>
      </c>
      <c r="F18" s="196">
        <f t="shared" si="9"/>
        <v>2012</v>
      </c>
      <c r="G18" s="194">
        <v>60</v>
      </c>
      <c r="H18" s="197">
        <v>15</v>
      </c>
      <c r="I18" s="198">
        <v>14</v>
      </c>
      <c r="J18" s="199">
        <v>1998</v>
      </c>
      <c r="K18" s="199">
        <v>1999</v>
      </c>
      <c r="L18" s="200">
        <v>0.57638888888888895</v>
      </c>
      <c r="M18" s="201" t="str">
        <f t="shared" si="0"/>
        <v>L5</v>
      </c>
      <c r="N18" s="202" t="e">
        <v>#VALUE!</v>
      </c>
      <c r="O18" s="2" t="e">
        <f t="shared" ca="1" si="10"/>
        <v>#NAME?</v>
      </c>
      <c r="P18" s="188" t="str">
        <f t="shared" si="11"/>
        <v>14 až 15 roků</v>
      </c>
      <c r="Q18" s="188">
        <f t="shared" si="1"/>
        <v>5</v>
      </c>
      <c r="R18" s="203">
        <f t="shared" si="12"/>
        <v>0.57638888888888895</v>
      </c>
      <c r="S18" s="160">
        <v>5</v>
      </c>
      <c r="T18" s="203">
        <v>0.57638888888888895</v>
      </c>
      <c r="U18" t="s">
        <v>578</v>
      </c>
      <c r="V18" t="s">
        <v>579</v>
      </c>
      <c r="W18" t="s">
        <v>580</v>
      </c>
      <c r="X18" s="203">
        <v>0.57638888888888895</v>
      </c>
      <c r="Y18">
        <f t="shared" si="13"/>
        <v>0</v>
      </c>
      <c r="Z18" t="e">
        <v>#VALUE!</v>
      </c>
      <c r="AA18" t="str">
        <f t="shared" si="2"/>
        <v>D06</v>
      </c>
      <c r="AB18" t="str">
        <f t="shared" si="3"/>
        <v>STARŠÍ  ŽÁKYNĚ</v>
      </c>
      <c r="AC18">
        <f t="shared" ca="1" si="3"/>
        <v>5</v>
      </c>
      <c r="AD18" t="str">
        <f t="shared" si="3"/>
        <v>ST. ŽÁKYNĚ</v>
      </c>
      <c r="AE18">
        <f t="shared" si="3"/>
        <v>2011</v>
      </c>
      <c r="AF18">
        <f t="shared" si="3"/>
        <v>2012</v>
      </c>
      <c r="AG18">
        <f t="shared" si="3"/>
        <v>60</v>
      </c>
      <c r="AH18">
        <f t="shared" si="3"/>
        <v>15</v>
      </c>
      <c r="AI18">
        <f t="shared" si="3"/>
        <v>14</v>
      </c>
      <c r="AJ18">
        <f t="shared" si="14"/>
        <v>2011</v>
      </c>
      <c r="AK18">
        <f t="shared" si="14"/>
        <v>2012</v>
      </c>
      <c r="AL18" s="204">
        <f t="shared" si="3"/>
        <v>0.57638888888888895</v>
      </c>
      <c r="AM18" t="str">
        <f t="shared" si="3"/>
        <v>L5</v>
      </c>
      <c r="AN18" t="e">
        <f t="shared" si="3"/>
        <v>#VALUE!</v>
      </c>
      <c r="AO18" t="e">
        <f t="shared" ca="1" si="4"/>
        <v>#NAME?</v>
      </c>
      <c r="AP18" t="str">
        <f t="shared" si="4"/>
        <v>14 až 15 roků</v>
      </c>
      <c r="AQ18">
        <f t="shared" si="5"/>
        <v>5</v>
      </c>
      <c r="AR18" t="str">
        <f t="shared" si="15"/>
        <v>L5</v>
      </c>
      <c r="AS18">
        <f t="shared" si="16"/>
        <v>1</v>
      </c>
      <c r="AT18">
        <f t="shared" si="6"/>
        <v>1</v>
      </c>
      <c r="AU18" t="str">
        <f t="shared" si="17"/>
        <v>D06</v>
      </c>
      <c r="AV18">
        <v>5</v>
      </c>
      <c r="AW18">
        <f t="shared" si="18"/>
        <v>600</v>
      </c>
      <c r="AX18" s="160">
        <f t="shared" si="19"/>
        <v>13</v>
      </c>
      <c r="AY18" s="160" t="str">
        <f t="shared" si="20"/>
        <v>D06</v>
      </c>
      <c r="AZ18" s="160">
        <f t="shared" si="7"/>
        <v>60</v>
      </c>
      <c r="BA18" s="160">
        <f t="shared" si="7"/>
        <v>15</v>
      </c>
      <c r="BB18" s="160">
        <f t="shared" si="7"/>
        <v>14</v>
      </c>
      <c r="BC18" s="160">
        <f t="shared" si="7"/>
        <v>2011</v>
      </c>
      <c r="BD18" s="160">
        <f t="shared" si="7"/>
        <v>2012</v>
      </c>
      <c r="BE18" s="205">
        <f t="shared" si="7"/>
        <v>0.57638888888888895</v>
      </c>
      <c r="BF18" s="160" t="str">
        <f t="shared" si="7"/>
        <v>L5</v>
      </c>
      <c r="BH18" s="64">
        <v>5</v>
      </c>
      <c r="BI18" s="64" t="str">
        <f t="shared" si="8"/>
        <v>D02</v>
      </c>
      <c r="BJ18" s="64">
        <f t="shared" si="8"/>
        <v>20</v>
      </c>
      <c r="BK18" s="64">
        <f t="shared" si="8"/>
        <v>7</v>
      </c>
      <c r="BL18" s="64">
        <f t="shared" si="8"/>
        <v>6</v>
      </c>
      <c r="BM18" s="64">
        <f t="shared" si="8"/>
        <v>2019</v>
      </c>
      <c r="BN18" s="64">
        <f t="shared" si="8"/>
        <v>2020</v>
      </c>
      <c r="BO18" s="206">
        <f t="shared" si="8"/>
        <v>0.64930555555555558</v>
      </c>
      <c r="BP18" s="64" t="str">
        <f t="shared" si="8"/>
        <v>L13</v>
      </c>
      <c r="BQ18" s="64"/>
    </row>
    <row r="19" spans="1:69" ht="15.75" x14ac:dyDescent="0.25">
      <c r="A19" s="191" t="s">
        <v>97</v>
      </c>
      <c r="B19" s="192" t="s">
        <v>581</v>
      </c>
      <c r="C19" s="193">
        <f ca="1">COUNTIF(Vstup!$H$7:$H$652,NASTAVENÍ!A19)</f>
        <v>3</v>
      </c>
      <c r="D19" s="194" t="s">
        <v>582</v>
      </c>
      <c r="E19" s="195">
        <f t="shared" si="9"/>
        <v>2011</v>
      </c>
      <c r="F19" s="196">
        <f t="shared" si="9"/>
        <v>2012</v>
      </c>
      <c r="G19" s="194">
        <v>60</v>
      </c>
      <c r="H19" s="197">
        <v>15</v>
      </c>
      <c r="I19" s="198">
        <v>14</v>
      </c>
      <c r="J19" s="199">
        <v>1998</v>
      </c>
      <c r="K19" s="199">
        <v>1999</v>
      </c>
      <c r="L19" s="200">
        <v>0.58333333333333337</v>
      </c>
      <c r="M19" s="201" t="str">
        <f t="shared" si="0"/>
        <v>L6</v>
      </c>
      <c r="N19" s="202" t="e">
        <v>#VALUE!</v>
      </c>
      <c r="O19" s="2" t="e">
        <f ca="1">IF(Test_Jmena_listu(M19),"ANO","Nevytvořena")</f>
        <v>#NAME?</v>
      </c>
      <c r="P19" s="188" t="str">
        <f t="shared" si="11"/>
        <v>14 až 15 roků</v>
      </c>
      <c r="Q19" s="188">
        <f t="shared" si="1"/>
        <v>6</v>
      </c>
      <c r="R19" s="203">
        <f t="shared" si="12"/>
        <v>0.58333333333333337</v>
      </c>
      <c r="S19" s="160">
        <v>6</v>
      </c>
      <c r="T19" s="203">
        <v>0.58333333333333337</v>
      </c>
      <c r="U19" t="s">
        <v>583</v>
      </c>
      <c r="V19" t="s">
        <v>579</v>
      </c>
      <c r="W19" t="s">
        <v>580</v>
      </c>
      <c r="X19" s="203">
        <v>0.58333333333333337</v>
      </c>
      <c r="Y19">
        <f t="shared" si="13"/>
        <v>1</v>
      </c>
      <c r="Z19" t="e">
        <v>#VALUE!</v>
      </c>
      <c r="AA19" t="str">
        <f t="shared" si="2"/>
        <v>C06</v>
      </c>
      <c r="AB19" t="str">
        <f t="shared" si="3"/>
        <v>STARŠÍ  ŽÁCI</v>
      </c>
      <c r="AC19">
        <f t="shared" ca="1" si="3"/>
        <v>3</v>
      </c>
      <c r="AD19" t="str">
        <f t="shared" si="3"/>
        <v>ST. ŽÁCI</v>
      </c>
      <c r="AE19">
        <f t="shared" si="3"/>
        <v>2011</v>
      </c>
      <c r="AF19">
        <f t="shared" si="3"/>
        <v>2012</v>
      </c>
      <c r="AG19">
        <f t="shared" si="3"/>
        <v>60</v>
      </c>
      <c r="AH19">
        <f t="shared" si="3"/>
        <v>15</v>
      </c>
      <c r="AI19">
        <f t="shared" si="3"/>
        <v>14</v>
      </c>
      <c r="AJ19">
        <f t="shared" si="14"/>
        <v>2011</v>
      </c>
      <c r="AK19">
        <f t="shared" si="14"/>
        <v>2012</v>
      </c>
      <c r="AL19" s="204">
        <f t="shared" si="3"/>
        <v>0.58333333333333337</v>
      </c>
      <c r="AM19" t="str">
        <f t="shared" si="3"/>
        <v>L6</v>
      </c>
      <c r="AN19" t="e">
        <f t="shared" si="3"/>
        <v>#VALUE!</v>
      </c>
      <c r="AO19" t="e">
        <f t="shared" ca="1" si="4"/>
        <v>#NAME?</v>
      </c>
      <c r="AP19" t="str">
        <f t="shared" si="4"/>
        <v>14 až 15 roků</v>
      </c>
      <c r="AQ19">
        <f t="shared" si="5"/>
        <v>6</v>
      </c>
      <c r="AR19" t="str">
        <f t="shared" si="15"/>
        <v>L6</v>
      </c>
      <c r="AS19">
        <f t="shared" si="16"/>
        <v>1</v>
      </c>
      <c r="AT19">
        <f t="shared" si="6"/>
        <v>1</v>
      </c>
      <c r="AU19" t="str">
        <f t="shared" si="17"/>
        <v>C06</v>
      </c>
      <c r="AV19">
        <v>6</v>
      </c>
      <c r="AW19">
        <f t="shared" si="18"/>
        <v>601</v>
      </c>
      <c r="AX19" s="160">
        <f t="shared" si="19"/>
        <v>14</v>
      </c>
      <c r="AY19" s="160" t="str">
        <f t="shared" si="20"/>
        <v>C06</v>
      </c>
      <c r="AZ19" s="160">
        <f t="shared" si="7"/>
        <v>60</v>
      </c>
      <c r="BA19" s="160">
        <f t="shared" si="7"/>
        <v>15</v>
      </c>
      <c r="BB19" s="160">
        <f t="shared" si="7"/>
        <v>14</v>
      </c>
      <c r="BC19" s="160">
        <f t="shared" si="7"/>
        <v>2011</v>
      </c>
      <c r="BD19" s="160">
        <f t="shared" si="7"/>
        <v>2012</v>
      </c>
      <c r="BE19" s="205">
        <f t="shared" si="7"/>
        <v>0.58333333333333337</v>
      </c>
      <c r="BF19" s="160" t="str">
        <f t="shared" si="7"/>
        <v>L6</v>
      </c>
      <c r="BH19" s="64">
        <v>6</v>
      </c>
      <c r="BI19" s="64" t="str">
        <f t="shared" si="8"/>
        <v>C02</v>
      </c>
      <c r="BJ19" s="64">
        <f t="shared" si="8"/>
        <v>20</v>
      </c>
      <c r="BK19" s="64">
        <f t="shared" si="8"/>
        <v>7</v>
      </c>
      <c r="BL19" s="64">
        <f t="shared" si="8"/>
        <v>6</v>
      </c>
      <c r="BM19" s="64">
        <f t="shared" si="8"/>
        <v>2019</v>
      </c>
      <c r="BN19" s="64">
        <f t="shared" si="8"/>
        <v>2020</v>
      </c>
      <c r="BO19" s="206">
        <f t="shared" si="8"/>
        <v>0.65625</v>
      </c>
      <c r="BP19" s="64" t="str">
        <f t="shared" si="8"/>
        <v>L14</v>
      </c>
      <c r="BQ19" s="64"/>
    </row>
    <row r="20" spans="1:69" ht="15.75" x14ac:dyDescent="0.25">
      <c r="A20" s="191" t="s">
        <v>103</v>
      </c>
      <c r="B20" s="192" t="s">
        <v>584</v>
      </c>
      <c r="C20" s="193">
        <f ca="1">COUNTIF(Vstup!$H$7:$H$652,NASTAVENÍ!A20)</f>
        <v>6</v>
      </c>
      <c r="D20" s="194" t="s">
        <v>585</v>
      </c>
      <c r="E20" s="195">
        <f t="shared" si="9"/>
        <v>2017</v>
      </c>
      <c r="F20" s="196">
        <f t="shared" si="9"/>
        <v>2018</v>
      </c>
      <c r="G20" s="194">
        <v>40</v>
      </c>
      <c r="H20" s="197">
        <v>9</v>
      </c>
      <c r="I20" s="198">
        <v>8</v>
      </c>
      <c r="J20" s="199">
        <v>2004</v>
      </c>
      <c r="K20" s="199">
        <v>2005</v>
      </c>
      <c r="L20" s="200">
        <v>0.60763888888888895</v>
      </c>
      <c r="M20" s="201" t="str">
        <f t="shared" si="0"/>
        <v>L7</v>
      </c>
      <c r="N20" s="202" t="e">
        <v>#VALUE!</v>
      </c>
      <c r="O20" s="2" t="e">
        <f t="shared" ca="1" si="10"/>
        <v>#NAME?</v>
      </c>
      <c r="P20" s="188" t="str">
        <f t="shared" si="11"/>
        <v>8 až 9 roků</v>
      </c>
      <c r="Q20" s="188">
        <f t="shared" si="1"/>
        <v>7</v>
      </c>
      <c r="R20" s="203">
        <f t="shared" si="12"/>
        <v>0.60763888888888895</v>
      </c>
      <c r="S20" s="160">
        <v>7</v>
      </c>
      <c r="T20" s="203">
        <v>0.60763888888888895</v>
      </c>
      <c r="U20" t="s">
        <v>586</v>
      </c>
      <c r="V20" t="s">
        <v>587</v>
      </c>
      <c r="W20" t="s">
        <v>588</v>
      </c>
      <c r="X20" s="203">
        <v>0.60763888888888895</v>
      </c>
      <c r="Y20">
        <f t="shared" si="13"/>
        <v>0</v>
      </c>
      <c r="Z20" t="e">
        <v>#VALUE!</v>
      </c>
      <c r="AA20" t="str">
        <f t="shared" si="2"/>
        <v>D03</v>
      </c>
      <c r="AB20" t="str">
        <f t="shared" si="3"/>
        <v>MLADŠÍ Přípravka - DÍVKY</v>
      </c>
      <c r="AC20">
        <f t="shared" ca="1" si="3"/>
        <v>6</v>
      </c>
      <c r="AD20" t="str">
        <f t="shared" si="3"/>
        <v>ML - DÍVKY</v>
      </c>
      <c r="AE20">
        <f t="shared" si="3"/>
        <v>2017</v>
      </c>
      <c r="AF20">
        <f t="shared" si="3"/>
        <v>2018</v>
      </c>
      <c r="AG20">
        <f t="shared" si="3"/>
        <v>40</v>
      </c>
      <c r="AH20">
        <f t="shared" si="3"/>
        <v>9</v>
      </c>
      <c r="AI20">
        <f t="shared" si="3"/>
        <v>8</v>
      </c>
      <c r="AJ20">
        <f t="shared" si="14"/>
        <v>2017</v>
      </c>
      <c r="AK20">
        <f t="shared" si="14"/>
        <v>2018</v>
      </c>
      <c r="AL20" s="204">
        <f t="shared" si="3"/>
        <v>0.60763888888888895</v>
      </c>
      <c r="AM20" t="str">
        <f t="shared" si="3"/>
        <v>L7</v>
      </c>
      <c r="AN20" t="e">
        <f t="shared" si="3"/>
        <v>#VALUE!</v>
      </c>
      <c r="AO20" t="e">
        <f t="shared" ca="1" si="4"/>
        <v>#NAME?</v>
      </c>
      <c r="AP20" t="str">
        <f t="shared" si="4"/>
        <v>8 až 9 roků</v>
      </c>
      <c r="AQ20">
        <f t="shared" si="5"/>
        <v>7</v>
      </c>
      <c r="AR20" t="str">
        <f t="shared" si="15"/>
        <v>L7</v>
      </c>
      <c r="AS20">
        <f t="shared" si="16"/>
        <v>1</v>
      </c>
      <c r="AT20">
        <f t="shared" si="6"/>
        <v>1</v>
      </c>
      <c r="AU20" t="str">
        <f t="shared" si="17"/>
        <v>D03</v>
      </c>
      <c r="AV20">
        <v>7</v>
      </c>
      <c r="AW20">
        <f t="shared" si="18"/>
        <v>300</v>
      </c>
      <c r="AX20" s="160">
        <f t="shared" si="19"/>
        <v>7</v>
      </c>
      <c r="AY20" s="160" t="str">
        <f t="shared" si="20"/>
        <v>D03</v>
      </c>
      <c r="AZ20" s="160">
        <f t="shared" si="7"/>
        <v>40</v>
      </c>
      <c r="BA20" s="160">
        <f t="shared" si="7"/>
        <v>9</v>
      </c>
      <c r="BB20" s="160">
        <f t="shared" si="7"/>
        <v>8</v>
      </c>
      <c r="BC20" s="160">
        <f t="shared" si="7"/>
        <v>2017</v>
      </c>
      <c r="BD20" s="160">
        <f t="shared" si="7"/>
        <v>2018</v>
      </c>
      <c r="BE20" s="205">
        <f t="shared" si="7"/>
        <v>0.60763888888888895</v>
      </c>
      <c r="BF20" s="160" t="str">
        <f t="shared" si="7"/>
        <v>L7</v>
      </c>
      <c r="BH20" s="64">
        <v>7</v>
      </c>
      <c r="BI20" s="64" t="str">
        <f t="shared" si="8"/>
        <v>D03</v>
      </c>
      <c r="BJ20" s="64">
        <f t="shared" si="8"/>
        <v>40</v>
      </c>
      <c r="BK20" s="64">
        <f t="shared" si="8"/>
        <v>9</v>
      </c>
      <c r="BL20" s="64">
        <f t="shared" si="8"/>
        <v>8</v>
      </c>
      <c r="BM20" s="64">
        <f t="shared" si="8"/>
        <v>2017</v>
      </c>
      <c r="BN20" s="64">
        <f t="shared" si="8"/>
        <v>2018</v>
      </c>
      <c r="BO20" s="206">
        <f t="shared" si="8"/>
        <v>0.60763888888888895</v>
      </c>
      <c r="BP20" s="64" t="str">
        <f t="shared" si="8"/>
        <v>L7</v>
      </c>
      <c r="BQ20" s="64"/>
    </row>
    <row r="21" spans="1:69" ht="15.75" x14ac:dyDescent="0.25">
      <c r="A21" s="191" t="s">
        <v>94</v>
      </c>
      <c r="B21" s="192" t="s">
        <v>589</v>
      </c>
      <c r="C21" s="193">
        <f ca="1">COUNTIF(Vstup!$H$7:$H$652,NASTAVENÍ!A21)</f>
        <v>5</v>
      </c>
      <c r="D21" s="194" t="s">
        <v>590</v>
      </c>
      <c r="E21" s="195">
        <f t="shared" si="9"/>
        <v>2017</v>
      </c>
      <c r="F21" s="196">
        <f t="shared" si="9"/>
        <v>2018</v>
      </c>
      <c r="G21" s="194">
        <v>40</v>
      </c>
      <c r="H21" s="197">
        <v>9</v>
      </c>
      <c r="I21" s="198">
        <v>8</v>
      </c>
      <c r="J21" s="199">
        <v>2004</v>
      </c>
      <c r="K21" s="199">
        <v>2005</v>
      </c>
      <c r="L21" s="200">
        <v>0.61458333333333337</v>
      </c>
      <c r="M21" s="201" t="str">
        <f t="shared" si="0"/>
        <v>L8</v>
      </c>
      <c r="N21" s="202" t="e">
        <v>#VALUE!</v>
      </c>
      <c r="O21" s="2" t="e">
        <f t="shared" ca="1" si="10"/>
        <v>#NAME?</v>
      </c>
      <c r="P21" s="188" t="str">
        <f t="shared" si="11"/>
        <v>8 až 9 roků</v>
      </c>
      <c r="Q21" s="188">
        <f t="shared" si="1"/>
        <v>8</v>
      </c>
      <c r="R21" s="203">
        <f t="shared" si="12"/>
        <v>0.61458333333333337</v>
      </c>
      <c r="S21" s="160">
        <v>8</v>
      </c>
      <c r="T21" s="203">
        <v>0.61458333333333337</v>
      </c>
      <c r="U21" t="s">
        <v>591</v>
      </c>
      <c r="V21" t="s">
        <v>587</v>
      </c>
      <c r="W21" t="s">
        <v>588</v>
      </c>
      <c r="X21" s="203">
        <v>0.61458333333333337</v>
      </c>
      <c r="Y21">
        <f t="shared" si="13"/>
        <v>1</v>
      </c>
      <c r="Z21" t="e">
        <v>#VALUE!</v>
      </c>
      <c r="AA21" t="str">
        <f t="shared" si="2"/>
        <v>C03</v>
      </c>
      <c r="AB21" t="str">
        <f t="shared" si="3"/>
        <v>MLADŠÍ Přípravka- HOŠI</v>
      </c>
      <c r="AC21">
        <f t="shared" ca="1" si="3"/>
        <v>5</v>
      </c>
      <c r="AD21" t="str">
        <f t="shared" si="3"/>
        <v>Ml - HOŠI</v>
      </c>
      <c r="AE21">
        <f t="shared" si="3"/>
        <v>2017</v>
      </c>
      <c r="AF21">
        <f t="shared" si="3"/>
        <v>2018</v>
      </c>
      <c r="AG21">
        <f t="shared" si="3"/>
        <v>40</v>
      </c>
      <c r="AH21">
        <f t="shared" si="3"/>
        <v>9</v>
      </c>
      <c r="AI21">
        <f t="shared" si="3"/>
        <v>8</v>
      </c>
      <c r="AJ21">
        <f t="shared" si="14"/>
        <v>2017</v>
      </c>
      <c r="AK21">
        <f t="shared" si="14"/>
        <v>2018</v>
      </c>
      <c r="AL21" s="204">
        <f t="shared" si="3"/>
        <v>0.61458333333333337</v>
      </c>
      <c r="AM21" t="str">
        <f t="shared" si="3"/>
        <v>L8</v>
      </c>
      <c r="AN21" t="e">
        <f t="shared" si="3"/>
        <v>#VALUE!</v>
      </c>
      <c r="AO21" t="e">
        <f t="shared" ca="1" si="4"/>
        <v>#NAME?</v>
      </c>
      <c r="AP21" t="str">
        <f t="shared" si="4"/>
        <v>8 až 9 roků</v>
      </c>
      <c r="AQ21">
        <f t="shared" si="5"/>
        <v>8</v>
      </c>
      <c r="AR21" t="str">
        <f t="shared" si="15"/>
        <v>L8</v>
      </c>
      <c r="AS21">
        <f t="shared" si="16"/>
        <v>1</v>
      </c>
      <c r="AT21">
        <f t="shared" si="6"/>
        <v>1</v>
      </c>
      <c r="AU21" t="str">
        <f t="shared" si="17"/>
        <v>C03</v>
      </c>
      <c r="AV21">
        <v>8</v>
      </c>
      <c r="AW21">
        <f t="shared" si="18"/>
        <v>301</v>
      </c>
      <c r="AX21" s="160">
        <f t="shared" si="19"/>
        <v>8</v>
      </c>
      <c r="AY21" s="160" t="str">
        <f t="shared" si="20"/>
        <v>C03</v>
      </c>
      <c r="AZ21" s="160">
        <f t="shared" si="7"/>
        <v>40</v>
      </c>
      <c r="BA21" s="160">
        <f t="shared" si="7"/>
        <v>9</v>
      </c>
      <c r="BB21" s="160">
        <f t="shared" si="7"/>
        <v>8</v>
      </c>
      <c r="BC21" s="160">
        <f t="shared" si="7"/>
        <v>2017</v>
      </c>
      <c r="BD21" s="160">
        <f t="shared" si="7"/>
        <v>2018</v>
      </c>
      <c r="BE21" s="205">
        <f t="shared" si="7"/>
        <v>0.61458333333333337</v>
      </c>
      <c r="BF21" s="160" t="str">
        <f t="shared" si="7"/>
        <v>L8</v>
      </c>
      <c r="BH21" s="64">
        <v>8</v>
      </c>
      <c r="BI21" s="64" t="str">
        <f t="shared" si="8"/>
        <v>C03</v>
      </c>
      <c r="BJ21" s="64">
        <f t="shared" si="8"/>
        <v>40</v>
      </c>
      <c r="BK21" s="64">
        <f t="shared" si="8"/>
        <v>9</v>
      </c>
      <c r="BL21" s="64">
        <f t="shared" si="8"/>
        <v>8</v>
      </c>
      <c r="BM21" s="64">
        <f t="shared" si="8"/>
        <v>2017</v>
      </c>
      <c r="BN21" s="64">
        <f t="shared" si="8"/>
        <v>2018</v>
      </c>
      <c r="BO21" s="206">
        <f t="shared" si="8"/>
        <v>0.61458333333333337</v>
      </c>
      <c r="BP21" s="64" t="str">
        <f t="shared" si="8"/>
        <v>L8</v>
      </c>
      <c r="BQ21" s="64"/>
    </row>
    <row r="22" spans="1:69" ht="15.75" x14ac:dyDescent="0.25">
      <c r="A22" s="191" t="s">
        <v>101</v>
      </c>
      <c r="B22" s="192" t="s">
        <v>592</v>
      </c>
      <c r="C22" s="193">
        <f ca="1">COUNTIF(Vstup!$H$7:$H$652,NASTAVENÍ!A22)</f>
        <v>15</v>
      </c>
      <c r="D22" s="194" t="s">
        <v>593</v>
      </c>
      <c r="E22" s="195">
        <f t="shared" si="9"/>
        <v>2021</v>
      </c>
      <c r="F22" s="196">
        <f t="shared" si="9"/>
        <v>2026</v>
      </c>
      <c r="G22" s="194">
        <v>20</v>
      </c>
      <c r="H22" s="197">
        <v>5</v>
      </c>
      <c r="I22" s="198">
        <v>0</v>
      </c>
      <c r="J22" s="199">
        <v>2008</v>
      </c>
      <c r="K22" s="199">
        <v>2011</v>
      </c>
      <c r="L22" s="200">
        <v>0.62152777777777779</v>
      </c>
      <c r="M22" s="201" t="str">
        <f t="shared" si="0"/>
        <v>L9</v>
      </c>
      <c r="N22" s="202" t="e">
        <v>#VALUE!</v>
      </c>
      <c r="O22" s="2" t="e">
        <f t="shared" ca="1" si="10"/>
        <v>#NAME?</v>
      </c>
      <c r="P22" s="188" t="str">
        <f t="shared" si="11"/>
        <v>0 až 5 roků</v>
      </c>
      <c r="Q22" s="188">
        <f t="shared" si="1"/>
        <v>9</v>
      </c>
      <c r="R22" s="203">
        <f t="shared" si="12"/>
        <v>0.62152777777777779</v>
      </c>
      <c r="S22" s="160">
        <v>9</v>
      </c>
      <c r="T22" s="203">
        <v>0.62152777777777779</v>
      </c>
      <c r="U22" t="s">
        <v>594</v>
      </c>
      <c r="V22" t="s">
        <v>595</v>
      </c>
      <c r="W22" t="s">
        <v>596</v>
      </c>
      <c r="X22" s="203">
        <v>0.62152777777777779</v>
      </c>
      <c r="Y22">
        <f t="shared" si="13"/>
        <v>0</v>
      </c>
      <c r="Z22" t="e">
        <v>#VALUE!</v>
      </c>
      <c r="AA22" t="str">
        <f t="shared" si="2"/>
        <v>D01</v>
      </c>
      <c r="AB22" t="str">
        <f t="shared" si="3"/>
        <v xml:space="preserve">nejmladší - DÍVKY </v>
      </c>
      <c r="AC22">
        <f t="shared" ca="1" si="3"/>
        <v>15</v>
      </c>
      <c r="AD22" t="str">
        <f t="shared" si="3"/>
        <v>nejm - DÍVKY</v>
      </c>
      <c r="AE22">
        <f t="shared" si="3"/>
        <v>2021</v>
      </c>
      <c r="AF22">
        <f t="shared" si="3"/>
        <v>2026</v>
      </c>
      <c r="AG22">
        <f t="shared" si="3"/>
        <v>20</v>
      </c>
      <c r="AH22">
        <f t="shared" si="3"/>
        <v>5</v>
      </c>
      <c r="AI22">
        <f t="shared" si="3"/>
        <v>0</v>
      </c>
      <c r="AJ22">
        <f t="shared" si="14"/>
        <v>2021</v>
      </c>
      <c r="AK22">
        <f t="shared" si="14"/>
        <v>2026</v>
      </c>
      <c r="AL22" s="204">
        <f t="shared" si="3"/>
        <v>0.62152777777777779</v>
      </c>
      <c r="AM22" t="str">
        <f t="shared" si="3"/>
        <v>L9</v>
      </c>
      <c r="AN22" t="e">
        <f t="shared" si="3"/>
        <v>#VALUE!</v>
      </c>
      <c r="AO22" t="e">
        <f t="shared" ca="1" si="4"/>
        <v>#NAME?</v>
      </c>
      <c r="AP22" t="str">
        <f t="shared" si="4"/>
        <v>0 až 5 roků</v>
      </c>
      <c r="AQ22">
        <f t="shared" si="5"/>
        <v>9</v>
      </c>
      <c r="AR22" t="str">
        <f t="shared" si="15"/>
        <v>L9</v>
      </c>
      <c r="AS22">
        <f t="shared" si="16"/>
        <v>1</v>
      </c>
      <c r="AT22">
        <f t="shared" si="6"/>
        <v>1</v>
      </c>
      <c r="AU22" t="str">
        <f t="shared" si="17"/>
        <v>D01</v>
      </c>
      <c r="AV22">
        <v>9</v>
      </c>
      <c r="AW22">
        <f t="shared" si="18"/>
        <v>100</v>
      </c>
      <c r="AX22" s="160">
        <f t="shared" si="19"/>
        <v>1</v>
      </c>
      <c r="AY22" s="160" t="str">
        <f t="shared" si="20"/>
        <v>D01</v>
      </c>
      <c r="AZ22" s="160">
        <f t="shared" si="7"/>
        <v>20</v>
      </c>
      <c r="BA22" s="160">
        <f t="shared" si="7"/>
        <v>5</v>
      </c>
      <c r="BB22" s="160">
        <f t="shared" si="7"/>
        <v>0</v>
      </c>
      <c r="BC22" s="160">
        <f t="shared" si="7"/>
        <v>2021</v>
      </c>
      <c r="BD22" s="160">
        <f t="shared" si="7"/>
        <v>2026</v>
      </c>
      <c r="BE22" s="205">
        <f t="shared" si="7"/>
        <v>0.62152777777777779</v>
      </c>
      <c r="BF22" s="160" t="str">
        <f t="shared" si="7"/>
        <v>L9</v>
      </c>
      <c r="BH22" s="64">
        <v>9</v>
      </c>
      <c r="BI22" s="64" t="str">
        <f t="shared" si="8"/>
        <v>D04</v>
      </c>
      <c r="BJ22" s="64">
        <f t="shared" si="8"/>
        <v>40</v>
      </c>
      <c r="BK22" s="64">
        <f t="shared" si="8"/>
        <v>11</v>
      </c>
      <c r="BL22" s="64">
        <f t="shared" si="8"/>
        <v>10</v>
      </c>
      <c r="BM22" s="64">
        <f t="shared" si="8"/>
        <v>2015</v>
      </c>
      <c r="BN22" s="64">
        <f t="shared" si="8"/>
        <v>2016</v>
      </c>
      <c r="BO22" s="206">
        <f t="shared" si="8"/>
        <v>0.54861111111111105</v>
      </c>
      <c r="BP22" s="64" t="str">
        <f t="shared" si="8"/>
        <v>L1</v>
      </c>
      <c r="BQ22" s="64"/>
    </row>
    <row r="23" spans="1:69" ht="15.75" x14ac:dyDescent="0.25">
      <c r="A23" s="191" t="s">
        <v>92</v>
      </c>
      <c r="B23" s="192" t="s">
        <v>597</v>
      </c>
      <c r="C23" s="193">
        <f ca="1">COUNTIF(Vstup!$H$7:$H$652,NASTAVENÍ!A23)</f>
        <v>7</v>
      </c>
      <c r="D23" s="194" t="s">
        <v>598</v>
      </c>
      <c r="E23" s="195">
        <f t="shared" si="9"/>
        <v>2021</v>
      </c>
      <c r="F23" s="196">
        <f t="shared" si="9"/>
        <v>2026</v>
      </c>
      <c r="G23" s="194">
        <v>20</v>
      </c>
      <c r="H23" s="197">
        <v>5</v>
      </c>
      <c r="I23" s="198">
        <v>0</v>
      </c>
      <c r="J23" s="199">
        <v>2008</v>
      </c>
      <c r="K23" s="199">
        <v>2011</v>
      </c>
      <c r="L23" s="200">
        <v>0.62847222222222221</v>
      </c>
      <c r="M23" s="201" t="str">
        <f t="shared" si="0"/>
        <v>L10</v>
      </c>
      <c r="N23" s="202" t="e">
        <v>#VALUE!</v>
      </c>
      <c r="O23" s="2" t="e">
        <f ca="1">IF(Test_Jmena_listu(M23),"ANO","Nevytvořena")</f>
        <v>#NAME?</v>
      </c>
      <c r="P23" s="188" t="str">
        <f t="shared" si="11"/>
        <v>0 až 5 roků</v>
      </c>
      <c r="Q23" s="188">
        <f t="shared" si="1"/>
        <v>10</v>
      </c>
      <c r="R23" s="203">
        <f t="shared" si="12"/>
        <v>0.62847222222222221</v>
      </c>
      <c r="S23" s="160">
        <v>10</v>
      </c>
      <c r="T23" s="203">
        <v>0.62847222222222221</v>
      </c>
      <c r="U23" t="s">
        <v>599</v>
      </c>
      <c r="V23" t="s">
        <v>595</v>
      </c>
      <c r="W23" t="s">
        <v>596</v>
      </c>
      <c r="X23" s="203">
        <v>0.62847222222222221</v>
      </c>
      <c r="Y23">
        <f t="shared" si="13"/>
        <v>1</v>
      </c>
      <c r="Z23" t="e">
        <v>#VALUE!</v>
      </c>
      <c r="AA23" t="str">
        <f t="shared" si="2"/>
        <v>C01</v>
      </c>
      <c r="AB23" t="str">
        <f t="shared" si="3"/>
        <v>nejmladší - CHLAPCI</v>
      </c>
      <c r="AC23">
        <f t="shared" ca="1" si="3"/>
        <v>7</v>
      </c>
      <c r="AD23" t="str">
        <f t="shared" si="3"/>
        <v>nej - CHLAPCI</v>
      </c>
      <c r="AE23">
        <f t="shared" si="3"/>
        <v>2021</v>
      </c>
      <c r="AF23">
        <f t="shared" si="3"/>
        <v>2026</v>
      </c>
      <c r="AG23">
        <f t="shared" si="3"/>
        <v>20</v>
      </c>
      <c r="AH23">
        <f t="shared" si="3"/>
        <v>5</v>
      </c>
      <c r="AI23">
        <f t="shared" si="3"/>
        <v>0</v>
      </c>
      <c r="AJ23">
        <f t="shared" si="14"/>
        <v>2021</v>
      </c>
      <c r="AK23">
        <f t="shared" si="14"/>
        <v>2026</v>
      </c>
      <c r="AL23" s="204">
        <f t="shared" si="3"/>
        <v>0.62847222222222221</v>
      </c>
      <c r="AM23" t="str">
        <f t="shared" si="3"/>
        <v>L10</v>
      </c>
      <c r="AN23" t="e">
        <f t="shared" si="3"/>
        <v>#VALUE!</v>
      </c>
      <c r="AO23" t="e">
        <f t="shared" ca="1" si="4"/>
        <v>#NAME?</v>
      </c>
      <c r="AP23" t="str">
        <f t="shared" si="4"/>
        <v>0 až 5 roků</v>
      </c>
      <c r="AQ23">
        <f t="shared" si="5"/>
        <v>10</v>
      </c>
      <c r="AR23" t="str">
        <f t="shared" si="15"/>
        <v>L10</v>
      </c>
      <c r="AS23">
        <f t="shared" si="16"/>
        <v>1</v>
      </c>
      <c r="AT23">
        <f t="shared" si="6"/>
        <v>1</v>
      </c>
      <c r="AU23" t="str">
        <f t="shared" si="17"/>
        <v>C01</v>
      </c>
      <c r="AV23">
        <v>10</v>
      </c>
      <c r="AW23">
        <f t="shared" si="18"/>
        <v>101</v>
      </c>
      <c r="AX23" s="160">
        <f t="shared" si="19"/>
        <v>2</v>
      </c>
      <c r="AY23" s="160" t="str">
        <f t="shared" si="20"/>
        <v>C01</v>
      </c>
      <c r="AZ23" s="160">
        <f t="shared" si="7"/>
        <v>20</v>
      </c>
      <c r="BA23" s="160">
        <f t="shared" si="7"/>
        <v>5</v>
      </c>
      <c r="BB23" s="160">
        <f t="shared" si="7"/>
        <v>0</v>
      </c>
      <c r="BC23" s="160">
        <f t="shared" si="7"/>
        <v>2021</v>
      </c>
      <c r="BD23" s="160">
        <f t="shared" si="7"/>
        <v>2026</v>
      </c>
      <c r="BE23" s="205">
        <f t="shared" si="7"/>
        <v>0.62847222222222221</v>
      </c>
      <c r="BF23" s="160" t="str">
        <f t="shared" si="7"/>
        <v>L10</v>
      </c>
      <c r="BH23" s="64">
        <v>10</v>
      </c>
      <c r="BI23" s="64" t="str">
        <f t="shared" si="8"/>
        <v>C04</v>
      </c>
      <c r="BJ23" s="64">
        <f t="shared" si="8"/>
        <v>40</v>
      </c>
      <c r="BK23" s="64">
        <f t="shared" si="8"/>
        <v>11</v>
      </c>
      <c r="BL23" s="64">
        <f t="shared" si="8"/>
        <v>10</v>
      </c>
      <c r="BM23" s="64">
        <f t="shared" si="8"/>
        <v>2015</v>
      </c>
      <c r="BN23" s="64">
        <f t="shared" si="8"/>
        <v>2016</v>
      </c>
      <c r="BO23" s="206">
        <f t="shared" si="8"/>
        <v>0.55555555555555558</v>
      </c>
      <c r="BP23" s="64" t="str">
        <f t="shared" si="8"/>
        <v>L2</v>
      </c>
      <c r="BQ23" s="64"/>
    </row>
    <row r="24" spans="1:69" ht="15.75" x14ac:dyDescent="0.25">
      <c r="A24" s="191" t="s">
        <v>102</v>
      </c>
      <c r="B24" s="192" t="s">
        <v>600</v>
      </c>
      <c r="C24" s="193">
        <f ca="1">COUNTIF(Vstup!$H$7:$H$652,NASTAVENÍ!A24)</f>
        <v>4</v>
      </c>
      <c r="D24" s="194" t="s">
        <v>585</v>
      </c>
      <c r="E24" s="195">
        <f t="shared" si="9"/>
        <v>2019</v>
      </c>
      <c r="F24" s="196">
        <f t="shared" si="9"/>
        <v>2020</v>
      </c>
      <c r="G24" s="194">
        <v>20</v>
      </c>
      <c r="H24" s="197">
        <v>7</v>
      </c>
      <c r="I24" s="198">
        <v>6</v>
      </c>
      <c r="J24" s="199">
        <v>2006</v>
      </c>
      <c r="K24" s="199">
        <v>2007</v>
      </c>
      <c r="L24" s="200">
        <v>0.64930555555555558</v>
      </c>
      <c r="M24" s="201" t="str">
        <f t="shared" si="0"/>
        <v>L13</v>
      </c>
      <c r="N24" s="202" t="e">
        <v>#VALUE!</v>
      </c>
      <c r="O24" s="2" t="e">
        <f t="shared" ca="1" si="10"/>
        <v>#NAME?</v>
      </c>
      <c r="P24" s="188" t="str">
        <f t="shared" si="11"/>
        <v>6 až 7 roků</v>
      </c>
      <c r="Q24" s="188">
        <f t="shared" si="1"/>
        <v>13</v>
      </c>
      <c r="R24" s="203">
        <f t="shared" si="12"/>
        <v>0.64930555555555558</v>
      </c>
      <c r="S24" s="160">
        <v>11</v>
      </c>
      <c r="T24" s="203">
        <v>0.63541666666666663</v>
      </c>
      <c r="U24" t="s">
        <v>601</v>
      </c>
      <c r="V24" t="s">
        <v>602</v>
      </c>
      <c r="W24" t="s">
        <v>603</v>
      </c>
      <c r="X24" s="203">
        <v>0.63541666666666663</v>
      </c>
      <c r="Y24">
        <f t="shared" si="13"/>
        <v>0</v>
      </c>
      <c r="Z24" t="e">
        <v>#VALUE!</v>
      </c>
      <c r="AA24" t="str">
        <f t="shared" si="2"/>
        <v>D02</v>
      </c>
      <c r="AB24" t="str">
        <f t="shared" si="3"/>
        <v>MLADŠÍ - DÍVKY</v>
      </c>
      <c r="AC24">
        <f t="shared" ca="1" si="3"/>
        <v>4</v>
      </c>
      <c r="AD24" t="str">
        <f t="shared" si="3"/>
        <v>ML - DÍVKY</v>
      </c>
      <c r="AE24">
        <f t="shared" si="3"/>
        <v>2019</v>
      </c>
      <c r="AF24">
        <f t="shared" si="3"/>
        <v>2020</v>
      </c>
      <c r="AG24">
        <f t="shared" si="3"/>
        <v>20</v>
      </c>
      <c r="AH24">
        <f t="shared" si="3"/>
        <v>7</v>
      </c>
      <c r="AI24">
        <f t="shared" si="3"/>
        <v>6</v>
      </c>
      <c r="AJ24">
        <f t="shared" si="14"/>
        <v>2019</v>
      </c>
      <c r="AK24">
        <f t="shared" si="14"/>
        <v>2020</v>
      </c>
      <c r="AL24" s="204">
        <f t="shared" si="3"/>
        <v>0.64930555555555558</v>
      </c>
      <c r="AM24" t="str">
        <f t="shared" si="3"/>
        <v>L13</v>
      </c>
      <c r="AN24" t="e">
        <f t="shared" si="3"/>
        <v>#VALUE!</v>
      </c>
      <c r="AO24" t="e">
        <f t="shared" ca="1" si="4"/>
        <v>#NAME?</v>
      </c>
      <c r="AP24" t="str">
        <f t="shared" si="4"/>
        <v>6 až 7 roků</v>
      </c>
      <c r="AQ24">
        <f t="shared" si="5"/>
        <v>13</v>
      </c>
      <c r="AR24" t="str">
        <f t="shared" si="15"/>
        <v>L13</v>
      </c>
      <c r="AS24">
        <f t="shared" si="16"/>
        <v>1</v>
      </c>
      <c r="AT24">
        <f t="shared" si="6"/>
        <v>1</v>
      </c>
      <c r="AU24" t="str">
        <f t="shared" si="17"/>
        <v>D02</v>
      </c>
      <c r="AV24">
        <v>11</v>
      </c>
      <c r="AW24">
        <f t="shared" si="18"/>
        <v>200</v>
      </c>
      <c r="AX24" s="160">
        <f t="shared" si="19"/>
        <v>5</v>
      </c>
      <c r="AY24" s="160" t="str">
        <f t="shared" si="20"/>
        <v>D02</v>
      </c>
      <c r="AZ24" s="160">
        <f t="shared" si="7"/>
        <v>20</v>
      </c>
      <c r="BA24" s="160">
        <f t="shared" si="7"/>
        <v>7</v>
      </c>
      <c r="BB24" s="160">
        <f t="shared" si="7"/>
        <v>6</v>
      </c>
      <c r="BC24" s="160">
        <f t="shared" si="7"/>
        <v>2019</v>
      </c>
      <c r="BD24" s="160">
        <f t="shared" si="7"/>
        <v>2020</v>
      </c>
      <c r="BE24" s="205">
        <f t="shared" si="7"/>
        <v>0.64930555555555558</v>
      </c>
      <c r="BF24" s="160" t="str">
        <f t="shared" si="7"/>
        <v>L13</v>
      </c>
      <c r="BH24" s="64">
        <v>11</v>
      </c>
      <c r="BI24" s="64" t="str">
        <f t="shared" ref="BI24:BP38" si="21">IF(ISERROR(VLOOKUP($BH24,Sez_kat,BI$12,0)),"",VLOOKUP($BH24,Sez_kat,BI$12,0))</f>
        <v>D05</v>
      </c>
      <c r="BJ24" s="64">
        <f t="shared" si="21"/>
        <v>60</v>
      </c>
      <c r="BK24" s="64">
        <f t="shared" si="21"/>
        <v>13</v>
      </c>
      <c r="BL24" s="64">
        <f t="shared" si="21"/>
        <v>12</v>
      </c>
      <c r="BM24" s="64">
        <f t="shared" si="21"/>
        <v>2013</v>
      </c>
      <c r="BN24" s="64">
        <f t="shared" si="21"/>
        <v>2014</v>
      </c>
      <c r="BO24" s="206">
        <f t="shared" si="21"/>
        <v>0.5625</v>
      </c>
      <c r="BP24" s="64" t="str">
        <f t="shared" si="21"/>
        <v>L3</v>
      </c>
      <c r="BQ24" s="64"/>
    </row>
    <row r="25" spans="1:69" ht="15.75" x14ac:dyDescent="0.25">
      <c r="A25" s="191" t="s">
        <v>93</v>
      </c>
      <c r="B25" s="192" t="s">
        <v>604</v>
      </c>
      <c r="C25" s="193">
        <f ca="1">COUNTIF(Vstup!$H$7:$H$652,NASTAVENÍ!A25)</f>
        <v>5</v>
      </c>
      <c r="D25" s="194" t="s">
        <v>590</v>
      </c>
      <c r="E25" s="195">
        <f t="shared" si="9"/>
        <v>2019</v>
      </c>
      <c r="F25" s="196">
        <f t="shared" si="9"/>
        <v>2020</v>
      </c>
      <c r="G25" s="194">
        <v>20</v>
      </c>
      <c r="H25" s="197">
        <v>7</v>
      </c>
      <c r="I25" s="198">
        <v>6</v>
      </c>
      <c r="J25" s="199">
        <v>2006</v>
      </c>
      <c r="K25" s="199">
        <v>2007</v>
      </c>
      <c r="L25" s="200">
        <v>0.65625</v>
      </c>
      <c r="M25" s="201" t="str">
        <f t="shared" si="0"/>
        <v>L14</v>
      </c>
      <c r="N25" s="202" t="e">
        <v>#VALUE!</v>
      </c>
      <c r="O25" s="2" t="e">
        <f t="shared" ca="1" si="10"/>
        <v>#NAME?</v>
      </c>
      <c r="P25" s="188" t="str">
        <f t="shared" si="11"/>
        <v>6 až 7 roků</v>
      </c>
      <c r="Q25" s="188">
        <f t="shared" si="1"/>
        <v>14</v>
      </c>
      <c r="R25" s="203">
        <f t="shared" si="12"/>
        <v>0.65625</v>
      </c>
      <c r="S25" s="160">
        <v>12</v>
      </c>
      <c r="T25" s="203">
        <v>0.64236111111111105</v>
      </c>
      <c r="U25" t="s">
        <v>605</v>
      </c>
      <c r="V25" t="s">
        <v>602</v>
      </c>
      <c r="W25" t="s">
        <v>603</v>
      </c>
      <c r="X25" s="203">
        <v>0.64236111111111105</v>
      </c>
      <c r="Y25">
        <f t="shared" si="13"/>
        <v>1</v>
      </c>
      <c r="Z25" t="e">
        <v>#VALUE!</v>
      </c>
      <c r="AA25" t="str">
        <f t="shared" si="2"/>
        <v>C02</v>
      </c>
      <c r="AB25" t="str">
        <f t="shared" si="3"/>
        <v>MLADŠÍ - HOŠI</v>
      </c>
      <c r="AC25">
        <f t="shared" ca="1" si="3"/>
        <v>5</v>
      </c>
      <c r="AD25" t="str">
        <f t="shared" si="3"/>
        <v>Ml - HOŠI</v>
      </c>
      <c r="AE25">
        <f t="shared" si="3"/>
        <v>2019</v>
      </c>
      <c r="AF25">
        <f t="shared" si="3"/>
        <v>2020</v>
      </c>
      <c r="AG25">
        <f t="shared" si="3"/>
        <v>20</v>
      </c>
      <c r="AH25">
        <f t="shared" si="3"/>
        <v>7</v>
      </c>
      <c r="AI25">
        <f t="shared" si="3"/>
        <v>6</v>
      </c>
      <c r="AJ25">
        <f t="shared" si="14"/>
        <v>2019</v>
      </c>
      <c r="AK25">
        <f t="shared" si="14"/>
        <v>2020</v>
      </c>
      <c r="AL25" s="204">
        <f t="shared" si="3"/>
        <v>0.65625</v>
      </c>
      <c r="AM25" t="str">
        <f t="shared" si="3"/>
        <v>L14</v>
      </c>
      <c r="AN25" t="e">
        <f t="shared" si="3"/>
        <v>#VALUE!</v>
      </c>
      <c r="AO25" t="e">
        <f t="shared" ca="1" si="4"/>
        <v>#NAME?</v>
      </c>
      <c r="AP25" t="str">
        <f t="shared" si="4"/>
        <v>6 až 7 roků</v>
      </c>
      <c r="AQ25">
        <f t="shared" si="5"/>
        <v>14</v>
      </c>
      <c r="AR25" t="str">
        <f t="shared" si="15"/>
        <v>L14</v>
      </c>
      <c r="AS25">
        <f t="shared" si="16"/>
        <v>1</v>
      </c>
      <c r="AT25">
        <f t="shared" si="6"/>
        <v>1</v>
      </c>
      <c r="AU25" t="str">
        <f t="shared" si="17"/>
        <v>C02</v>
      </c>
      <c r="AV25">
        <v>12</v>
      </c>
      <c r="AW25">
        <f t="shared" si="18"/>
        <v>201</v>
      </c>
      <c r="AX25" s="160">
        <f t="shared" si="19"/>
        <v>6</v>
      </c>
      <c r="AY25" s="160" t="str">
        <f t="shared" si="20"/>
        <v>C02</v>
      </c>
      <c r="AZ25" s="160">
        <f t="shared" si="7"/>
        <v>20</v>
      </c>
      <c r="BA25" s="160">
        <f t="shared" si="7"/>
        <v>7</v>
      </c>
      <c r="BB25" s="160">
        <f t="shared" si="7"/>
        <v>6</v>
      </c>
      <c r="BC25" s="160">
        <f t="shared" si="7"/>
        <v>2019</v>
      </c>
      <c r="BD25" s="160">
        <f t="shared" si="7"/>
        <v>2020</v>
      </c>
      <c r="BE25" s="205">
        <f t="shared" si="7"/>
        <v>0.65625</v>
      </c>
      <c r="BF25" s="160" t="str">
        <f t="shared" si="7"/>
        <v>L14</v>
      </c>
      <c r="BH25" s="64">
        <v>12</v>
      </c>
      <c r="BI25" s="64" t="str">
        <f t="shared" si="21"/>
        <v>C05</v>
      </c>
      <c r="BJ25" s="64">
        <f t="shared" si="21"/>
        <v>60</v>
      </c>
      <c r="BK25" s="64">
        <f t="shared" si="21"/>
        <v>13</v>
      </c>
      <c r="BL25" s="64">
        <f t="shared" si="21"/>
        <v>12</v>
      </c>
      <c r="BM25" s="64">
        <f t="shared" si="21"/>
        <v>2013</v>
      </c>
      <c r="BN25" s="64">
        <f t="shared" si="21"/>
        <v>2014</v>
      </c>
      <c r="BO25" s="206">
        <f t="shared" si="21"/>
        <v>0.56944444444444442</v>
      </c>
      <c r="BP25" s="64" t="str">
        <f t="shared" si="21"/>
        <v>L4</v>
      </c>
      <c r="BQ25" s="64"/>
    </row>
    <row r="26" spans="1:69" ht="15.75" x14ac:dyDescent="0.25">
      <c r="A26" s="191" t="s">
        <v>606</v>
      </c>
      <c r="B26" s="192" t="s">
        <v>607</v>
      </c>
      <c r="C26" s="193">
        <f ca="1">COUNTIF(Vstup!$H$7:$H$652,NASTAVENÍ!A26)</f>
        <v>0</v>
      </c>
      <c r="D26" s="194" t="s">
        <v>593</v>
      </c>
      <c r="E26" s="195">
        <f t="shared" si="9"/>
        <v>2026</v>
      </c>
      <c r="F26" s="196">
        <f t="shared" si="9"/>
        <v>2026</v>
      </c>
      <c r="G26" s="194">
        <v>10</v>
      </c>
      <c r="H26" s="197"/>
      <c r="I26" s="198"/>
      <c r="J26" s="199"/>
      <c r="K26" s="199"/>
      <c r="L26" s="200">
        <v>0.63541666666666663</v>
      </c>
      <c r="M26" s="201" t="str">
        <f t="shared" si="0"/>
        <v>L11</v>
      </c>
      <c r="N26" s="202" t="e">
        <v>#VALUE!</v>
      </c>
      <c r="O26" s="2" t="e">
        <f t="shared" ca="1" si="10"/>
        <v>#NAME?</v>
      </c>
      <c r="P26" s="188" t="str">
        <f t="shared" si="11"/>
        <v xml:space="preserve"> až  roků</v>
      </c>
      <c r="Q26" s="188">
        <f t="shared" si="1"/>
        <v>11</v>
      </c>
      <c r="R26" s="203">
        <f t="shared" si="12"/>
        <v>0.63541666666666663</v>
      </c>
      <c r="S26" s="160">
        <v>13</v>
      </c>
      <c r="T26" s="203"/>
      <c r="U26" t="s">
        <v>608</v>
      </c>
      <c r="X26" s="203"/>
      <c r="Y26">
        <f t="shared" si="13"/>
        <v>0</v>
      </c>
      <c r="AA26" t="str">
        <f t="shared" si="2"/>
        <v>D011</v>
      </c>
      <c r="AB26" t="str">
        <f t="shared" si="3"/>
        <v>nejmladší - DÍVKY</v>
      </c>
      <c r="AC26">
        <f t="shared" ca="1" si="3"/>
        <v>0</v>
      </c>
      <c r="AD26" t="str">
        <f t="shared" si="3"/>
        <v>nejm - DÍVKY</v>
      </c>
      <c r="AE26">
        <f t="shared" si="3"/>
        <v>2026</v>
      </c>
      <c r="AF26">
        <f t="shared" si="3"/>
        <v>2026</v>
      </c>
      <c r="AG26">
        <f t="shared" si="3"/>
        <v>10</v>
      </c>
      <c r="AH26">
        <f t="shared" si="3"/>
        <v>0</v>
      </c>
      <c r="AI26">
        <f t="shared" si="3"/>
        <v>0</v>
      </c>
      <c r="AJ26">
        <f t="shared" si="14"/>
        <v>2026</v>
      </c>
      <c r="AK26">
        <f t="shared" si="14"/>
        <v>2026</v>
      </c>
      <c r="AL26" s="204">
        <f t="shared" si="3"/>
        <v>0.63541666666666663</v>
      </c>
      <c r="AM26" t="str">
        <f t="shared" si="3"/>
        <v>L11</v>
      </c>
      <c r="AN26" t="e">
        <f t="shared" si="3"/>
        <v>#VALUE!</v>
      </c>
      <c r="AO26" t="e">
        <f t="shared" ca="1" si="4"/>
        <v>#NAME?</v>
      </c>
      <c r="AP26" t="str">
        <f t="shared" si="4"/>
        <v xml:space="preserve"> až  roků</v>
      </c>
      <c r="AQ26">
        <f t="shared" si="5"/>
        <v>11</v>
      </c>
      <c r="AR26" t="str">
        <f t="shared" si="15"/>
        <v>L11</v>
      </c>
      <c r="AS26">
        <f t="shared" si="16"/>
        <v>1</v>
      </c>
      <c r="AT26">
        <f t="shared" si="6"/>
        <v>1</v>
      </c>
      <c r="AU26" t="str">
        <f t="shared" si="17"/>
        <v>D011</v>
      </c>
      <c r="AV26">
        <v>13</v>
      </c>
      <c r="AW26">
        <f t="shared" si="18"/>
        <v>110</v>
      </c>
      <c r="AX26" s="160">
        <f t="shared" si="19"/>
        <v>3</v>
      </c>
      <c r="AY26" s="160" t="str">
        <f t="shared" si="20"/>
        <v>D011</v>
      </c>
      <c r="AZ26" s="160">
        <f t="shared" si="7"/>
        <v>10</v>
      </c>
      <c r="BA26" s="160">
        <f t="shared" si="7"/>
        <v>0</v>
      </c>
      <c r="BB26" s="160">
        <f t="shared" si="7"/>
        <v>0</v>
      </c>
      <c r="BC26" s="160">
        <f t="shared" si="7"/>
        <v>2026</v>
      </c>
      <c r="BD26" s="160">
        <f t="shared" si="7"/>
        <v>2026</v>
      </c>
      <c r="BE26" s="205">
        <f t="shared" si="7"/>
        <v>0.63541666666666663</v>
      </c>
      <c r="BF26" s="160" t="str">
        <f t="shared" si="7"/>
        <v>L11</v>
      </c>
      <c r="BH26" s="64">
        <v>13</v>
      </c>
      <c r="BI26" s="64" t="str">
        <f t="shared" si="21"/>
        <v>D06</v>
      </c>
      <c r="BJ26" s="64">
        <f t="shared" si="21"/>
        <v>60</v>
      </c>
      <c r="BK26" s="64">
        <f t="shared" si="21"/>
        <v>15</v>
      </c>
      <c r="BL26" s="64">
        <f t="shared" si="21"/>
        <v>14</v>
      </c>
      <c r="BM26" s="64">
        <f t="shared" si="21"/>
        <v>2011</v>
      </c>
      <c r="BN26" s="64">
        <f t="shared" si="21"/>
        <v>2012</v>
      </c>
      <c r="BO26" s="206">
        <f t="shared" si="21"/>
        <v>0.57638888888888895</v>
      </c>
      <c r="BP26" s="64" t="str">
        <f t="shared" si="21"/>
        <v>L5</v>
      </c>
      <c r="BQ26" s="64"/>
    </row>
    <row r="27" spans="1:69" ht="15.75" x14ac:dyDescent="0.25">
      <c r="A27" s="191" t="s">
        <v>609</v>
      </c>
      <c r="B27" s="192" t="s">
        <v>597</v>
      </c>
      <c r="C27" s="193">
        <f ca="1">COUNTIF(Vstup!$H$7:$H$652,NASTAVENÍ!A27)</f>
        <v>0</v>
      </c>
      <c r="D27" s="194" t="s">
        <v>598</v>
      </c>
      <c r="E27" s="195">
        <f t="shared" si="9"/>
        <v>2026</v>
      </c>
      <c r="F27" s="196">
        <f t="shared" si="9"/>
        <v>2026</v>
      </c>
      <c r="G27" s="194">
        <v>10</v>
      </c>
      <c r="H27" s="197"/>
      <c r="I27" s="198"/>
      <c r="J27" s="199"/>
      <c r="K27" s="199"/>
      <c r="L27" s="200">
        <v>0.64236111111111105</v>
      </c>
      <c r="M27" s="201" t="str">
        <f t="shared" si="0"/>
        <v>L12</v>
      </c>
      <c r="N27" s="202" t="e">
        <v>#VALUE!</v>
      </c>
      <c r="O27" s="2" t="e">
        <f t="shared" ca="1" si="10"/>
        <v>#NAME?</v>
      </c>
      <c r="P27" s="188" t="str">
        <f t="shared" si="11"/>
        <v xml:space="preserve"> až  roků</v>
      </c>
      <c r="Q27" s="188">
        <f t="shared" si="1"/>
        <v>12</v>
      </c>
      <c r="R27" s="203">
        <f t="shared" si="12"/>
        <v>0.64236111111111105</v>
      </c>
      <c r="S27" s="160">
        <v>14</v>
      </c>
      <c r="T27" s="203"/>
      <c r="U27" t="s">
        <v>610</v>
      </c>
      <c r="X27" s="203"/>
      <c r="Y27">
        <f t="shared" si="13"/>
        <v>1</v>
      </c>
      <c r="AA27" t="str">
        <f t="shared" si="2"/>
        <v>C011</v>
      </c>
      <c r="AB27" t="str">
        <f t="shared" si="3"/>
        <v>nejmladší - CHLAPCI</v>
      </c>
      <c r="AC27">
        <f t="shared" ca="1" si="3"/>
        <v>0</v>
      </c>
      <c r="AD27" t="str">
        <f t="shared" si="3"/>
        <v>nej - CHLAPCI</v>
      </c>
      <c r="AE27">
        <f t="shared" si="3"/>
        <v>2026</v>
      </c>
      <c r="AF27">
        <f t="shared" si="3"/>
        <v>2026</v>
      </c>
      <c r="AG27">
        <f t="shared" si="3"/>
        <v>10</v>
      </c>
      <c r="AH27">
        <f t="shared" si="3"/>
        <v>0</v>
      </c>
      <c r="AI27">
        <f t="shared" si="3"/>
        <v>0</v>
      </c>
      <c r="AJ27">
        <f t="shared" si="14"/>
        <v>2026</v>
      </c>
      <c r="AK27">
        <f t="shared" si="14"/>
        <v>2026</v>
      </c>
      <c r="AL27" s="204">
        <f t="shared" si="3"/>
        <v>0.64236111111111105</v>
      </c>
      <c r="AM27" t="str">
        <f t="shared" si="3"/>
        <v>L12</v>
      </c>
      <c r="AN27" t="e">
        <f t="shared" si="3"/>
        <v>#VALUE!</v>
      </c>
      <c r="AO27" t="e">
        <f t="shared" ca="1" si="4"/>
        <v>#NAME?</v>
      </c>
      <c r="AP27" t="str">
        <f t="shared" si="4"/>
        <v xml:space="preserve"> až  roků</v>
      </c>
      <c r="AQ27">
        <f t="shared" si="5"/>
        <v>12</v>
      </c>
      <c r="AR27" t="str">
        <f t="shared" si="15"/>
        <v>L12</v>
      </c>
      <c r="AS27">
        <f t="shared" si="16"/>
        <v>1</v>
      </c>
      <c r="AT27">
        <f t="shared" si="6"/>
        <v>1</v>
      </c>
      <c r="AU27" t="str">
        <f t="shared" si="17"/>
        <v>C011</v>
      </c>
      <c r="AV27">
        <v>14</v>
      </c>
      <c r="AW27">
        <f t="shared" si="18"/>
        <v>111</v>
      </c>
      <c r="AX27" s="160">
        <f t="shared" si="19"/>
        <v>4</v>
      </c>
      <c r="AY27" s="160" t="str">
        <f t="shared" si="20"/>
        <v>C011</v>
      </c>
      <c r="AZ27" s="160">
        <f t="shared" si="7"/>
        <v>10</v>
      </c>
      <c r="BA27" s="160">
        <f t="shared" si="7"/>
        <v>0</v>
      </c>
      <c r="BB27" s="160">
        <f t="shared" si="7"/>
        <v>0</v>
      </c>
      <c r="BC27" s="160">
        <f t="shared" si="7"/>
        <v>2026</v>
      </c>
      <c r="BD27" s="160">
        <f t="shared" si="7"/>
        <v>2026</v>
      </c>
      <c r="BE27" s="205">
        <f t="shared" si="7"/>
        <v>0.64236111111111105</v>
      </c>
      <c r="BF27" s="160" t="str">
        <f t="shared" si="7"/>
        <v>L12</v>
      </c>
      <c r="BH27" s="64">
        <v>14</v>
      </c>
      <c r="BI27" s="64" t="str">
        <f t="shared" si="21"/>
        <v>C06</v>
      </c>
      <c r="BJ27" s="64">
        <f t="shared" si="21"/>
        <v>60</v>
      </c>
      <c r="BK27" s="64">
        <f t="shared" si="21"/>
        <v>15</v>
      </c>
      <c r="BL27" s="64">
        <f t="shared" si="21"/>
        <v>14</v>
      </c>
      <c r="BM27" s="64">
        <f t="shared" si="21"/>
        <v>2011</v>
      </c>
      <c r="BN27" s="64">
        <f t="shared" si="21"/>
        <v>2012</v>
      </c>
      <c r="BO27" s="206">
        <f t="shared" si="21"/>
        <v>0.58333333333333337</v>
      </c>
      <c r="BP27" s="64" t="str">
        <f t="shared" si="21"/>
        <v>L6</v>
      </c>
      <c r="BQ27" s="64"/>
    </row>
    <row r="28" spans="1:69" ht="15.75" x14ac:dyDescent="0.25">
      <c r="A28" s="191" t="s">
        <v>706</v>
      </c>
      <c r="B28" s="192" t="s">
        <v>708</v>
      </c>
      <c r="C28" s="193">
        <f ca="1">COUNTIF(Vstup!$H$7:$H$652,NASTAVENÍ!A28)</f>
        <v>0</v>
      </c>
      <c r="D28" s="194"/>
      <c r="E28" s="195">
        <f t="shared" si="9"/>
        <v>2026</v>
      </c>
      <c r="F28" s="196">
        <f t="shared" si="9"/>
        <v>2026</v>
      </c>
      <c r="G28" s="194"/>
      <c r="H28" s="197"/>
      <c r="I28" s="198"/>
      <c r="J28" s="199"/>
      <c r="K28" s="199"/>
      <c r="L28" s="200">
        <v>0.66319444444444442</v>
      </c>
      <c r="M28" s="201" t="str">
        <f t="shared" si="0"/>
        <v>L15</v>
      </c>
      <c r="N28" s="202" t="e">
        <v>#VALUE!</v>
      </c>
      <c r="O28" s="2" t="e">
        <f t="shared" ca="1" si="10"/>
        <v>#NAME?</v>
      </c>
      <c r="P28" s="188"/>
      <c r="Q28" s="188">
        <f t="shared" si="1"/>
        <v>15</v>
      </c>
      <c r="R28" s="203">
        <f t="shared" si="12"/>
        <v>0.66319444444444442</v>
      </c>
      <c r="S28" s="160">
        <v>15</v>
      </c>
      <c r="T28" s="203"/>
      <c r="X28" s="203"/>
      <c r="Y28">
        <f t="shared" si="13"/>
        <v>1</v>
      </c>
      <c r="AA28" t="str">
        <f t="shared" si="2"/>
        <v>H</v>
      </c>
      <c r="AB28" t="str">
        <f t="shared" si="3"/>
        <v>Hendikepovaní</v>
      </c>
      <c r="AC28">
        <f t="shared" ca="1" si="3"/>
        <v>0</v>
      </c>
      <c r="AD28">
        <f t="shared" si="3"/>
        <v>0</v>
      </c>
      <c r="AE28">
        <f t="shared" si="3"/>
        <v>2026</v>
      </c>
      <c r="AF28">
        <f t="shared" si="3"/>
        <v>2026</v>
      </c>
      <c r="AG28">
        <f t="shared" si="3"/>
        <v>0</v>
      </c>
      <c r="AH28">
        <f t="shared" si="3"/>
        <v>0</v>
      </c>
      <c r="AI28">
        <f t="shared" si="3"/>
        <v>0</v>
      </c>
      <c r="AJ28">
        <f t="shared" si="14"/>
        <v>2026</v>
      </c>
      <c r="AK28">
        <f t="shared" si="14"/>
        <v>2026</v>
      </c>
      <c r="AL28" s="204">
        <f t="shared" si="3"/>
        <v>0.66319444444444442</v>
      </c>
      <c r="AM28" t="str">
        <f t="shared" si="3"/>
        <v>L15</v>
      </c>
      <c r="AN28" t="e">
        <f t="shared" si="3"/>
        <v>#VALUE!</v>
      </c>
      <c r="AO28" t="e">
        <f t="shared" ca="1" si="4"/>
        <v>#NAME?</v>
      </c>
      <c r="AP28">
        <f t="shared" si="4"/>
        <v>0</v>
      </c>
      <c r="AQ28">
        <f t="shared" si="5"/>
        <v>15</v>
      </c>
      <c r="AR28" t="str">
        <f t="shared" si="15"/>
        <v>L15</v>
      </c>
      <c r="AS28">
        <f t="shared" si="16"/>
        <v>1</v>
      </c>
      <c r="AT28">
        <f t="shared" si="6"/>
        <v>1</v>
      </c>
      <c r="AU28" t="str">
        <f t="shared" si="17"/>
        <v>H</v>
      </c>
      <c r="AV28">
        <v>15</v>
      </c>
      <c r="AW28" t="str">
        <f t="shared" si="18"/>
        <v/>
      </c>
      <c r="AX28" s="160" t="str">
        <f t="shared" si="19"/>
        <v/>
      </c>
      <c r="AY28" s="160" t="str">
        <f t="shared" si="20"/>
        <v>H</v>
      </c>
      <c r="AZ28" s="160">
        <f t="shared" si="7"/>
        <v>0</v>
      </c>
      <c r="BA28" s="160">
        <f t="shared" si="7"/>
        <v>0</v>
      </c>
      <c r="BB28" s="160">
        <f t="shared" si="7"/>
        <v>0</v>
      </c>
      <c r="BC28" s="160">
        <f t="shared" si="7"/>
        <v>2026</v>
      </c>
      <c r="BD28" s="160">
        <f t="shared" si="7"/>
        <v>2026</v>
      </c>
      <c r="BE28" s="205">
        <f t="shared" si="7"/>
        <v>0.66319444444444442</v>
      </c>
      <c r="BF28" s="160" t="str">
        <f t="shared" si="7"/>
        <v>L15</v>
      </c>
      <c r="BH28" s="64">
        <v>15</v>
      </c>
      <c r="BI28" s="64" t="str">
        <f t="shared" si="21"/>
        <v>D07</v>
      </c>
      <c r="BJ28" s="64">
        <f t="shared" si="21"/>
        <v>80</v>
      </c>
      <c r="BK28" s="64">
        <f t="shared" si="21"/>
        <v>17</v>
      </c>
      <c r="BL28" s="64">
        <f t="shared" si="21"/>
        <v>16</v>
      </c>
      <c r="BM28" s="64">
        <f t="shared" si="21"/>
        <v>2009</v>
      </c>
      <c r="BN28" s="64">
        <f t="shared" si="21"/>
        <v>2010</v>
      </c>
      <c r="BO28" s="206">
        <f t="shared" si="21"/>
        <v>0.67361111111111116</v>
      </c>
      <c r="BP28" s="64" t="str">
        <f t="shared" si="21"/>
        <v>L17</v>
      </c>
      <c r="BQ28" s="64"/>
    </row>
    <row r="29" spans="1:69" ht="15.75" x14ac:dyDescent="0.25">
      <c r="A29" s="191" t="s">
        <v>611</v>
      </c>
      <c r="B29" s="192" t="s">
        <v>419</v>
      </c>
      <c r="C29" s="193">
        <f ca="1">COUNTIF(Vstup!$H$7:$H$652,NASTAVENÍ!A29)</f>
        <v>0</v>
      </c>
      <c r="D29" s="194"/>
      <c r="E29" s="195">
        <f t="shared" si="9"/>
        <v>2026</v>
      </c>
      <c r="F29" s="196">
        <f t="shared" si="9"/>
        <v>2026</v>
      </c>
      <c r="G29" s="194"/>
      <c r="H29" s="197"/>
      <c r="I29" s="198"/>
      <c r="J29" s="199"/>
      <c r="K29" s="199"/>
      <c r="L29" s="200">
        <v>0.67013888888888884</v>
      </c>
      <c r="M29" s="201" t="str">
        <f t="shared" si="0"/>
        <v>L16</v>
      </c>
      <c r="N29" s="202" t="e">
        <v>#VALUE!</v>
      </c>
      <c r="O29" s="2" t="e">
        <f t="shared" ca="1" si="10"/>
        <v>#NAME?</v>
      </c>
      <c r="P29" s="188"/>
      <c r="Q29" s="188">
        <f t="shared" si="1"/>
        <v>16</v>
      </c>
      <c r="R29" s="203">
        <f t="shared" si="12"/>
        <v>0.67013888888888884</v>
      </c>
      <c r="S29" s="160">
        <v>16</v>
      </c>
      <c r="T29" s="203"/>
      <c r="X29" s="203"/>
      <c r="Y29">
        <f t="shared" si="13"/>
        <v>1</v>
      </c>
      <c r="AA29" t="str">
        <f t="shared" si="2"/>
        <v>xxxx</v>
      </c>
      <c r="AB29" t="str">
        <f t="shared" si="3"/>
        <v>d</v>
      </c>
      <c r="AC29">
        <f t="shared" ca="1" si="3"/>
        <v>0</v>
      </c>
      <c r="AD29">
        <f t="shared" si="3"/>
        <v>0</v>
      </c>
      <c r="AE29">
        <f t="shared" si="3"/>
        <v>2026</v>
      </c>
      <c r="AF29">
        <f t="shared" si="3"/>
        <v>2026</v>
      </c>
      <c r="AG29">
        <f t="shared" si="3"/>
        <v>0</v>
      </c>
      <c r="AH29">
        <f t="shared" si="3"/>
        <v>0</v>
      </c>
      <c r="AI29">
        <f t="shared" si="3"/>
        <v>0</v>
      </c>
      <c r="AJ29">
        <f t="shared" si="14"/>
        <v>2026</v>
      </c>
      <c r="AK29">
        <f t="shared" si="14"/>
        <v>2026</v>
      </c>
      <c r="AL29" s="204">
        <f t="shared" si="3"/>
        <v>0.67013888888888884</v>
      </c>
      <c r="AM29" t="str">
        <f t="shared" si="3"/>
        <v>L16</v>
      </c>
      <c r="AN29" t="e">
        <f t="shared" si="3"/>
        <v>#VALUE!</v>
      </c>
      <c r="AO29" t="e">
        <f t="shared" ca="1" si="4"/>
        <v>#NAME?</v>
      </c>
      <c r="AP29">
        <f t="shared" si="4"/>
        <v>0</v>
      </c>
      <c r="AQ29">
        <f t="shared" si="5"/>
        <v>16</v>
      </c>
      <c r="AR29" t="str">
        <f t="shared" si="15"/>
        <v>L16</v>
      </c>
      <c r="AS29">
        <f t="shared" si="16"/>
        <v>1</v>
      </c>
      <c r="AT29">
        <f t="shared" si="6"/>
        <v>1</v>
      </c>
      <c r="AU29" t="str">
        <f t="shared" si="17"/>
        <v>xxxx</v>
      </c>
      <c r="AV29">
        <v>16</v>
      </c>
      <c r="AW29" t="str">
        <f t="shared" si="18"/>
        <v/>
      </c>
      <c r="AX29" s="160" t="str">
        <f t="shared" si="19"/>
        <v/>
      </c>
      <c r="AY29" s="160" t="str">
        <f t="shared" si="20"/>
        <v>xxxx</v>
      </c>
      <c r="AZ29" s="160">
        <f t="shared" si="7"/>
        <v>0</v>
      </c>
      <c r="BA29" s="160">
        <f t="shared" si="7"/>
        <v>0</v>
      </c>
      <c r="BB29" s="160">
        <f t="shared" si="7"/>
        <v>0</v>
      </c>
      <c r="BC29" s="160">
        <f t="shared" si="7"/>
        <v>2026</v>
      </c>
      <c r="BD29" s="160">
        <f t="shared" si="7"/>
        <v>2026</v>
      </c>
      <c r="BE29" s="205">
        <f t="shared" si="7"/>
        <v>0.67013888888888884</v>
      </c>
      <c r="BF29" s="160" t="str">
        <f t="shared" si="7"/>
        <v>L16</v>
      </c>
      <c r="BH29" s="64">
        <v>16</v>
      </c>
      <c r="BI29" s="64" t="str">
        <f t="shared" si="21"/>
        <v>C07</v>
      </c>
      <c r="BJ29" s="64">
        <f t="shared" si="21"/>
        <v>80</v>
      </c>
      <c r="BK29" s="64">
        <f t="shared" si="21"/>
        <v>17</v>
      </c>
      <c r="BL29" s="64">
        <f t="shared" si="21"/>
        <v>16</v>
      </c>
      <c r="BM29" s="64">
        <f t="shared" si="21"/>
        <v>2009</v>
      </c>
      <c r="BN29" s="64">
        <f t="shared" si="21"/>
        <v>2010</v>
      </c>
      <c r="BO29" s="206">
        <f t="shared" si="21"/>
        <v>0.67361111111111116</v>
      </c>
      <c r="BP29" s="64">
        <f t="shared" si="21"/>
        <v>0</v>
      </c>
      <c r="BQ29" s="64"/>
    </row>
    <row r="30" spans="1:69" ht="15.75" x14ac:dyDescent="0.25">
      <c r="A30" s="191" t="s">
        <v>612</v>
      </c>
      <c r="B30" s="192" t="s">
        <v>613</v>
      </c>
      <c r="C30" s="193">
        <f ca="1">COUNTIF(Vstup!$H$7:$H$652,NASTAVENÍ!A30)</f>
        <v>0</v>
      </c>
      <c r="D30" s="194"/>
      <c r="E30" s="195">
        <f t="shared" si="9"/>
        <v>2026</v>
      </c>
      <c r="F30" s="196">
        <f t="shared" si="9"/>
        <v>2026</v>
      </c>
      <c r="G30" s="194"/>
      <c r="H30" s="197"/>
      <c r="I30" s="198"/>
      <c r="J30" s="199"/>
      <c r="K30" s="199"/>
      <c r="L30" s="200">
        <v>0.67708333333333337</v>
      </c>
      <c r="M30" s="201" t="str">
        <f t="shared" si="0"/>
        <v>L18</v>
      </c>
      <c r="N30" s="202" t="e">
        <v>#VALUE!</v>
      </c>
      <c r="O30" s="2" t="e">
        <f t="shared" ca="1" si="10"/>
        <v>#NAME?</v>
      </c>
      <c r="P30" s="188"/>
      <c r="Q30" s="188">
        <f t="shared" si="1"/>
        <v>18</v>
      </c>
      <c r="R30" s="203">
        <f t="shared" si="12"/>
        <v>0.67708333333333337</v>
      </c>
      <c r="S30" s="160">
        <v>17</v>
      </c>
      <c r="T30" s="203"/>
      <c r="X30" s="203"/>
      <c r="Y30">
        <f t="shared" si="13"/>
        <v>1</v>
      </c>
      <c r="AA30" t="str">
        <f t="shared" si="2"/>
        <v>xxxxx</v>
      </c>
      <c r="AB30" t="str">
        <f t="shared" ref="AB30:AB38" si="22">B30</f>
        <v>e</v>
      </c>
      <c r="AC30">
        <f t="shared" ref="AC30:AC38" ca="1" si="23">C30</f>
        <v>0</v>
      </c>
      <c r="AD30">
        <f t="shared" ref="AD30:AD38" si="24">D30</f>
        <v>0</v>
      </c>
      <c r="AE30">
        <f t="shared" ref="AE30:AE38" si="25">E30</f>
        <v>2026</v>
      </c>
      <c r="AF30">
        <f t="shared" ref="AF30:AF38" si="26">F30</f>
        <v>2026</v>
      </c>
      <c r="AG30">
        <f t="shared" ref="AG30:AG38" si="27">G30</f>
        <v>0</v>
      </c>
      <c r="AH30">
        <f t="shared" ref="AH30:AH38" si="28">H30</f>
        <v>0</v>
      </c>
      <c r="AI30">
        <f t="shared" ref="AI30:AI38" si="29">I30</f>
        <v>0</v>
      </c>
      <c r="AJ30">
        <f t="shared" si="14"/>
        <v>2026</v>
      </c>
      <c r="AK30">
        <f t="shared" si="14"/>
        <v>2026</v>
      </c>
      <c r="AL30" s="204">
        <f t="shared" ref="AL30:AN38" si="30">L30</f>
        <v>0.67708333333333337</v>
      </c>
      <c r="AM30" t="str">
        <f t="shared" si="30"/>
        <v>L18</v>
      </c>
      <c r="AN30" t="e">
        <f t="shared" si="30"/>
        <v>#VALUE!</v>
      </c>
      <c r="AO30" t="e">
        <f t="shared" ca="1" si="4"/>
        <v>#NAME?</v>
      </c>
      <c r="AP30">
        <f t="shared" si="4"/>
        <v>0</v>
      </c>
      <c r="AQ30">
        <f t="shared" si="5"/>
        <v>18</v>
      </c>
      <c r="AR30" t="str">
        <f t="shared" si="15"/>
        <v>L18</v>
      </c>
      <c r="AS30">
        <f t="shared" si="16"/>
        <v>1</v>
      </c>
      <c r="AT30">
        <f t="shared" si="6"/>
        <v>1</v>
      </c>
      <c r="AU30" t="str">
        <f t="shared" si="17"/>
        <v>xxxxx</v>
      </c>
      <c r="AV30">
        <v>17</v>
      </c>
      <c r="AW30" t="str">
        <f t="shared" si="18"/>
        <v/>
      </c>
      <c r="AX30" s="160" t="str">
        <f t="shared" si="19"/>
        <v/>
      </c>
      <c r="AY30" s="160" t="str">
        <f t="shared" si="20"/>
        <v>xxxxx</v>
      </c>
      <c r="AZ30" s="160">
        <f t="shared" ref="AZ30:AZ38" si="31">AG30</f>
        <v>0</v>
      </c>
      <c r="BA30" s="160">
        <f t="shared" ref="BA30:BA38" si="32">AH30</f>
        <v>0</v>
      </c>
      <c r="BB30" s="160">
        <f t="shared" ref="BB30:BB38" si="33">AI30</f>
        <v>0</v>
      </c>
      <c r="BC30" s="160">
        <f t="shared" ref="BC30:BC38" si="34">AJ30</f>
        <v>2026</v>
      </c>
      <c r="BD30" s="160">
        <f t="shared" ref="BD30:BD38" si="35">AK30</f>
        <v>2026</v>
      </c>
      <c r="BE30" s="205">
        <f t="shared" ref="BE30:BE38" si="36">AL30</f>
        <v>0.67708333333333337</v>
      </c>
      <c r="BF30" s="160" t="str">
        <f t="shared" ref="BF30:BF38" si="37">AM30</f>
        <v>L18</v>
      </c>
      <c r="BH30" s="64">
        <v>17</v>
      </c>
      <c r="BI30" s="64" t="str">
        <f t="shared" si="21"/>
        <v>D08</v>
      </c>
      <c r="BJ30" s="64">
        <f t="shared" si="21"/>
        <v>80</v>
      </c>
      <c r="BK30" s="64">
        <f t="shared" si="21"/>
        <v>19</v>
      </c>
      <c r="BL30" s="64">
        <f t="shared" si="21"/>
        <v>18</v>
      </c>
      <c r="BM30" s="64">
        <f t="shared" si="21"/>
        <v>2007</v>
      </c>
      <c r="BN30" s="64">
        <f t="shared" si="21"/>
        <v>2008</v>
      </c>
      <c r="BO30" s="206">
        <f t="shared" si="21"/>
        <v>0.67361111111111116</v>
      </c>
      <c r="BP30" s="64">
        <f t="shared" si="21"/>
        <v>0</v>
      </c>
      <c r="BQ30" s="64"/>
    </row>
    <row r="31" spans="1:69" ht="15.75" x14ac:dyDescent="0.25">
      <c r="A31" s="191" t="s">
        <v>614</v>
      </c>
      <c r="B31" s="192" t="s">
        <v>615</v>
      </c>
      <c r="C31" s="193">
        <f ca="1">COUNTIF(Vstup!$H$7:$H$652,NASTAVENÍ!A31)</f>
        <v>0</v>
      </c>
      <c r="D31" s="194"/>
      <c r="E31" s="195">
        <f t="shared" si="9"/>
        <v>2026</v>
      </c>
      <c r="F31" s="196">
        <f t="shared" si="9"/>
        <v>2026</v>
      </c>
      <c r="G31" s="194"/>
      <c r="H31" s="197"/>
      <c r="I31" s="198"/>
      <c r="J31" s="199"/>
      <c r="K31" s="199"/>
      <c r="L31" s="200">
        <v>0.68402777777777779</v>
      </c>
      <c r="M31" s="201" t="str">
        <f t="shared" si="0"/>
        <v>L19</v>
      </c>
      <c r="N31" s="202" t="e">
        <v>#VALUE!</v>
      </c>
      <c r="O31" s="2" t="e">
        <f t="shared" ca="1" si="10"/>
        <v>#NAME?</v>
      </c>
      <c r="P31" s="188"/>
      <c r="Q31" s="188">
        <f t="shared" si="1"/>
        <v>19</v>
      </c>
      <c r="R31" s="203">
        <f t="shared" si="12"/>
        <v>0.68402777777777779</v>
      </c>
      <c r="S31" s="160">
        <v>18</v>
      </c>
      <c r="T31" s="203"/>
      <c r="X31" s="203"/>
      <c r="Y31">
        <f t="shared" si="13"/>
        <v>1</v>
      </c>
      <c r="AA31" t="str">
        <f t="shared" si="2"/>
        <v>xxxxxx</v>
      </c>
      <c r="AB31" t="str">
        <f t="shared" si="22"/>
        <v>f</v>
      </c>
      <c r="AC31">
        <f t="shared" ca="1" si="23"/>
        <v>0</v>
      </c>
      <c r="AD31">
        <f t="shared" si="24"/>
        <v>0</v>
      </c>
      <c r="AE31">
        <f t="shared" si="25"/>
        <v>2026</v>
      </c>
      <c r="AF31">
        <f t="shared" si="26"/>
        <v>2026</v>
      </c>
      <c r="AG31">
        <f t="shared" si="27"/>
        <v>0</v>
      </c>
      <c r="AH31">
        <f t="shared" si="28"/>
        <v>0</v>
      </c>
      <c r="AI31">
        <f t="shared" si="29"/>
        <v>0</v>
      </c>
      <c r="AJ31">
        <f t="shared" si="14"/>
        <v>2026</v>
      </c>
      <c r="AK31">
        <f t="shared" si="14"/>
        <v>2026</v>
      </c>
      <c r="AL31" s="204">
        <f t="shared" si="30"/>
        <v>0.68402777777777779</v>
      </c>
      <c r="AM31" t="str">
        <f t="shared" si="30"/>
        <v>L19</v>
      </c>
      <c r="AN31" t="e">
        <f t="shared" si="30"/>
        <v>#VALUE!</v>
      </c>
      <c r="AO31" t="e">
        <f t="shared" ca="1" si="4"/>
        <v>#NAME?</v>
      </c>
      <c r="AP31">
        <f t="shared" si="4"/>
        <v>0</v>
      </c>
      <c r="AQ31">
        <f t="shared" si="5"/>
        <v>19</v>
      </c>
      <c r="AR31" t="str">
        <f t="shared" si="15"/>
        <v>L19</v>
      </c>
      <c r="AS31">
        <f t="shared" si="16"/>
        <v>1</v>
      </c>
      <c r="AT31">
        <f t="shared" si="6"/>
        <v>1</v>
      </c>
      <c r="AU31" t="str">
        <f t="shared" si="17"/>
        <v>xxxxxx</v>
      </c>
      <c r="AV31">
        <v>18</v>
      </c>
      <c r="AW31" t="str">
        <f t="shared" si="18"/>
        <v/>
      </c>
      <c r="AX31" s="160" t="str">
        <f t="shared" si="19"/>
        <v/>
      </c>
      <c r="AY31" s="160" t="str">
        <f t="shared" si="20"/>
        <v>xxxxxx</v>
      </c>
      <c r="AZ31" s="160">
        <f t="shared" si="31"/>
        <v>0</v>
      </c>
      <c r="BA31" s="160">
        <f t="shared" si="32"/>
        <v>0</v>
      </c>
      <c r="BB31" s="160">
        <f t="shared" si="33"/>
        <v>0</v>
      </c>
      <c r="BC31" s="160">
        <f t="shared" si="34"/>
        <v>2026</v>
      </c>
      <c r="BD31" s="160">
        <f t="shared" si="35"/>
        <v>2026</v>
      </c>
      <c r="BE31" s="205">
        <f t="shared" si="36"/>
        <v>0.68402777777777779</v>
      </c>
      <c r="BF31" s="160" t="str">
        <f t="shared" si="37"/>
        <v>L19</v>
      </c>
      <c r="BH31" s="64">
        <v>18</v>
      </c>
      <c r="BI31" s="64" t="str">
        <f t="shared" si="21"/>
        <v>C08</v>
      </c>
      <c r="BJ31" s="64">
        <f t="shared" si="21"/>
        <v>80</v>
      </c>
      <c r="BK31" s="64">
        <f t="shared" si="21"/>
        <v>19</v>
      </c>
      <c r="BL31" s="64">
        <f t="shared" si="21"/>
        <v>18</v>
      </c>
      <c r="BM31" s="64">
        <f t="shared" si="21"/>
        <v>2007</v>
      </c>
      <c r="BN31" s="64">
        <f t="shared" si="21"/>
        <v>2008</v>
      </c>
      <c r="BO31" s="206">
        <f t="shared" si="21"/>
        <v>0.67361111111111116</v>
      </c>
      <c r="BP31" s="64">
        <f t="shared" si="21"/>
        <v>0</v>
      </c>
      <c r="BQ31" s="64"/>
    </row>
    <row r="32" spans="1:69" ht="15.75" x14ac:dyDescent="0.25">
      <c r="A32" s="191" t="s">
        <v>107</v>
      </c>
      <c r="B32" s="192" t="s">
        <v>616</v>
      </c>
      <c r="C32" s="193">
        <f ca="1">COUNTIF(Vstup!$H$7:$H$652,NASTAVENÍ!A32)</f>
        <v>2</v>
      </c>
      <c r="D32" s="194" t="s">
        <v>616</v>
      </c>
      <c r="E32" s="195">
        <f t="shared" si="9"/>
        <v>2009</v>
      </c>
      <c r="F32" s="196">
        <f t="shared" si="9"/>
        <v>2010</v>
      </c>
      <c r="G32" s="194">
        <v>80</v>
      </c>
      <c r="H32" s="197">
        <v>17</v>
      </c>
      <c r="I32" s="198">
        <v>16</v>
      </c>
      <c r="J32" s="199">
        <v>1996</v>
      </c>
      <c r="K32" s="199">
        <v>1997</v>
      </c>
      <c r="L32" s="200">
        <v>0.67361111111111116</v>
      </c>
      <c r="M32" s="309" t="str">
        <f>CONCATENATE("L",_xlfn.RANK.AVG(L32,$L$14:$L$32,1))</f>
        <v>L17</v>
      </c>
      <c r="N32" s="312">
        <f ca="1">SUM(C32:C36)</f>
        <v>11</v>
      </c>
      <c r="O32" s="303" t="e">
        <f t="shared" ca="1" si="10"/>
        <v>#NAME?</v>
      </c>
      <c r="P32" s="188" t="str">
        <f t="shared" si="11"/>
        <v>16 až 17 roků</v>
      </c>
      <c r="Q32" s="188">
        <f>_xlfn.RANK.AVG(L32,$L$14:$L$32,1)</f>
        <v>17</v>
      </c>
      <c r="R32" s="203">
        <f t="shared" si="12"/>
        <v>0.67361111111111116</v>
      </c>
      <c r="S32" s="160">
        <v>19</v>
      </c>
      <c r="T32" s="203">
        <v>0.67361111111111116</v>
      </c>
      <c r="U32" t="s">
        <v>617</v>
      </c>
      <c r="W32" t="s">
        <v>618</v>
      </c>
      <c r="X32" s="203">
        <v>0.67361111111111116</v>
      </c>
      <c r="Y32">
        <f t="shared" si="13"/>
        <v>0</v>
      </c>
      <c r="Z32" t="e">
        <v>#VALUE!</v>
      </c>
      <c r="AA32" t="str">
        <f t="shared" si="2"/>
        <v>D07</v>
      </c>
      <c r="AB32" t="str">
        <f t="shared" si="22"/>
        <v>Dorostenky</v>
      </c>
      <c r="AC32">
        <f t="shared" ca="1" si="23"/>
        <v>2</v>
      </c>
      <c r="AD32" t="str">
        <f t="shared" si="24"/>
        <v>Dorostenky</v>
      </c>
      <c r="AE32">
        <f t="shared" si="25"/>
        <v>2009</v>
      </c>
      <c r="AF32">
        <f t="shared" si="26"/>
        <v>2010</v>
      </c>
      <c r="AG32">
        <f t="shared" si="27"/>
        <v>80</v>
      </c>
      <c r="AH32">
        <f t="shared" si="28"/>
        <v>17</v>
      </c>
      <c r="AI32">
        <f t="shared" si="29"/>
        <v>16</v>
      </c>
      <c r="AJ32">
        <f t="shared" si="14"/>
        <v>2009</v>
      </c>
      <c r="AK32">
        <f t="shared" si="14"/>
        <v>2010</v>
      </c>
      <c r="AL32" s="204">
        <f t="shared" si="30"/>
        <v>0.67361111111111116</v>
      </c>
      <c r="AM32" t="str">
        <f t="shared" si="30"/>
        <v>L17</v>
      </c>
      <c r="AN32">
        <f t="shared" ca="1" si="30"/>
        <v>11</v>
      </c>
      <c r="AO32" t="e">
        <f t="shared" ca="1" si="4"/>
        <v>#NAME?</v>
      </c>
      <c r="AP32" t="str">
        <f t="shared" si="4"/>
        <v>16 až 17 roků</v>
      </c>
      <c r="AQ32">
        <f t="shared" si="5"/>
        <v>17</v>
      </c>
      <c r="AR32" t="str">
        <f t="shared" si="15"/>
        <v>L17</v>
      </c>
      <c r="AS32">
        <f t="shared" si="16"/>
        <v>5</v>
      </c>
      <c r="AT32">
        <f>IF(AS32=1,1,IF(AS32=AS31,AT31+1,1))</f>
        <v>1</v>
      </c>
      <c r="AU32" t="str">
        <f t="shared" si="17"/>
        <v>D07</v>
      </c>
      <c r="AV32">
        <v>19</v>
      </c>
      <c r="AW32">
        <f t="shared" si="18"/>
        <v>700</v>
      </c>
      <c r="AX32" s="160">
        <f t="shared" si="19"/>
        <v>15</v>
      </c>
      <c r="AY32" s="160" t="str">
        <f t="shared" si="20"/>
        <v>D07</v>
      </c>
      <c r="AZ32" s="160">
        <f t="shared" si="31"/>
        <v>80</v>
      </c>
      <c r="BA32" s="160">
        <f t="shared" si="32"/>
        <v>17</v>
      </c>
      <c r="BB32" s="160">
        <f t="shared" si="33"/>
        <v>16</v>
      </c>
      <c r="BC32" s="160">
        <f t="shared" si="34"/>
        <v>2009</v>
      </c>
      <c r="BD32" s="160">
        <f t="shared" si="35"/>
        <v>2010</v>
      </c>
      <c r="BE32" s="205">
        <f t="shared" si="36"/>
        <v>0.67361111111111116</v>
      </c>
      <c r="BF32" s="160" t="str">
        <f t="shared" si="37"/>
        <v>L17</v>
      </c>
      <c r="BH32" s="64">
        <v>19</v>
      </c>
      <c r="BI32" s="64" t="str">
        <f t="shared" si="21"/>
        <v>D99</v>
      </c>
      <c r="BJ32" s="64">
        <f t="shared" si="21"/>
        <v>2500</v>
      </c>
      <c r="BK32" s="64">
        <f t="shared" si="21"/>
        <v>120</v>
      </c>
      <c r="BL32" s="64">
        <f t="shared" si="21"/>
        <v>20</v>
      </c>
      <c r="BM32" s="64">
        <f t="shared" si="21"/>
        <v>1906</v>
      </c>
      <c r="BN32" s="64">
        <f t="shared" si="21"/>
        <v>2006</v>
      </c>
      <c r="BO32" s="206">
        <f t="shared" si="21"/>
        <v>0.67361111111111116</v>
      </c>
      <c r="BP32" s="64">
        <f t="shared" si="21"/>
        <v>0</v>
      </c>
      <c r="BQ32" s="64"/>
    </row>
    <row r="33" spans="1:69" ht="15.75" x14ac:dyDescent="0.25">
      <c r="A33" s="191" t="s">
        <v>98</v>
      </c>
      <c r="B33" s="192" t="s">
        <v>619</v>
      </c>
      <c r="C33" s="193">
        <f ca="1">COUNTIF(Vstup!$H$7:$H$652,NASTAVENÍ!A33)</f>
        <v>8</v>
      </c>
      <c r="D33" s="194" t="s">
        <v>619</v>
      </c>
      <c r="E33" s="195">
        <f t="shared" si="9"/>
        <v>2009</v>
      </c>
      <c r="F33" s="196">
        <f t="shared" si="9"/>
        <v>2010</v>
      </c>
      <c r="G33" s="194">
        <v>80</v>
      </c>
      <c r="H33" s="197">
        <v>17</v>
      </c>
      <c r="I33" s="198">
        <v>16</v>
      </c>
      <c r="J33" s="199">
        <v>1996</v>
      </c>
      <c r="K33" s="199">
        <v>1997</v>
      </c>
      <c r="L33" s="200">
        <v>0.67361111111111116</v>
      </c>
      <c r="M33" s="310"/>
      <c r="N33" s="313"/>
      <c r="O33" s="303"/>
      <c r="P33" s="188" t="str">
        <f t="shared" si="11"/>
        <v>16 až 17 roků</v>
      </c>
      <c r="Q33" s="188">
        <f>_xlfn.RANK.AVG(L32,$L$14:$L$32,1)</f>
        <v>17</v>
      </c>
      <c r="R33" s="203">
        <f t="shared" si="12"/>
        <v>0.67361111111111116</v>
      </c>
      <c r="S33" s="160">
        <v>20</v>
      </c>
      <c r="Y33">
        <f t="shared" si="13"/>
        <v>1</v>
      </c>
      <c r="Z33" t="e">
        <v>#VALUE!</v>
      </c>
      <c r="AA33" t="str">
        <f t="shared" si="2"/>
        <v>C07</v>
      </c>
      <c r="AB33" t="str">
        <f t="shared" si="22"/>
        <v>Dorostenci</v>
      </c>
      <c r="AC33">
        <f t="shared" ca="1" si="23"/>
        <v>8</v>
      </c>
      <c r="AD33" t="str">
        <f t="shared" si="24"/>
        <v>Dorostenci</v>
      </c>
      <c r="AE33">
        <f t="shared" si="25"/>
        <v>2009</v>
      </c>
      <c r="AF33">
        <f t="shared" si="26"/>
        <v>2010</v>
      </c>
      <c r="AG33">
        <f t="shared" si="27"/>
        <v>80</v>
      </c>
      <c r="AH33">
        <f t="shared" si="28"/>
        <v>17</v>
      </c>
      <c r="AI33">
        <f t="shared" si="29"/>
        <v>16</v>
      </c>
      <c r="AJ33">
        <f t="shared" si="14"/>
        <v>2009</v>
      </c>
      <c r="AK33">
        <f t="shared" si="14"/>
        <v>2010</v>
      </c>
      <c r="AL33" s="204">
        <f t="shared" si="30"/>
        <v>0.67361111111111116</v>
      </c>
      <c r="AM33">
        <f t="shared" si="30"/>
        <v>0</v>
      </c>
      <c r="AN33">
        <f t="shared" si="30"/>
        <v>0</v>
      </c>
      <c r="AO33">
        <f t="shared" si="4"/>
        <v>0</v>
      </c>
      <c r="AP33" t="str">
        <f t="shared" si="4"/>
        <v>16 až 17 roků</v>
      </c>
      <c r="AQ33">
        <f t="shared" si="5"/>
        <v>17</v>
      </c>
      <c r="AR33" t="str">
        <f t="shared" si="15"/>
        <v>L17</v>
      </c>
      <c r="AS33">
        <f t="shared" si="16"/>
        <v>5</v>
      </c>
      <c r="AT33">
        <f t="shared" ref="AT33:AT38" si="38">IF(AS33=1,1,IF(AS33=AS32,AT32+1,1))</f>
        <v>2</v>
      </c>
      <c r="AU33" t="str">
        <f t="shared" si="17"/>
        <v>C07</v>
      </c>
      <c r="AV33">
        <v>20</v>
      </c>
      <c r="AW33">
        <f t="shared" si="18"/>
        <v>701</v>
      </c>
      <c r="AX33" s="160">
        <f t="shared" si="19"/>
        <v>16</v>
      </c>
      <c r="AY33" s="160" t="str">
        <f t="shared" si="20"/>
        <v>C07</v>
      </c>
      <c r="AZ33" s="160">
        <f t="shared" si="31"/>
        <v>80</v>
      </c>
      <c r="BA33" s="160">
        <f t="shared" si="32"/>
        <v>17</v>
      </c>
      <c r="BB33" s="160">
        <f t="shared" si="33"/>
        <v>16</v>
      </c>
      <c r="BC33" s="160">
        <f t="shared" si="34"/>
        <v>2009</v>
      </c>
      <c r="BD33" s="160">
        <f t="shared" si="35"/>
        <v>2010</v>
      </c>
      <c r="BE33" s="205">
        <f t="shared" si="36"/>
        <v>0.67361111111111116</v>
      </c>
      <c r="BF33" s="160">
        <f t="shared" si="37"/>
        <v>0</v>
      </c>
      <c r="BH33" s="64">
        <v>20</v>
      </c>
      <c r="BI33" s="64" t="str">
        <f t="shared" si="21"/>
        <v/>
      </c>
      <c r="BJ33" s="64" t="str">
        <f t="shared" si="21"/>
        <v/>
      </c>
      <c r="BK33" s="64" t="str">
        <f t="shared" si="21"/>
        <v/>
      </c>
      <c r="BL33" s="64" t="str">
        <f t="shared" si="21"/>
        <v/>
      </c>
      <c r="BM33" s="64" t="str">
        <f t="shared" si="21"/>
        <v/>
      </c>
      <c r="BN33" s="64" t="str">
        <f t="shared" si="21"/>
        <v/>
      </c>
      <c r="BO33" s="206" t="str">
        <f t="shared" si="21"/>
        <v/>
      </c>
      <c r="BP33" s="64" t="str">
        <f t="shared" si="21"/>
        <v/>
      </c>
      <c r="BQ33" s="64"/>
    </row>
    <row r="34" spans="1:69" ht="15.75" x14ac:dyDescent="0.25">
      <c r="A34" s="191" t="s">
        <v>108</v>
      </c>
      <c r="B34" s="192" t="s">
        <v>620</v>
      </c>
      <c r="C34" s="193">
        <f ca="1">COUNTIF(Vstup!$H$7:$H$652,NASTAVENÍ!A34)</f>
        <v>0</v>
      </c>
      <c r="D34" s="194" t="s">
        <v>620</v>
      </c>
      <c r="E34" s="195">
        <f t="shared" si="9"/>
        <v>2007</v>
      </c>
      <c r="F34" s="196">
        <f t="shared" si="9"/>
        <v>2008</v>
      </c>
      <c r="G34" s="194">
        <v>80</v>
      </c>
      <c r="H34" s="197">
        <v>19</v>
      </c>
      <c r="I34" s="198">
        <v>18</v>
      </c>
      <c r="J34" s="199">
        <v>1994</v>
      </c>
      <c r="K34" s="199">
        <v>1995</v>
      </c>
      <c r="L34" s="200">
        <v>0.67361111111111116</v>
      </c>
      <c r="M34" s="310"/>
      <c r="N34" s="313"/>
      <c r="O34" s="303"/>
      <c r="P34" s="188" t="str">
        <f t="shared" si="11"/>
        <v>18 až 19 roků</v>
      </c>
      <c r="Q34" s="188">
        <f>_xlfn.RANK.AVG(L32,$L$14:$L$32,1)</f>
        <v>17</v>
      </c>
      <c r="R34" s="203">
        <f t="shared" si="12"/>
        <v>0.67361111111111116</v>
      </c>
      <c r="S34" s="160">
        <v>21</v>
      </c>
      <c r="Y34">
        <f t="shared" si="13"/>
        <v>0</v>
      </c>
      <c r="Z34" t="e">
        <v>#VALUE!</v>
      </c>
      <c r="AA34" t="str">
        <f t="shared" si="2"/>
        <v>D08</v>
      </c>
      <c r="AB34" t="str">
        <f t="shared" si="22"/>
        <v>Juniorky</v>
      </c>
      <c r="AC34">
        <f t="shared" ca="1" si="23"/>
        <v>0</v>
      </c>
      <c r="AD34" t="str">
        <f t="shared" si="24"/>
        <v>Juniorky</v>
      </c>
      <c r="AE34">
        <f t="shared" si="25"/>
        <v>2007</v>
      </c>
      <c r="AF34">
        <f t="shared" si="26"/>
        <v>2008</v>
      </c>
      <c r="AG34">
        <f t="shared" si="27"/>
        <v>80</v>
      </c>
      <c r="AH34">
        <f t="shared" si="28"/>
        <v>19</v>
      </c>
      <c r="AI34">
        <f t="shared" si="29"/>
        <v>18</v>
      </c>
      <c r="AJ34">
        <f t="shared" si="14"/>
        <v>2007</v>
      </c>
      <c r="AK34">
        <f t="shared" si="14"/>
        <v>2008</v>
      </c>
      <c r="AL34" s="204">
        <f t="shared" si="30"/>
        <v>0.67361111111111116</v>
      </c>
      <c r="AM34">
        <f t="shared" si="30"/>
        <v>0</v>
      </c>
      <c r="AN34">
        <f t="shared" si="30"/>
        <v>0</v>
      </c>
      <c r="AO34">
        <f t="shared" si="4"/>
        <v>0</v>
      </c>
      <c r="AP34" t="str">
        <f t="shared" si="4"/>
        <v>18 až 19 roků</v>
      </c>
      <c r="AQ34">
        <f t="shared" si="5"/>
        <v>17</v>
      </c>
      <c r="AR34" t="str">
        <f t="shared" si="15"/>
        <v>L17</v>
      </c>
      <c r="AS34">
        <f t="shared" si="16"/>
        <v>5</v>
      </c>
      <c r="AT34">
        <f t="shared" si="38"/>
        <v>3</v>
      </c>
      <c r="AU34" t="str">
        <f t="shared" si="17"/>
        <v>D08</v>
      </c>
      <c r="AV34">
        <v>21</v>
      </c>
      <c r="AW34">
        <f t="shared" si="18"/>
        <v>800</v>
      </c>
      <c r="AX34" s="160">
        <f t="shared" si="19"/>
        <v>17</v>
      </c>
      <c r="AY34" s="160" t="str">
        <f t="shared" si="20"/>
        <v>D08</v>
      </c>
      <c r="AZ34" s="160">
        <f t="shared" si="31"/>
        <v>80</v>
      </c>
      <c r="BA34" s="160">
        <f t="shared" si="32"/>
        <v>19</v>
      </c>
      <c r="BB34" s="160">
        <f t="shared" si="33"/>
        <v>18</v>
      </c>
      <c r="BC34" s="160">
        <f t="shared" si="34"/>
        <v>2007</v>
      </c>
      <c r="BD34" s="160">
        <f t="shared" si="35"/>
        <v>2008</v>
      </c>
      <c r="BE34" s="205">
        <f t="shared" si="36"/>
        <v>0.67361111111111116</v>
      </c>
      <c r="BF34" s="160">
        <f t="shared" si="37"/>
        <v>0</v>
      </c>
      <c r="BH34" s="64">
        <v>21</v>
      </c>
      <c r="BI34" s="64" t="str">
        <f t="shared" si="21"/>
        <v/>
      </c>
      <c r="BJ34" s="64" t="str">
        <f t="shared" si="21"/>
        <v/>
      </c>
      <c r="BK34" s="64" t="str">
        <f t="shared" si="21"/>
        <v/>
      </c>
      <c r="BL34" s="64" t="str">
        <f t="shared" si="21"/>
        <v/>
      </c>
      <c r="BM34" s="64" t="str">
        <f t="shared" si="21"/>
        <v/>
      </c>
      <c r="BN34" s="64" t="str">
        <f t="shared" si="21"/>
        <v/>
      </c>
      <c r="BO34" s="206" t="str">
        <f t="shared" si="21"/>
        <v/>
      </c>
      <c r="BP34" s="64" t="str">
        <f t="shared" si="21"/>
        <v/>
      </c>
      <c r="BQ34" s="64"/>
    </row>
    <row r="35" spans="1:69" ht="16.5" thickBot="1" x14ac:dyDescent="0.3">
      <c r="A35" s="207" t="s">
        <v>99</v>
      </c>
      <c r="B35" s="208" t="s">
        <v>621</v>
      </c>
      <c r="C35" s="193">
        <f ca="1">COUNTIF(Vstup!$H$7:$H$652,NASTAVENÍ!A35)</f>
        <v>1</v>
      </c>
      <c r="D35" s="209" t="s">
        <v>621</v>
      </c>
      <c r="E35" s="210">
        <f>$M$12-H35</f>
        <v>2007</v>
      </c>
      <c r="F35" s="211">
        <f>$M$12-I35</f>
        <v>2008</v>
      </c>
      <c r="G35" s="209">
        <v>80</v>
      </c>
      <c r="H35" s="212">
        <v>19</v>
      </c>
      <c r="I35" s="213">
        <v>18</v>
      </c>
      <c r="J35" s="214">
        <v>1994</v>
      </c>
      <c r="K35" s="214">
        <v>1995</v>
      </c>
      <c r="L35" s="215">
        <v>0.67361111111111116</v>
      </c>
      <c r="M35" s="310"/>
      <c r="N35" s="313"/>
      <c r="O35" s="303"/>
      <c r="P35" s="188" t="str">
        <f t="shared" si="11"/>
        <v>18 až 19 roků</v>
      </c>
      <c r="Q35" s="188">
        <f>_xlfn.RANK.AVG(L33,$L$14:$L$32,1)</f>
        <v>17</v>
      </c>
      <c r="R35" s="203">
        <f>L35</f>
        <v>0.67361111111111116</v>
      </c>
      <c r="S35" s="160">
        <v>22</v>
      </c>
      <c r="Y35">
        <f t="shared" si="13"/>
        <v>1</v>
      </c>
      <c r="Z35" t="e">
        <v>#VALUE!</v>
      </c>
      <c r="AA35" t="str">
        <f t="shared" si="2"/>
        <v>C08</v>
      </c>
      <c r="AB35" t="str">
        <f t="shared" si="22"/>
        <v>Junioři</v>
      </c>
      <c r="AC35">
        <f t="shared" ca="1" si="23"/>
        <v>1</v>
      </c>
      <c r="AD35" t="str">
        <f t="shared" si="24"/>
        <v>Junioři</v>
      </c>
      <c r="AE35">
        <f t="shared" si="25"/>
        <v>2007</v>
      </c>
      <c r="AF35">
        <f t="shared" si="26"/>
        <v>2008</v>
      </c>
      <c r="AG35">
        <f t="shared" si="27"/>
        <v>80</v>
      </c>
      <c r="AH35">
        <f t="shared" si="28"/>
        <v>19</v>
      </c>
      <c r="AI35">
        <f t="shared" si="29"/>
        <v>18</v>
      </c>
      <c r="AJ35">
        <f t="shared" si="14"/>
        <v>2007</v>
      </c>
      <c r="AK35">
        <f t="shared" si="14"/>
        <v>2008</v>
      </c>
      <c r="AL35" s="204">
        <f t="shared" si="30"/>
        <v>0.67361111111111116</v>
      </c>
      <c r="AM35">
        <f t="shared" si="30"/>
        <v>0</v>
      </c>
      <c r="AN35">
        <f t="shared" si="30"/>
        <v>0</v>
      </c>
      <c r="AO35">
        <f t="shared" si="4"/>
        <v>0</v>
      </c>
      <c r="AP35" t="str">
        <f t="shared" si="4"/>
        <v>18 až 19 roků</v>
      </c>
      <c r="AQ35">
        <f t="shared" si="5"/>
        <v>17</v>
      </c>
      <c r="AR35" t="str">
        <f t="shared" si="15"/>
        <v>L17</v>
      </c>
      <c r="AS35">
        <f t="shared" si="16"/>
        <v>5</v>
      </c>
      <c r="AT35">
        <f t="shared" si="38"/>
        <v>4</v>
      </c>
      <c r="AU35" t="str">
        <f t="shared" si="17"/>
        <v>C08</v>
      </c>
      <c r="AV35">
        <v>22</v>
      </c>
      <c r="AW35">
        <f t="shared" si="18"/>
        <v>801</v>
      </c>
      <c r="AX35" s="160">
        <f t="shared" si="19"/>
        <v>18</v>
      </c>
      <c r="AY35" s="160" t="str">
        <f t="shared" si="20"/>
        <v>C08</v>
      </c>
      <c r="AZ35" s="160">
        <f t="shared" si="31"/>
        <v>80</v>
      </c>
      <c r="BA35" s="160">
        <f t="shared" si="32"/>
        <v>19</v>
      </c>
      <c r="BB35" s="160">
        <f t="shared" si="33"/>
        <v>18</v>
      </c>
      <c r="BC35" s="160">
        <f t="shared" si="34"/>
        <v>2007</v>
      </c>
      <c r="BD35" s="160">
        <f t="shared" si="35"/>
        <v>2008</v>
      </c>
      <c r="BE35" s="205">
        <f t="shared" si="36"/>
        <v>0.67361111111111116</v>
      </c>
      <c r="BF35" s="160">
        <f t="shared" si="37"/>
        <v>0</v>
      </c>
      <c r="BH35" s="64">
        <v>22</v>
      </c>
      <c r="BI35" s="64" t="str">
        <f t="shared" si="21"/>
        <v/>
      </c>
      <c r="BJ35" s="64" t="str">
        <f t="shared" si="21"/>
        <v/>
      </c>
      <c r="BK35" s="64" t="str">
        <f t="shared" si="21"/>
        <v/>
      </c>
      <c r="BL35" s="64" t="str">
        <f t="shared" si="21"/>
        <v/>
      </c>
      <c r="BM35" s="64" t="str">
        <f t="shared" si="21"/>
        <v/>
      </c>
      <c r="BN35" s="64" t="str">
        <f t="shared" si="21"/>
        <v/>
      </c>
      <c r="BO35" s="206" t="str">
        <f t="shared" si="21"/>
        <v/>
      </c>
      <c r="BP35" s="64" t="str">
        <f t="shared" si="21"/>
        <v/>
      </c>
      <c r="BQ35" s="64"/>
    </row>
    <row r="36" spans="1:69" ht="16.5" thickBot="1" x14ac:dyDescent="0.3">
      <c r="A36" s="207" t="s">
        <v>622</v>
      </c>
      <c r="B36" s="208" t="s">
        <v>623</v>
      </c>
      <c r="C36" s="193">
        <f ca="1">COUNTIF(Vstup!$H$7:$H$652,NASTAVENÍ!A36)</f>
        <v>0</v>
      </c>
      <c r="D36" s="209" t="s">
        <v>624</v>
      </c>
      <c r="E36" s="210">
        <f t="shared" si="9"/>
        <v>1906</v>
      </c>
      <c r="F36" s="211">
        <f t="shared" si="9"/>
        <v>2006</v>
      </c>
      <c r="G36" s="209">
        <v>2500</v>
      </c>
      <c r="H36" s="212">
        <v>120</v>
      </c>
      <c r="I36" s="213">
        <v>20</v>
      </c>
      <c r="J36" s="214">
        <v>1900</v>
      </c>
      <c r="K36" s="214">
        <v>1993</v>
      </c>
      <c r="L36" s="215">
        <v>0.67361111111111116</v>
      </c>
      <c r="M36" s="311"/>
      <c r="N36" s="314"/>
      <c r="O36" s="303"/>
      <c r="P36" s="188" t="str">
        <f t="shared" si="11"/>
        <v>20 až 120 roků</v>
      </c>
      <c r="Q36" s="188">
        <f>_xlfn.RANK.AVG(L32,$L$14:$L$32,1)</f>
        <v>17</v>
      </c>
      <c r="R36" s="203">
        <f t="shared" si="12"/>
        <v>0.67361111111111116</v>
      </c>
      <c r="S36" s="160">
        <v>23</v>
      </c>
      <c r="Y36">
        <f t="shared" si="13"/>
        <v>0</v>
      </c>
      <c r="Z36" t="e">
        <v>#VALUE!</v>
      </c>
      <c r="AA36" t="str">
        <f t="shared" si="2"/>
        <v>D99</v>
      </c>
      <c r="AB36" t="str">
        <f t="shared" si="22"/>
        <v>Kondiční běh</v>
      </c>
      <c r="AC36">
        <f t="shared" ca="1" si="23"/>
        <v>0</v>
      </c>
      <c r="AD36" t="str">
        <f t="shared" si="24"/>
        <v>Kondiční</v>
      </c>
      <c r="AE36">
        <f t="shared" si="25"/>
        <v>1906</v>
      </c>
      <c r="AF36">
        <f t="shared" si="26"/>
        <v>2006</v>
      </c>
      <c r="AG36">
        <f t="shared" si="27"/>
        <v>2500</v>
      </c>
      <c r="AH36">
        <f t="shared" si="28"/>
        <v>120</v>
      </c>
      <c r="AI36">
        <f t="shared" si="29"/>
        <v>20</v>
      </c>
      <c r="AJ36">
        <f t="shared" si="14"/>
        <v>1906</v>
      </c>
      <c r="AK36">
        <f t="shared" si="14"/>
        <v>2006</v>
      </c>
      <c r="AL36" s="204">
        <f t="shared" si="30"/>
        <v>0.67361111111111116</v>
      </c>
      <c r="AM36">
        <f t="shared" si="30"/>
        <v>0</v>
      </c>
      <c r="AN36">
        <f t="shared" si="30"/>
        <v>0</v>
      </c>
      <c r="AO36">
        <f t="shared" si="4"/>
        <v>0</v>
      </c>
      <c r="AP36" t="str">
        <f t="shared" si="4"/>
        <v>20 až 120 roků</v>
      </c>
      <c r="AQ36">
        <f t="shared" si="5"/>
        <v>17</v>
      </c>
      <c r="AR36" t="str">
        <f t="shared" si="15"/>
        <v>L17</v>
      </c>
      <c r="AS36">
        <f t="shared" si="16"/>
        <v>5</v>
      </c>
      <c r="AT36">
        <f t="shared" si="38"/>
        <v>5</v>
      </c>
      <c r="AU36" t="str">
        <f t="shared" si="17"/>
        <v>D99</v>
      </c>
      <c r="AV36">
        <v>23</v>
      </c>
      <c r="AW36">
        <f t="shared" si="18"/>
        <v>9900</v>
      </c>
      <c r="AX36" s="160">
        <f t="shared" si="19"/>
        <v>19</v>
      </c>
      <c r="AY36" s="160" t="str">
        <f t="shared" si="20"/>
        <v>D99</v>
      </c>
      <c r="AZ36" s="160">
        <f t="shared" si="31"/>
        <v>2500</v>
      </c>
      <c r="BA36" s="160">
        <f t="shared" si="32"/>
        <v>120</v>
      </c>
      <c r="BB36" s="160">
        <f t="shared" si="33"/>
        <v>20</v>
      </c>
      <c r="BC36" s="160">
        <f t="shared" si="34"/>
        <v>1906</v>
      </c>
      <c r="BD36" s="160">
        <f t="shared" si="35"/>
        <v>2006</v>
      </c>
      <c r="BE36" s="205">
        <f t="shared" si="36"/>
        <v>0.67361111111111116</v>
      </c>
      <c r="BF36" s="160">
        <f t="shared" si="37"/>
        <v>0</v>
      </c>
      <c r="BH36" s="64">
        <v>23</v>
      </c>
      <c r="BI36" s="64" t="str">
        <f t="shared" si="21"/>
        <v/>
      </c>
      <c r="BJ36" s="64" t="str">
        <f t="shared" si="21"/>
        <v/>
      </c>
      <c r="BK36" s="64" t="str">
        <f t="shared" si="21"/>
        <v/>
      </c>
      <c r="BL36" s="64" t="str">
        <f t="shared" si="21"/>
        <v/>
      </c>
      <c r="BM36" s="64" t="str">
        <f t="shared" si="21"/>
        <v/>
      </c>
      <c r="BN36" s="64" t="str">
        <f t="shared" si="21"/>
        <v/>
      </c>
      <c r="BO36" s="206" t="str">
        <f t="shared" si="21"/>
        <v/>
      </c>
      <c r="BP36" s="64" t="str">
        <f t="shared" si="21"/>
        <v/>
      </c>
      <c r="BQ36" s="64"/>
    </row>
    <row r="37" spans="1:69" ht="15" customHeight="1" x14ac:dyDescent="0.25">
      <c r="A37" s="142"/>
      <c r="B37" s="216"/>
      <c r="C37" s="216"/>
      <c r="D37" s="216"/>
      <c r="E37" s="216"/>
      <c r="F37" s="216"/>
      <c r="G37" s="185"/>
      <c r="H37" s="217"/>
      <c r="I37" s="142"/>
      <c r="J37" s="142"/>
      <c r="K37" s="142"/>
      <c r="L37" s="142"/>
      <c r="M37" s="142"/>
      <c r="N37" s="142"/>
      <c r="O37" s="142"/>
      <c r="P37" s="218"/>
      <c r="Q37" s="188"/>
      <c r="R37" s="203"/>
      <c r="S37" s="160">
        <v>24</v>
      </c>
      <c r="AA37">
        <f t="shared" si="2"/>
        <v>0</v>
      </c>
      <c r="AB37">
        <f t="shared" si="22"/>
        <v>0</v>
      </c>
      <c r="AC37">
        <f t="shared" si="23"/>
        <v>0</v>
      </c>
      <c r="AD37">
        <f t="shared" si="24"/>
        <v>0</v>
      </c>
      <c r="AE37">
        <f t="shared" si="25"/>
        <v>0</v>
      </c>
      <c r="AF37">
        <f t="shared" si="26"/>
        <v>0</v>
      </c>
      <c r="AG37">
        <f t="shared" si="27"/>
        <v>0</v>
      </c>
      <c r="AH37">
        <f t="shared" si="28"/>
        <v>0</v>
      </c>
      <c r="AI37">
        <f t="shared" si="29"/>
        <v>0</v>
      </c>
      <c r="AJ37">
        <f t="shared" si="14"/>
        <v>0</v>
      </c>
      <c r="AK37">
        <f t="shared" si="14"/>
        <v>0</v>
      </c>
      <c r="AL37" s="204">
        <f t="shared" si="30"/>
        <v>0</v>
      </c>
      <c r="AM37">
        <f t="shared" si="30"/>
        <v>0</v>
      </c>
      <c r="AN37">
        <f t="shared" si="30"/>
        <v>0</v>
      </c>
      <c r="AO37">
        <f t="shared" si="4"/>
        <v>0</v>
      </c>
      <c r="AP37">
        <f t="shared" si="4"/>
        <v>0</v>
      </c>
      <c r="AQ37">
        <f t="shared" si="5"/>
        <v>0</v>
      </c>
      <c r="AR37" t="str">
        <f t="shared" si="15"/>
        <v>L0</v>
      </c>
      <c r="AS37">
        <f>COUNTIF($AQ$14:$AQ$38,AQ37)</f>
        <v>2</v>
      </c>
      <c r="AT37">
        <f t="shared" si="38"/>
        <v>1</v>
      </c>
      <c r="AU37">
        <f t="shared" si="17"/>
        <v>0</v>
      </c>
      <c r="AV37">
        <v>24</v>
      </c>
      <c r="AW37" t="str">
        <f t="shared" si="18"/>
        <v/>
      </c>
      <c r="AX37" s="160" t="str">
        <f t="shared" si="19"/>
        <v/>
      </c>
      <c r="AY37" s="160">
        <f t="shared" si="20"/>
        <v>0</v>
      </c>
      <c r="AZ37" s="160">
        <f t="shared" si="31"/>
        <v>0</v>
      </c>
      <c r="BA37" s="160">
        <f t="shared" si="32"/>
        <v>0</v>
      </c>
      <c r="BB37" s="160">
        <f t="shared" si="33"/>
        <v>0</v>
      </c>
      <c r="BC37" s="160">
        <f t="shared" si="34"/>
        <v>0</v>
      </c>
      <c r="BD37" s="160">
        <f t="shared" si="35"/>
        <v>0</v>
      </c>
      <c r="BE37" s="205">
        <f t="shared" si="36"/>
        <v>0</v>
      </c>
      <c r="BF37" s="160">
        <f t="shared" si="37"/>
        <v>0</v>
      </c>
      <c r="BH37" s="64">
        <v>24</v>
      </c>
      <c r="BI37" s="64" t="str">
        <f t="shared" si="21"/>
        <v/>
      </c>
      <c r="BJ37" s="64" t="str">
        <f t="shared" si="21"/>
        <v/>
      </c>
      <c r="BK37" s="64" t="str">
        <f t="shared" si="21"/>
        <v/>
      </c>
      <c r="BL37" s="64" t="str">
        <f t="shared" si="21"/>
        <v/>
      </c>
      <c r="BM37" s="64" t="str">
        <f t="shared" si="21"/>
        <v/>
      </c>
      <c r="BN37" s="64" t="str">
        <f t="shared" si="21"/>
        <v/>
      </c>
      <c r="BO37" s="206" t="str">
        <f t="shared" si="21"/>
        <v/>
      </c>
      <c r="BP37" s="64" t="str">
        <f t="shared" si="21"/>
        <v/>
      </c>
      <c r="BQ37" s="64"/>
    </row>
    <row r="38" spans="1:69" ht="23.25" customHeight="1" thickBot="1" x14ac:dyDescent="0.3">
      <c r="A38" s="142"/>
      <c r="B38" s="216"/>
      <c r="C38" s="216"/>
      <c r="D38" s="216"/>
      <c r="E38" s="216"/>
      <c r="F38" s="216"/>
      <c r="G38" s="185"/>
      <c r="H38" s="142"/>
      <c r="I38" s="142"/>
      <c r="J38" s="142"/>
      <c r="K38" s="142"/>
      <c r="L38" s="142"/>
      <c r="M38" s="142"/>
      <c r="N38" s="142"/>
      <c r="O38" s="142"/>
      <c r="P38" s="218"/>
      <c r="Q38" s="188"/>
      <c r="R38" s="203"/>
      <c r="S38" s="160">
        <v>25</v>
      </c>
      <c r="AA38">
        <f t="shared" si="2"/>
        <v>0</v>
      </c>
      <c r="AB38">
        <f t="shared" si="22"/>
        <v>0</v>
      </c>
      <c r="AC38">
        <f t="shared" si="23"/>
        <v>0</v>
      </c>
      <c r="AD38">
        <f t="shared" si="24"/>
        <v>0</v>
      </c>
      <c r="AE38">
        <f t="shared" si="25"/>
        <v>0</v>
      </c>
      <c r="AF38">
        <f t="shared" si="26"/>
        <v>0</v>
      </c>
      <c r="AG38">
        <f t="shared" si="27"/>
        <v>0</v>
      </c>
      <c r="AH38">
        <f t="shared" si="28"/>
        <v>0</v>
      </c>
      <c r="AI38">
        <f t="shared" si="29"/>
        <v>0</v>
      </c>
      <c r="AJ38">
        <f t="shared" si="14"/>
        <v>0</v>
      </c>
      <c r="AK38">
        <f t="shared" si="14"/>
        <v>0</v>
      </c>
      <c r="AL38" s="204">
        <f t="shared" si="30"/>
        <v>0</v>
      </c>
      <c r="AM38">
        <f t="shared" si="30"/>
        <v>0</v>
      </c>
      <c r="AN38">
        <f t="shared" si="30"/>
        <v>0</v>
      </c>
      <c r="AO38">
        <f t="shared" si="4"/>
        <v>0</v>
      </c>
      <c r="AP38">
        <f t="shared" si="4"/>
        <v>0</v>
      </c>
      <c r="AQ38">
        <f t="shared" si="5"/>
        <v>0</v>
      </c>
      <c r="AR38" t="str">
        <f t="shared" si="15"/>
        <v>L0</v>
      </c>
      <c r="AS38">
        <f t="shared" si="16"/>
        <v>2</v>
      </c>
      <c r="AT38">
        <f t="shared" si="38"/>
        <v>2</v>
      </c>
      <c r="AU38">
        <f t="shared" si="17"/>
        <v>0</v>
      </c>
      <c r="AV38">
        <v>25</v>
      </c>
      <c r="AW38" t="str">
        <f t="shared" si="18"/>
        <v/>
      </c>
      <c r="AX38" s="160" t="str">
        <f t="shared" si="19"/>
        <v/>
      </c>
      <c r="AY38" s="160">
        <f t="shared" si="20"/>
        <v>0</v>
      </c>
      <c r="AZ38" s="160">
        <f t="shared" si="31"/>
        <v>0</v>
      </c>
      <c r="BA38" s="160">
        <f t="shared" si="32"/>
        <v>0</v>
      </c>
      <c r="BB38" s="160">
        <f t="shared" si="33"/>
        <v>0</v>
      </c>
      <c r="BC38" s="160">
        <f t="shared" si="34"/>
        <v>0</v>
      </c>
      <c r="BD38" s="160">
        <f t="shared" si="35"/>
        <v>0</v>
      </c>
      <c r="BE38" s="205">
        <f t="shared" si="36"/>
        <v>0</v>
      </c>
      <c r="BF38" s="160">
        <f t="shared" si="37"/>
        <v>0</v>
      </c>
      <c r="BH38" s="64">
        <v>25</v>
      </c>
      <c r="BI38" s="64" t="str">
        <f t="shared" si="21"/>
        <v/>
      </c>
      <c r="BJ38" s="64" t="str">
        <f t="shared" si="21"/>
        <v/>
      </c>
      <c r="BK38" s="64" t="str">
        <f t="shared" si="21"/>
        <v/>
      </c>
      <c r="BL38" s="64" t="str">
        <f t="shared" si="21"/>
        <v/>
      </c>
      <c r="BM38" s="64" t="str">
        <f t="shared" si="21"/>
        <v/>
      </c>
      <c r="BN38" s="64" t="str">
        <f t="shared" si="21"/>
        <v/>
      </c>
      <c r="BO38" s="206" t="str">
        <f t="shared" si="21"/>
        <v/>
      </c>
      <c r="BP38" s="64" t="str">
        <f t="shared" si="21"/>
        <v/>
      </c>
      <c r="BQ38" s="64"/>
    </row>
    <row r="39" spans="1:69" ht="16.5" customHeight="1" thickTop="1" thickBot="1" x14ac:dyDescent="0.3">
      <c r="A39" s="219" t="s">
        <v>539</v>
      </c>
      <c r="B39" s="220" t="s">
        <v>540</v>
      </c>
      <c r="C39" s="315" t="s">
        <v>625</v>
      </c>
      <c r="D39" s="221"/>
      <c r="E39" s="317" t="s">
        <v>626</v>
      </c>
      <c r="F39" s="317"/>
      <c r="G39" s="318"/>
      <c r="H39" s="319" t="s">
        <v>627</v>
      </c>
      <c r="I39" s="319"/>
      <c r="L39" s="319" t="s">
        <v>628</v>
      </c>
      <c r="M39" s="319"/>
      <c r="R39" s="203"/>
    </row>
    <row r="40" spans="1:69" ht="15.75" customHeight="1" thickTop="1" thickBot="1" x14ac:dyDescent="0.3">
      <c r="A40" s="222">
        <v>1</v>
      </c>
      <c r="B40" s="180">
        <v>2</v>
      </c>
      <c r="C40" s="316"/>
      <c r="D40" s="223"/>
      <c r="E40" s="317"/>
      <c r="F40" s="317"/>
      <c r="G40" s="318"/>
      <c r="H40" s="319"/>
      <c r="I40" s="319"/>
      <c r="L40" s="319"/>
      <c r="M40" s="319"/>
      <c r="R40" s="203"/>
    </row>
    <row r="41" spans="1:69" ht="16.5" thickTop="1" thickBot="1" x14ac:dyDescent="0.3">
      <c r="A41" s="224" t="str">
        <f t="shared" ref="A41:C56" si="39">A14</f>
        <v>D04</v>
      </c>
      <c r="B41" s="192" t="str">
        <f t="shared" si="39"/>
        <v xml:space="preserve">PŘÍPRAVKA - DÍVKY </v>
      </c>
      <c r="C41" s="225">
        <f ca="1">C14</f>
        <v>7</v>
      </c>
      <c r="D41" s="226" t="str">
        <f>CONCATENATE("L",_xlfn.RANK.AVG(L14,$L$14:$L$32,1))</f>
        <v>L1</v>
      </c>
      <c r="E41" s="320" t="e">
        <f ca="1">IF(Test_Jmena_listu(D41),"SETAVENO  - Přepsat","ANO")</f>
        <v>#NAME?</v>
      </c>
      <c r="F41" s="321"/>
      <c r="G41" s="322"/>
      <c r="H41" s="323" t="s">
        <v>629</v>
      </c>
      <c r="I41" s="323"/>
      <c r="L41" s="323" t="s">
        <v>629</v>
      </c>
      <c r="M41" s="323"/>
      <c r="N41" s="10" t="str">
        <f>D41</f>
        <v>L1</v>
      </c>
      <c r="O41" s="227">
        <f>VLOOKUP(D41,$M$14:$R$36,6,0)</f>
        <v>0.54861111111111105</v>
      </c>
      <c r="R41" s="203"/>
    </row>
    <row r="42" spans="1:69" ht="16.5" thickTop="1" thickBot="1" x14ac:dyDescent="0.3">
      <c r="A42" s="224" t="str">
        <f t="shared" si="39"/>
        <v>C04</v>
      </c>
      <c r="B42" s="192" t="str">
        <f t="shared" si="39"/>
        <v>PŘÍPRAVKA - HOŠI</v>
      </c>
      <c r="C42" s="225">
        <f t="shared" ca="1" si="39"/>
        <v>1</v>
      </c>
      <c r="D42" s="226" t="str">
        <f t="shared" ref="D42:D58" si="40">CONCATENATE("L",_xlfn.RANK.AVG(L15,$L$14:$L$32,1))</f>
        <v>L2</v>
      </c>
      <c r="E42" s="320" t="e">
        <f ca="1">IF(Test_Jmena_listu(D42),"SETAVENO  - Přepsat","ANO")</f>
        <v>#NAME?</v>
      </c>
      <c r="F42" s="321"/>
      <c r="G42" s="322"/>
      <c r="H42" s="323" t="s">
        <v>629</v>
      </c>
      <c r="I42" s="323"/>
      <c r="L42" s="323" t="s">
        <v>629</v>
      </c>
      <c r="M42" s="323"/>
      <c r="N42" s="10" t="str">
        <f t="shared" ref="N42:N59" si="41">D42</f>
        <v>L2</v>
      </c>
      <c r="O42" s="227">
        <f t="shared" ref="O42:O58" si="42">VLOOKUP(D42,$M$14:$R$36,6,0)</f>
        <v>0.55555555555555558</v>
      </c>
      <c r="R42" s="203"/>
    </row>
    <row r="43" spans="1:69" ht="16.5" thickTop="1" thickBot="1" x14ac:dyDescent="0.3">
      <c r="A43" s="224" t="str">
        <f t="shared" si="39"/>
        <v>D05</v>
      </c>
      <c r="B43" s="192" t="str">
        <f t="shared" si="39"/>
        <v>MLADŠÍ  ŽÁKYNĚ</v>
      </c>
      <c r="C43" s="225">
        <f t="shared" ca="1" si="39"/>
        <v>2</v>
      </c>
      <c r="D43" s="226" t="str">
        <f t="shared" si="40"/>
        <v>L3</v>
      </c>
      <c r="E43" s="320" t="e">
        <f ca="1">IF(Test_Jmena_listu(D43),"SETAVENO  - Přepsat","ANO")</f>
        <v>#NAME?</v>
      </c>
      <c r="F43" s="321"/>
      <c r="G43" s="322"/>
      <c r="H43" s="323" t="s">
        <v>629</v>
      </c>
      <c r="I43" s="323"/>
      <c r="L43" s="323" t="s">
        <v>629</v>
      </c>
      <c r="M43" s="323"/>
      <c r="N43" s="10" t="str">
        <f t="shared" si="41"/>
        <v>L3</v>
      </c>
      <c r="O43" s="227">
        <f t="shared" si="42"/>
        <v>0.5625</v>
      </c>
      <c r="R43" s="203"/>
    </row>
    <row r="44" spans="1:69" ht="16.5" thickTop="1" thickBot="1" x14ac:dyDescent="0.3">
      <c r="A44" s="224" t="str">
        <f t="shared" si="39"/>
        <v>C05</v>
      </c>
      <c r="B44" s="192" t="str">
        <f t="shared" si="39"/>
        <v>MLADŠÍ  ŽÁCI</v>
      </c>
      <c r="C44" s="225">
        <f t="shared" ca="1" si="39"/>
        <v>5</v>
      </c>
      <c r="D44" s="226" t="str">
        <f t="shared" si="40"/>
        <v>L4</v>
      </c>
      <c r="E44" s="320" t="e">
        <f ca="1">IF(Test_Jmena_listu(D44),"SETAVENO  - Přepsat","ANO")</f>
        <v>#NAME?</v>
      </c>
      <c r="F44" s="321"/>
      <c r="G44" s="322"/>
      <c r="H44" s="323" t="s">
        <v>629</v>
      </c>
      <c r="I44" s="323"/>
      <c r="L44" s="323" t="s">
        <v>629</v>
      </c>
      <c r="M44" s="323"/>
      <c r="N44" s="10" t="str">
        <f t="shared" si="41"/>
        <v>L4</v>
      </c>
      <c r="O44" s="227">
        <f t="shared" si="42"/>
        <v>0.56944444444444442</v>
      </c>
      <c r="R44" s="203"/>
    </row>
    <row r="45" spans="1:69" ht="16.5" thickTop="1" thickBot="1" x14ac:dyDescent="0.3">
      <c r="A45" s="224" t="str">
        <f t="shared" si="39"/>
        <v>D06</v>
      </c>
      <c r="B45" s="192" t="str">
        <f t="shared" si="39"/>
        <v>STARŠÍ  ŽÁKYNĚ</v>
      </c>
      <c r="C45" s="225">
        <f t="shared" ca="1" si="39"/>
        <v>5</v>
      </c>
      <c r="D45" s="226" t="str">
        <f t="shared" si="40"/>
        <v>L5</v>
      </c>
      <c r="E45" s="320" t="e">
        <f ca="1">IF(Test_Jmena_listu(D45),"SETAVENO  - Přepsat","ANO")</f>
        <v>#NAME?</v>
      </c>
      <c r="F45" s="321"/>
      <c r="G45" s="322"/>
      <c r="H45" s="323" t="s">
        <v>629</v>
      </c>
      <c r="I45" s="323"/>
      <c r="L45" s="323" t="s">
        <v>629</v>
      </c>
      <c r="M45" s="323"/>
      <c r="N45" s="10" t="str">
        <f t="shared" si="41"/>
        <v>L5</v>
      </c>
      <c r="O45" s="227">
        <f t="shared" si="42"/>
        <v>0.57638888888888895</v>
      </c>
      <c r="R45" s="203"/>
    </row>
    <row r="46" spans="1:69" ht="16.5" thickTop="1" thickBot="1" x14ac:dyDescent="0.3">
      <c r="A46" s="224" t="str">
        <f t="shared" si="39"/>
        <v>C06</v>
      </c>
      <c r="B46" s="192" t="str">
        <f t="shared" si="39"/>
        <v>STARŠÍ  ŽÁCI</v>
      </c>
      <c r="C46" s="225">
        <f t="shared" ca="1" si="39"/>
        <v>3</v>
      </c>
      <c r="D46" s="226" t="str">
        <f t="shared" si="40"/>
        <v>L6</v>
      </c>
      <c r="E46" s="320" t="e">
        <f ca="1">IF(Test_Jmena_listu(D46),"SETAVENO  - Přepsat","ANO")</f>
        <v>#NAME?</v>
      </c>
      <c r="F46" s="321"/>
      <c r="G46" s="322"/>
      <c r="H46" s="323" t="s">
        <v>629</v>
      </c>
      <c r="I46" s="323"/>
      <c r="L46" s="323" t="s">
        <v>629</v>
      </c>
      <c r="M46" s="323"/>
      <c r="N46" s="10" t="str">
        <f t="shared" si="41"/>
        <v>L6</v>
      </c>
      <c r="O46" s="227">
        <f t="shared" si="42"/>
        <v>0.58333333333333337</v>
      </c>
      <c r="R46" s="203"/>
    </row>
    <row r="47" spans="1:69" ht="16.5" thickTop="1" thickBot="1" x14ac:dyDescent="0.3">
      <c r="A47" s="224" t="str">
        <f t="shared" si="39"/>
        <v>D03</v>
      </c>
      <c r="B47" s="192" t="str">
        <f t="shared" si="39"/>
        <v>MLADŠÍ Přípravka - DÍVKY</v>
      </c>
      <c r="C47" s="225">
        <f t="shared" ca="1" si="39"/>
        <v>6</v>
      </c>
      <c r="D47" s="226" t="str">
        <f t="shared" si="40"/>
        <v>L7</v>
      </c>
      <c r="E47" s="320" t="e">
        <f ca="1">IF(Test_Jmena_listu(D47),"SETAVENO  - Přepsat","ANO")</f>
        <v>#NAME?</v>
      </c>
      <c r="F47" s="321"/>
      <c r="G47" s="322"/>
      <c r="H47" s="323" t="s">
        <v>629</v>
      </c>
      <c r="I47" s="323"/>
      <c r="L47" s="323" t="s">
        <v>629</v>
      </c>
      <c r="M47" s="323"/>
      <c r="N47" s="10" t="str">
        <f t="shared" si="41"/>
        <v>L7</v>
      </c>
      <c r="O47" s="227">
        <f t="shared" si="42"/>
        <v>0.60763888888888895</v>
      </c>
      <c r="R47" s="203"/>
    </row>
    <row r="48" spans="1:69" ht="16.5" thickTop="1" thickBot="1" x14ac:dyDescent="0.3">
      <c r="A48" s="224" t="str">
        <f t="shared" si="39"/>
        <v>C03</v>
      </c>
      <c r="B48" s="192" t="str">
        <f t="shared" si="39"/>
        <v>MLADŠÍ Přípravka- HOŠI</v>
      </c>
      <c r="C48" s="225">
        <f t="shared" ca="1" si="39"/>
        <v>5</v>
      </c>
      <c r="D48" s="226" t="str">
        <f t="shared" si="40"/>
        <v>L8</v>
      </c>
      <c r="E48" s="320" t="e">
        <f ca="1">IF(Test_Jmena_listu(D48),"SETAVENO  - Přepsat","ANO")</f>
        <v>#NAME?</v>
      </c>
      <c r="F48" s="321"/>
      <c r="G48" s="322"/>
      <c r="H48" s="323" t="s">
        <v>629</v>
      </c>
      <c r="I48" s="323"/>
      <c r="L48" s="323" t="s">
        <v>629</v>
      </c>
      <c r="M48" s="323"/>
      <c r="N48" s="10" t="str">
        <f t="shared" si="41"/>
        <v>L8</v>
      </c>
      <c r="O48" s="227">
        <f t="shared" si="42"/>
        <v>0.61458333333333337</v>
      </c>
      <c r="R48" s="203"/>
    </row>
    <row r="49" spans="1:18" ht="16.5" thickTop="1" thickBot="1" x14ac:dyDescent="0.3">
      <c r="A49" s="224" t="str">
        <f t="shared" si="39"/>
        <v>D01</v>
      </c>
      <c r="B49" s="192" t="str">
        <f t="shared" si="39"/>
        <v xml:space="preserve">nejmladší - DÍVKY </v>
      </c>
      <c r="C49" s="225">
        <f t="shared" ca="1" si="39"/>
        <v>15</v>
      </c>
      <c r="D49" s="226" t="str">
        <f t="shared" si="40"/>
        <v>L9</v>
      </c>
      <c r="E49" s="320" t="e">
        <f ca="1">IF(Test_Jmena_listu(D49),"SETAVENO  - Přepsat","ANO")</f>
        <v>#NAME?</v>
      </c>
      <c r="F49" s="321"/>
      <c r="G49" s="322"/>
      <c r="H49" s="323" t="s">
        <v>629</v>
      </c>
      <c r="I49" s="323"/>
      <c r="L49" s="323" t="s">
        <v>629</v>
      </c>
      <c r="M49" s="323"/>
      <c r="N49" s="10" t="str">
        <f t="shared" si="41"/>
        <v>L9</v>
      </c>
      <c r="O49" s="227">
        <f t="shared" si="42"/>
        <v>0.62152777777777779</v>
      </c>
      <c r="R49" s="203"/>
    </row>
    <row r="50" spans="1:18" ht="16.5" thickTop="1" thickBot="1" x14ac:dyDescent="0.3">
      <c r="A50" s="224" t="str">
        <f t="shared" si="39"/>
        <v>C01</v>
      </c>
      <c r="B50" s="192" t="str">
        <f t="shared" si="39"/>
        <v>nejmladší - CHLAPCI</v>
      </c>
      <c r="C50" s="225">
        <f t="shared" ca="1" si="39"/>
        <v>7</v>
      </c>
      <c r="D50" s="226" t="str">
        <f t="shared" si="40"/>
        <v>L10</v>
      </c>
      <c r="E50" s="320" t="e">
        <f ca="1">IF(Test_Jmena_listu(D50),"SETAVENO  - Přepsat","ANO")</f>
        <v>#NAME?</v>
      </c>
      <c r="F50" s="321"/>
      <c r="G50" s="322"/>
      <c r="H50" s="323" t="s">
        <v>629</v>
      </c>
      <c r="I50" s="323"/>
      <c r="L50" s="323" t="s">
        <v>629</v>
      </c>
      <c r="M50" s="323"/>
      <c r="N50" s="10" t="str">
        <f t="shared" si="41"/>
        <v>L10</v>
      </c>
      <c r="O50" s="227">
        <f t="shared" si="42"/>
        <v>0.62847222222222221</v>
      </c>
      <c r="R50" s="203"/>
    </row>
    <row r="51" spans="1:18" ht="16.5" thickTop="1" thickBot="1" x14ac:dyDescent="0.3">
      <c r="A51" s="224" t="str">
        <f t="shared" si="39"/>
        <v>D02</v>
      </c>
      <c r="B51" s="192" t="str">
        <f t="shared" si="39"/>
        <v>MLADŠÍ - DÍVKY</v>
      </c>
      <c r="C51" s="225">
        <f t="shared" ca="1" si="39"/>
        <v>4</v>
      </c>
      <c r="D51" s="226" t="str">
        <f t="shared" si="40"/>
        <v>L13</v>
      </c>
      <c r="E51" s="320" t="e">
        <f ca="1">IF(Test_Jmena_listu(D51),"SETAVENO  - Přepsat","ANO")</f>
        <v>#NAME?</v>
      </c>
      <c r="F51" s="321"/>
      <c r="G51" s="322"/>
      <c r="H51" s="323" t="s">
        <v>629</v>
      </c>
      <c r="I51" s="323"/>
      <c r="L51" s="323" t="s">
        <v>629</v>
      </c>
      <c r="M51" s="323"/>
      <c r="N51" s="10" t="str">
        <f t="shared" si="41"/>
        <v>L13</v>
      </c>
      <c r="O51" s="227">
        <f t="shared" si="42"/>
        <v>0.64930555555555558</v>
      </c>
      <c r="R51" s="203"/>
    </row>
    <row r="52" spans="1:18" ht="16.5" thickTop="1" thickBot="1" x14ac:dyDescent="0.3">
      <c r="A52" s="224" t="str">
        <f t="shared" si="39"/>
        <v>C02</v>
      </c>
      <c r="B52" s="192" t="str">
        <f t="shared" si="39"/>
        <v>MLADŠÍ - HOŠI</v>
      </c>
      <c r="C52" s="225">
        <f t="shared" ca="1" si="39"/>
        <v>5</v>
      </c>
      <c r="D52" s="226" t="str">
        <f t="shared" si="40"/>
        <v>L14</v>
      </c>
      <c r="E52" s="320" t="e">
        <f ca="1">IF(Test_Jmena_listu(D52),"SETAVENO  - Přepsat","ANO")</f>
        <v>#NAME?</v>
      </c>
      <c r="F52" s="321"/>
      <c r="G52" s="322"/>
      <c r="H52" s="323" t="s">
        <v>629</v>
      </c>
      <c r="I52" s="323"/>
      <c r="L52" s="323" t="s">
        <v>629</v>
      </c>
      <c r="M52" s="323"/>
      <c r="N52" s="10" t="str">
        <f t="shared" si="41"/>
        <v>L14</v>
      </c>
      <c r="O52" s="227">
        <f t="shared" si="42"/>
        <v>0.65625</v>
      </c>
      <c r="R52" s="203"/>
    </row>
    <row r="53" spans="1:18" ht="16.5" thickTop="1" thickBot="1" x14ac:dyDescent="0.3">
      <c r="A53" s="224" t="str">
        <f t="shared" si="39"/>
        <v>D011</v>
      </c>
      <c r="B53" s="192" t="str">
        <f t="shared" si="39"/>
        <v>nejmladší - DÍVKY</v>
      </c>
      <c r="C53" s="225">
        <f t="shared" ca="1" si="39"/>
        <v>0</v>
      </c>
      <c r="D53" s="226" t="str">
        <f t="shared" si="40"/>
        <v>L11</v>
      </c>
      <c r="E53" s="320" t="e">
        <f ca="1">IF(Test_Jmena_listu(D53),"SETAVENO  - Přepsat","ANO")</f>
        <v>#NAME?</v>
      </c>
      <c r="F53" s="321"/>
      <c r="G53" s="322"/>
      <c r="H53" s="323" t="s">
        <v>629</v>
      </c>
      <c r="I53" s="323"/>
      <c r="L53" s="323" t="s">
        <v>629</v>
      </c>
      <c r="M53" s="323"/>
      <c r="N53" s="10" t="str">
        <f t="shared" si="41"/>
        <v>L11</v>
      </c>
      <c r="O53" s="227">
        <f t="shared" si="42"/>
        <v>0.63541666666666663</v>
      </c>
      <c r="R53" s="203"/>
    </row>
    <row r="54" spans="1:18" ht="16.5" thickTop="1" thickBot="1" x14ac:dyDescent="0.3">
      <c r="A54" s="224" t="str">
        <f t="shared" si="39"/>
        <v>C011</v>
      </c>
      <c r="B54" s="192" t="str">
        <f t="shared" si="39"/>
        <v>nejmladší - CHLAPCI</v>
      </c>
      <c r="C54" s="225">
        <f t="shared" ca="1" si="39"/>
        <v>0</v>
      </c>
      <c r="D54" s="226" t="str">
        <f t="shared" si="40"/>
        <v>L12</v>
      </c>
      <c r="E54" s="320" t="e">
        <f ca="1">IF(Test_Jmena_listu(D54),"SETAVENO  - Přepsat","ANO")</f>
        <v>#NAME?</v>
      </c>
      <c r="F54" s="321"/>
      <c r="G54" s="322"/>
      <c r="H54" s="323" t="s">
        <v>629</v>
      </c>
      <c r="I54" s="323"/>
      <c r="L54" s="323" t="s">
        <v>629</v>
      </c>
      <c r="M54" s="323"/>
      <c r="N54" s="10" t="str">
        <f t="shared" si="41"/>
        <v>L12</v>
      </c>
      <c r="O54" s="227">
        <f t="shared" si="42"/>
        <v>0.64236111111111105</v>
      </c>
      <c r="R54" s="203"/>
    </row>
    <row r="55" spans="1:18" ht="16.5" thickTop="1" thickBot="1" x14ac:dyDescent="0.3">
      <c r="A55" s="224" t="str">
        <f t="shared" si="39"/>
        <v>H</v>
      </c>
      <c r="B55" s="192" t="str">
        <f t="shared" si="39"/>
        <v>Hendikepovaní</v>
      </c>
      <c r="C55" s="225">
        <f t="shared" ca="1" si="39"/>
        <v>0</v>
      </c>
      <c r="D55" s="226" t="str">
        <f t="shared" si="40"/>
        <v>L15</v>
      </c>
      <c r="E55" s="320" t="e">
        <f ca="1">IF(Test_Jmena_listu(D55),"SETAVENO  - Přepsat","ANO")</f>
        <v>#NAME?</v>
      </c>
      <c r="F55" s="321"/>
      <c r="G55" s="322"/>
      <c r="H55" s="323" t="s">
        <v>629</v>
      </c>
      <c r="I55" s="323"/>
      <c r="L55" s="323" t="s">
        <v>629</v>
      </c>
      <c r="M55" s="323"/>
      <c r="N55" s="10" t="str">
        <f t="shared" si="41"/>
        <v>L15</v>
      </c>
      <c r="O55" s="227">
        <f t="shared" si="42"/>
        <v>0.66319444444444442</v>
      </c>
      <c r="R55" s="203"/>
    </row>
    <row r="56" spans="1:18" ht="16.5" thickTop="1" thickBot="1" x14ac:dyDescent="0.3">
      <c r="A56" s="224" t="str">
        <f t="shared" si="39"/>
        <v>xxxx</v>
      </c>
      <c r="B56" s="192" t="str">
        <f t="shared" si="39"/>
        <v>d</v>
      </c>
      <c r="C56" s="225">
        <f t="shared" ca="1" si="39"/>
        <v>0</v>
      </c>
      <c r="D56" s="226" t="str">
        <f t="shared" si="40"/>
        <v>L16</v>
      </c>
      <c r="E56" s="320" t="e">
        <f ca="1">IF(Test_Jmena_listu(D56),"SETAVENO  - Přepsat","ANO")</f>
        <v>#NAME?</v>
      </c>
      <c r="F56" s="321"/>
      <c r="G56" s="322"/>
      <c r="H56" s="323" t="s">
        <v>629</v>
      </c>
      <c r="I56" s="323"/>
      <c r="L56" s="323" t="s">
        <v>629</v>
      </c>
      <c r="M56" s="323"/>
      <c r="N56" s="10" t="str">
        <f t="shared" si="41"/>
        <v>L16</v>
      </c>
      <c r="O56" s="227">
        <f t="shared" si="42"/>
        <v>0.67013888888888884</v>
      </c>
      <c r="R56" s="203"/>
    </row>
    <row r="57" spans="1:18" ht="16.5" thickTop="1" thickBot="1" x14ac:dyDescent="0.3">
      <c r="A57" s="224" t="str">
        <f t="shared" ref="A57:C63" si="43">A30</f>
        <v>xxxxx</v>
      </c>
      <c r="B57" s="192" t="str">
        <f t="shared" si="43"/>
        <v>e</v>
      </c>
      <c r="C57" s="225">
        <f t="shared" ca="1" si="43"/>
        <v>0</v>
      </c>
      <c r="D57" s="226" t="str">
        <f t="shared" si="40"/>
        <v>L18</v>
      </c>
      <c r="E57" s="320" t="e">
        <f ca="1">IF(Test_Jmena_listu(D57),"SETAVENO  - Přepsat","ANO")</f>
        <v>#NAME?</v>
      </c>
      <c r="F57" s="321"/>
      <c r="G57" s="322"/>
      <c r="H57" s="323" t="s">
        <v>629</v>
      </c>
      <c r="I57" s="323"/>
      <c r="L57" s="323" t="s">
        <v>629</v>
      </c>
      <c r="M57" s="323"/>
      <c r="N57" s="10" t="str">
        <f t="shared" si="41"/>
        <v>L18</v>
      </c>
      <c r="O57" s="227">
        <f t="shared" si="42"/>
        <v>0.67708333333333337</v>
      </c>
      <c r="R57" s="203"/>
    </row>
    <row r="58" spans="1:18" ht="16.5" thickTop="1" thickBot="1" x14ac:dyDescent="0.3">
      <c r="A58" s="224" t="str">
        <f t="shared" si="43"/>
        <v>xxxxxx</v>
      </c>
      <c r="B58" s="192" t="str">
        <f t="shared" si="43"/>
        <v>f</v>
      </c>
      <c r="C58" s="225">
        <f t="shared" ca="1" si="43"/>
        <v>0</v>
      </c>
      <c r="D58" s="226" t="str">
        <f t="shared" si="40"/>
        <v>L19</v>
      </c>
      <c r="E58" s="320" t="e">
        <f ca="1">IF(Test_Jmena_listu(D58),"SETAVENO  - Přepsat","ANO")</f>
        <v>#NAME?</v>
      </c>
      <c r="F58" s="321"/>
      <c r="G58" s="322"/>
      <c r="H58" s="323" t="s">
        <v>629</v>
      </c>
      <c r="I58" s="323"/>
      <c r="L58" s="323" t="s">
        <v>629</v>
      </c>
      <c r="M58" s="323"/>
      <c r="N58" s="10" t="str">
        <f t="shared" si="41"/>
        <v>L19</v>
      </c>
      <c r="O58" s="227">
        <f t="shared" si="42"/>
        <v>0.68402777777777779</v>
      </c>
      <c r="R58" s="203"/>
    </row>
    <row r="59" spans="1:18" ht="15.75" thickTop="1" x14ac:dyDescent="0.25">
      <c r="A59" s="224" t="str">
        <f t="shared" si="43"/>
        <v>D07</v>
      </c>
      <c r="B59" s="324" t="s">
        <v>630</v>
      </c>
      <c r="C59" s="326">
        <f ca="1">N32</f>
        <v>11</v>
      </c>
      <c r="D59" s="328" t="str">
        <f>CONCATENATE("L",_xlfn.RANK.AVG(L32,$L$14:$L$32,1))</f>
        <v>L17</v>
      </c>
      <c r="E59" s="329" t="e">
        <f ca="1">IF(Test_Jmena_listu(D59),"SETAVENO  - Přepsat","ANO")</f>
        <v>#NAME?</v>
      </c>
      <c r="F59" s="329"/>
      <c r="G59" s="329"/>
      <c r="H59" s="331" t="s">
        <v>629</v>
      </c>
      <c r="I59" s="331"/>
      <c r="L59" s="331" t="s">
        <v>629</v>
      </c>
      <c r="M59" s="331"/>
      <c r="N59" s="303" t="str">
        <f t="shared" si="41"/>
        <v>L17</v>
      </c>
      <c r="O59" s="332">
        <f>VLOOKUP(D59,$M$32:$R$48,6,0)</f>
        <v>0.67361111111111116</v>
      </c>
      <c r="R59" s="203"/>
    </row>
    <row r="60" spans="1:18" x14ac:dyDescent="0.25">
      <c r="A60" s="224" t="str">
        <f t="shared" si="43"/>
        <v>C07</v>
      </c>
      <c r="B60" s="325"/>
      <c r="C60" s="327"/>
      <c r="D60" s="303"/>
      <c r="E60" s="330"/>
      <c r="F60" s="330"/>
      <c r="G60" s="330"/>
      <c r="H60" s="331"/>
      <c r="I60" s="331"/>
      <c r="L60" s="331"/>
      <c r="M60" s="331"/>
      <c r="N60" s="303"/>
      <c r="O60" s="332"/>
      <c r="R60" s="203"/>
    </row>
    <row r="61" spans="1:18" x14ac:dyDescent="0.25">
      <c r="A61" s="224" t="str">
        <f t="shared" si="43"/>
        <v>D08</v>
      </c>
      <c r="B61" s="325"/>
      <c r="C61" s="327"/>
      <c r="D61" s="303"/>
      <c r="E61" s="330"/>
      <c r="F61" s="330"/>
      <c r="G61" s="330"/>
      <c r="H61" s="331"/>
      <c r="I61" s="331"/>
      <c r="L61" s="331"/>
      <c r="M61" s="331"/>
      <c r="N61" s="303"/>
      <c r="O61" s="332"/>
      <c r="R61" s="203"/>
    </row>
    <row r="62" spans="1:18" x14ac:dyDescent="0.25">
      <c r="A62" s="224" t="str">
        <f t="shared" si="43"/>
        <v>C08</v>
      </c>
      <c r="B62" s="325"/>
      <c r="C62" s="327"/>
      <c r="D62" s="303"/>
      <c r="E62" s="330"/>
      <c r="F62" s="330"/>
      <c r="G62" s="330"/>
      <c r="H62" s="331"/>
      <c r="I62" s="331"/>
      <c r="L62" s="331"/>
      <c r="M62" s="331"/>
      <c r="N62" s="303"/>
      <c r="O62" s="332"/>
      <c r="R62" s="203"/>
    </row>
    <row r="63" spans="1:18" x14ac:dyDescent="0.25">
      <c r="A63" s="224" t="str">
        <f t="shared" si="43"/>
        <v>D99</v>
      </c>
      <c r="B63" s="325"/>
      <c r="C63" s="327"/>
      <c r="D63" s="303"/>
      <c r="E63" s="330"/>
      <c r="F63" s="330"/>
      <c r="G63" s="330"/>
      <c r="H63" s="331"/>
      <c r="I63" s="331"/>
      <c r="L63" s="331"/>
      <c r="M63" s="331"/>
      <c r="N63" s="303"/>
      <c r="O63" s="332"/>
    </row>
  </sheetData>
  <mergeCells count="72">
    <mergeCell ref="N59:N63"/>
    <mergeCell ref="O59:O63"/>
    <mergeCell ref="E58:G58"/>
    <mergeCell ref="H58:I58"/>
    <mergeCell ref="L58:M58"/>
    <mergeCell ref="L59:M63"/>
    <mergeCell ref="B59:B63"/>
    <mergeCell ref="C59:C63"/>
    <mergeCell ref="D59:D63"/>
    <mergeCell ref="E59:G63"/>
    <mergeCell ref="H59:I63"/>
    <mergeCell ref="E56:G56"/>
    <mergeCell ref="H56:I56"/>
    <mergeCell ref="L56:M56"/>
    <mergeCell ref="E57:G57"/>
    <mergeCell ref="H57:I57"/>
    <mergeCell ref="L57:M57"/>
    <mergeCell ref="E54:G54"/>
    <mergeCell ref="H54:I54"/>
    <mergeCell ref="L54:M54"/>
    <mergeCell ref="E55:G55"/>
    <mergeCell ref="H55:I55"/>
    <mergeCell ref="L55:M55"/>
    <mergeCell ref="E52:G52"/>
    <mergeCell ref="H52:I52"/>
    <mergeCell ref="L52:M52"/>
    <mergeCell ref="E53:G53"/>
    <mergeCell ref="H53:I53"/>
    <mergeCell ref="L53:M53"/>
    <mergeCell ref="E50:G50"/>
    <mergeCell ref="H50:I50"/>
    <mergeCell ref="L50:M50"/>
    <mergeCell ref="E51:G51"/>
    <mergeCell ref="H51:I51"/>
    <mergeCell ref="L51:M51"/>
    <mergeCell ref="E48:G48"/>
    <mergeCell ref="H48:I48"/>
    <mergeCell ref="L48:M48"/>
    <mergeCell ref="E49:G49"/>
    <mergeCell ref="H49:I49"/>
    <mergeCell ref="L49:M49"/>
    <mergeCell ref="E46:G46"/>
    <mergeCell ref="H46:I46"/>
    <mergeCell ref="L46:M46"/>
    <mergeCell ref="E47:G47"/>
    <mergeCell ref="H47:I47"/>
    <mergeCell ref="L47:M47"/>
    <mergeCell ref="E44:G44"/>
    <mergeCell ref="H44:I44"/>
    <mergeCell ref="L44:M44"/>
    <mergeCell ref="E45:G45"/>
    <mergeCell ref="H45:I45"/>
    <mergeCell ref="L45:M45"/>
    <mergeCell ref="E42:G42"/>
    <mergeCell ref="H42:I42"/>
    <mergeCell ref="L42:M42"/>
    <mergeCell ref="E43:G43"/>
    <mergeCell ref="H43:I43"/>
    <mergeCell ref="L43:M43"/>
    <mergeCell ref="C39:C40"/>
    <mergeCell ref="E39:G40"/>
    <mergeCell ref="H39:I40"/>
    <mergeCell ref="L39:M40"/>
    <mergeCell ref="E41:G41"/>
    <mergeCell ref="H41:I41"/>
    <mergeCell ref="L41:M41"/>
    <mergeCell ref="O32:O36"/>
    <mergeCell ref="E6:G8"/>
    <mergeCell ref="E10:H10"/>
    <mergeCell ref="E12:F12"/>
    <mergeCell ref="M32:M36"/>
    <mergeCell ref="N32:N36"/>
  </mergeCells>
  <conditionalFormatting sqref="E59 E41:G58">
    <cfRule type="expression" dxfId="311" priority="7">
      <formula>Test_Jmena_listu(D41)</formula>
    </cfRule>
  </conditionalFormatting>
  <conditionalFormatting sqref="H59 H41:I58">
    <cfRule type="expression" dxfId="310" priority="6">
      <formula>Test_Jmena_listu(D41)</formula>
    </cfRule>
  </conditionalFormatting>
  <conditionalFormatting sqref="C41:C59">
    <cfRule type="colorScale" priority="5">
      <colorScale>
        <cfvo type="min"/>
        <cfvo type="percentile" val="50"/>
        <cfvo type="max"/>
        <color theme="6" tint="0.59999389629810485"/>
        <color rgb="FFFFEB84"/>
        <color rgb="FFFF0000"/>
      </colorScale>
    </cfRule>
  </conditionalFormatting>
  <conditionalFormatting sqref="L59 L41:M58">
    <cfRule type="expression" dxfId="309" priority="4">
      <formula>Test_Jmena_listu(D41)</formula>
    </cfRule>
  </conditionalFormatting>
  <conditionalFormatting sqref="C14:C36">
    <cfRule type="colorScale" priority="3">
      <colorScale>
        <cfvo type="min"/>
        <cfvo type="percentile" val="50"/>
        <cfvo type="max"/>
        <color theme="6" tint="0.59999389629810485"/>
        <color rgb="FFFFEB84"/>
        <color rgb="FFFF0000"/>
      </colorScale>
    </cfRule>
  </conditionalFormatting>
  <conditionalFormatting sqref="N14:N36">
    <cfRule type="colorScale" priority="2">
      <colorScale>
        <cfvo type="min"/>
        <cfvo type="percentile" val="50"/>
        <cfvo type="max"/>
        <color theme="6" tint="0.59999389629810485"/>
        <color rgb="FFFFEB84"/>
        <color rgb="FFFF0000"/>
      </colorScale>
    </cfRule>
  </conditionalFormatting>
  <conditionalFormatting sqref="L14:L31">
    <cfRule type="expression" dxfId="308" priority="1">
      <formula>#N/A</formula>
    </cfRule>
  </conditionalFormatting>
  <conditionalFormatting sqref="L35:L36">
    <cfRule type="expression" dxfId="307" priority="8">
      <formula>#N/A</formula>
    </cfRule>
  </conditionalFormatting>
  <conditionalFormatting sqref="L32:L34">
    <cfRule type="expression" dxfId="306" priority="9">
      <formula>#N/A</formula>
    </cfRule>
  </conditionalFormatting>
  <pageMargins left="0.7" right="0.7" top="0.78740157499999996" bottom="0.78740157499999996" header="0.3" footer="0.3"/>
  <pageSetup paperSize="9" orientation="portrait" horizontalDpi="0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9505" r:id="rId4" name="Button 1">
              <controlPr defaultSize="0" print="0" autoFill="0" autoPict="0" macro="[0]!S_vysledku2">
                <anchor moveWithCells="1">
                  <from>
                    <xdr:col>20</xdr:col>
                    <xdr:colOff>352425</xdr:colOff>
                    <xdr:row>39</xdr:row>
                    <xdr:rowOff>142875</xdr:rowOff>
                  </from>
                  <to>
                    <xdr:col>21</xdr:col>
                    <xdr:colOff>276225</xdr:colOff>
                    <xdr:row>56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3"/>
  <dimension ref="A1:J151"/>
  <sheetViews>
    <sheetView zoomScale="145" zoomScaleNormal="145" workbookViewId="0">
      <selection activeCell="A4" sqref="A4:XFD1050"/>
    </sheetView>
  </sheetViews>
  <sheetFormatPr defaultRowHeight="15" x14ac:dyDescent="0.25"/>
  <cols>
    <col min="1" max="1" width="4.140625" bestFit="1" customWidth="1"/>
    <col min="2" max="2" width="5.5703125" customWidth="1"/>
    <col min="3" max="3" width="14.28515625" customWidth="1"/>
    <col min="4" max="4" width="17.5703125" customWidth="1"/>
    <col min="5" max="5" width="5.28515625" bestFit="1" customWidth="1"/>
    <col min="6" max="6" width="9.140625" customWidth="1"/>
    <col min="7" max="7" width="22.28515625" customWidth="1"/>
    <col min="8" max="8" width="6.5703125" style="10" customWidth="1"/>
    <col min="9" max="9" width="9.140625" style="10"/>
  </cols>
  <sheetData>
    <row r="1" spans="1:10" ht="18.75" customHeight="1" x14ac:dyDescent="0.25">
      <c r="A1" s="29"/>
      <c r="C1" s="2"/>
      <c r="D1" s="28"/>
      <c r="E1" s="333" t="str">
        <f>IF(ISERROR(VLOOKUP(D1,kateg,7,FALSE)),"",VLOOKUP(D1,kateg,7,FALSE))</f>
        <v/>
      </c>
      <c r="F1" s="333"/>
      <c r="G1" s="30" t="s">
        <v>353</v>
      </c>
      <c r="H1" s="28">
        <f>MAX(A4:A992)</f>
        <v>9</v>
      </c>
    </row>
    <row r="2" spans="1:10" ht="40.5" customHeight="1" x14ac:dyDescent="0.25">
      <c r="A2" s="334" t="s">
        <v>350</v>
      </c>
      <c r="B2" s="334"/>
      <c r="C2" s="334"/>
      <c r="D2" s="334"/>
      <c r="E2" s="42" t="s">
        <v>344</v>
      </c>
      <c r="F2" s="43">
        <f ca="1">NOW()</f>
        <v>46269.55421076389</v>
      </c>
      <c r="G2" s="105">
        <f>Vstup!AS2</f>
        <v>46256</v>
      </c>
      <c r="H2" s="58"/>
    </row>
    <row r="3" spans="1:10" ht="45" x14ac:dyDescent="0.25">
      <c r="A3" s="31" t="s">
        <v>330</v>
      </c>
      <c r="B3" s="32" t="s">
        <v>293</v>
      </c>
      <c r="C3" s="33" t="s">
        <v>0</v>
      </c>
      <c r="D3" s="33" t="s">
        <v>1</v>
      </c>
      <c r="E3" s="34" t="s">
        <v>294</v>
      </c>
      <c r="F3" s="32" t="s">
        <v>2</v>
      </c>
      <c r="G3" s="32" t="s">
        <v>4</v>
      </c>
      <c r="H3" s="35" t="s">
        <v>13</v>
      </c>
      <c r="I3" s="35" t="s">
        <v>292</v>
      </c>
    </row>
    <row r="4" spans="1:10" x14ac:dyDescent="0.25">
      <c r="A4">
        <v>1</v>
      </c>
      <c r="B4">
        <v>103</v>
      </c>
      <c r="C4" t="s">
        <v>251</v>
      </c>
      <c r="D4" t="s">
        <v>959</v>
      </c>
      <c r="E4" t="s">
        <v>98</v>
      </c>
      <c r="F4">
        <v>2009</v>
      </c>
      <c r="G4" t="s">
        <v>745</v>
      </c>
      <c r="H4" s="10">
        <v>1</v>
      </c>
      <c r="I4" s="10" t="s">
        <v>307</v>
      </c>
      <c r="J4">
        <v>0</v>
      </c>
    </row>
    <row r="5" spans="1:10" x14ac:dyDescent="0.25">
      <c r="A5">
        <v>2</v>
      </c>
      <c r="B5">
        <v>63</v>
      </c>
      <c r="C5" t="s">
        <v>18</v>
      </c>
      <c r="D5" t="s">
        <v>962</v>
      </c>
      <c r="E5" t="s">
        <v>98</v>
      </c>
      <c r="F5">
        <v>2010</v>
      </c>
      <c r="G5" t="s">
        <v>689</v>
      </c>
      <c r="H5" s="10">
        <v>2</v>
      </c>
      <c r="I5" s="10" t="s">
        <v>307</v>
      </c>
      <c r="J5">
        <v>0</v>
      </c>
    </row>
    <row r="6" spans="1:10" x14ac:dyDescent="0.25">
      <c r="A6">
        <v>3</v>
      </c>
      <c r="B6">
        <v>62</v>
      </c>
      <c r="C6" t="s">
        <v>251</v>
      </c>
      <c r="D6" t="s">
        <v>962</v>
      </c>
      <c r="E6" t="s">
        <v>98</v>
      </c>
      <c r="F6">
        <v>2009</v>
      </c>
      <c r="G6" t="s">
        <v>689</v>
      </c>
      <c r="H6" s="10">
        <v>3</v>
      </c>
      <c r="I6" s="10" t="s">
        <v>307</v>
      </c>
      <c r="J6">
        <v>0</v>
      </c>
    </row>
    <row r="7" spans="1:10" x14ac:dyDescent="0.25">
      <c r="A7">
        <v>4</v>
      </c>
      <c r="B7">
        <v>84</v>
      </c>
      <c r="C7" t="s">
        <v>984</v>
      </c>
      <c r="D7" t="s">
        <v>985</v>
      </c>
      <c r="E7" t="s">
        <v>98</v>
      </c>
      <c r="F7">
        <v>2009</v>
      </c>
      <c r="G7" t="s">
        <v>986</v>
      </c>
      <c r="H7" s="10">
        <v>4</v>
      </c>
      <c r="I7" s="10" t="s">
        <v>307</v>
      </c>
      <c r="J7">
        <v>0</v>
      </c>
    </row>
    <row r="8" spans="1:10" x14ac:dyDescent="0.25">
      <c r="A8">
        <v>5</v>
      </c>
      <c r="B8">
        <v>20</v>
      </c>
      <c r="C8" t="s">
        <v>7</v>
      </c>
      <c r="D8" t="s">
        <v>926</v>
      </c>
      <c r="E8" t="s">
        <v>98</v>
      </c>
      <c r="F8">
        <v>2010</v>
      </c>
      <c r="G8" t="s">
        <v>922</v>
      </c>
      <c r="H8" s="10">
        <v>5</v>
      </c>
      <c r="I8" s="10" t="s">
        <v>307</v>
      </c>
      <c r="J8">
        <v>0</v>
      </c>
    </row>
    <row r="9" spans="1:10" x14ac:dyDescent="0.25">
      <c r="A9">
        <v>6</v>
      </c>
      <c r="B9">
        <v>35</v>
      </c>
      <c r="C9" t="s">
        <v>260</v>
      </c>
      <c r="D9" t="s">
        <v>935</v>
      </c>
      <c r="E9" t="s">
        <v>98</v>
      </c>
      <c r="F9">
        <v>2009</v>
      </c>
      <c r="G9" t="s">
        <v>744</v>
      </c>
      <c r="H9" s="10">
        <v>6</v>
      </c>
      <c r="I9" s="10" t="s">
        <v>307</v>
      </c>
      <c r="J9">
        <v>0</v>
      </c>
    </row>
    <row r="10" spans="1:10" x14ac:dyDescent="0.25">
      <c r="A10">
        <v>7</v>
      </c>
      <c r="B10">
        <v>70</v>
      </c>
      <c r="C10" t="s">
        <v>969</v>
      </c>
      <c r="D10" t="s">
        <v>944</v>
      </c>
      <c r="E10" t="s">
        <v>98</v>
      </c>
      <c r="F10">
        <v>2010</v>
      </c>
      <c r="G10" t="s">
        <v>890</v>
      </c>
      <c r="H10" s="10">
        <v>7</v>
      </c>
      <c r="I10" s="10" t="s">
        <v>307</v>
      </c>
      <c r="J10">
        <v>0</v>
      </c>
    </row>
    <row r="11" spans="1:10" x14ac:dyDescent="0.25">
      <c r="A11">
        <v>8</v>
      </c>
      <c r="B11">
        <v>26</v>
      </c>
      <c r="C11" t="s">
        <v>887</v>
      </c>
      <c r="D11" t="s">
        <v>893</v>
      </c>
      <c r="E11" t="s">
        <v>98</v>
      </c>
      <c r="F11">
        <v>2010</v>
      </c>
      <c r="G11" t="s">
        <v>679</v>
      </c>
      <c r="H11" s="10">
        <v>8</v>
      </c>
      <c r="I11" s="10" t="s">
        <v>307</v>
      </c>
      <c r="J11">
        <v>0</v>
      </c>
    </row>
    <row r="12" spans="1:10" x14ac:dyDescent="0.25">
      <c r="A12">
        <v>9</v>
      </c>
      <c r="B12">
        <v>34</v>
      </c>
      <c r="C12" t="s">
        <v>228</v>
      </c>
      <c r="D12" t="s">
        <v>935</v>
      </c>
      <c r="E12" t="s">
        <v>99</v>
      </c>
      <c r="F12">
        <v>2007</v>
      </c>
      <c r="G12" t="s">
        <v>744</v>
      </c>
      <c r="H12" s="10">
        <v>1</v>
      </c>
      <c r="I12" s="10" t="s">
        <v>307</v>
      </c>
      <c r="J12">
        <v>0</v>
      </c>
    </row>
    <row r="142" spans="8:9" x14ac:dyDescent="0.25">
      <c r="H142"/>
      <c r="I142"/>
    </row>
    <row r="143" spans="8:9" x14ac:dyDescent="0.25">
      <c r="H143"/>
      <c r="I143"/>
    </row>
    <row r="144" spans="8:9" x14ac:dyDescent="0.25">
      <c r="H144"/>
      <c r="I144"/>
    </row>
    <row r="145" spans="8:9" x14ac:dyDescent="0.25">
      <c r="H145"/>
      <c r="I145"/>
    </row>
    <row r="146" spans="8:9" x14ac:dyDescent="0.25">
      <c r="H146"/>
      <c r="I146"/>
    </row>
    <row r="147" spans="8:9" x14ac:dyDescent="0.25">
      <c r="H147"/>
      <c r="I147"/>
    </row>
    <row r="148" spans="8:9" x14ac:dyDescent="0.25">
      <c r="H148"/>
      <c r="I148"/>
    </row>
    <row r="149" spans="8:9" x14ac:dyDescent="0.25">
      <c r="H149"/>
      <c r="I149"/>
    </row>
    <row r="150" spans="8:9" x14ac:dyDescent="0.25">
      <c r="H150"/>
      <c r="I150"/>
    </row>
    <row r="151" spans="8:9" x14ac:dyDescent="0.25">
      <c r="H151"/>
      <c r="I151"/>
    </row>
  </sheetData>
  <sortState xmlns:xlrd2="http://schemas.microsoft.com/office/spreadsheetml/2017/richdata2" ref="B4:J144">
    <sortCondition ref="E4:E144"/>
    <sortCondition ref="H4:H144"/>
  </sortState>
  <mergeCells count="2">
    <mergeCell ref="E1:F1"/>
    <mergeCell ref="A2:D2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4"/>
  <dimension ref="A1:J152"/>
  <sheetViews>
    <sheetView topLeftCell="A127" zoomScale="115" zoomScaleNormal="115" workbookViewId="0">
      <selection activeCell="F22" sqref="F22"/>
    </sheetView>
  </sheetViews>
  <sheetFormatPr defaultRowHeight="18.75" x14ac:dyDescent="0.25"/>
  <cols>
    <col min="1" max="1" width="4.5703125" style="159" customWidth="1"/>
    <col min="2" max="2" width="1.140625" style="2" customWidth="1"/>
    <col min="3" max="3" width="5.7109375" style="2" customWidth="1"/>
    <col min="4" max="4" width="12.42578125" style="48" bestFit="1" customWidth="1"/>
    <col min="5" max="5" width="22.28515625" style="48" customWidth="1"/>
    <col min="6" max="6" width="24.140625" style="2" customWidth="1"/>
    <col min="7" max="7" width="23.42578125" style="1" customWidth="1"/>
    <col min="9" max="10" width="4.85546875" customWidth="1"/>
  </cols>
  <sheetData>
    <row r="1" spans="1:10" ht="18.75" customHeight="1" x14ac:dyDescent="0.25">
      <c r="A1" s="336" t="s">
        <v>418</v>
      </c>
      <c r="B1" s="336"/>
      <c r="C1" s="336"/>
      <c r="D1" s="336"/>
      <c r="E1" s="336"/>
      <c r="G1" s="158" t="s">
        <v>709</v>
      </c>
      <c r="J1">
        <v>4</v>
      </c>
    </row>
    <row r="2" spans="1:10" ht="30" x14ac:dyDescent="0.25">
      <c r="A2" s="335" t="s">
        <v>527</v>
      </c>
      <c r="B2" s="335"/>
      <c r="C2" s="157" t="s">
        <v>293</v>
      </c>
      <c r="D2" s="156" t="s">
        <v>0</v>
      </c>
      <c r="E2" s="156" t="s">
        <v>1</v>
      </c>
      <c r="F2" s="32" t="s">
        <v>2</v>
      </c>
      <c r="G2" s="32" t="s">
        <v>4</v>
      </c>
      <c r="H2" s="32" t="s">
        <v>528</v>
      </c>
      <c r="J2">
        <v>5</v>
      </c>
    </row>
    <row r="3" spans="1:10" ht="18.75" customHeight="1" x14ac:dyDescent="0.25">
      <c r="A3" s="336" t="s">
        <v>413</v>
      </c>
      <c r="B3" s="336"/>
      <c r="C3" s="336"/>
      <c r="D3" s="336"/>
      <c r="E3" s="336"/>
      <c r="F3" s="2" t="s">
        <v>817</v>
      </c>
      <c r="H3" s="337" t="s">
        <v>818</v>
      </c>
      <c r="I3" s="337"/>
      <c r="J3">
        <v>3</v>
      </c>
    </row>
    <row r="4" spans="1:10" ht="30" x14ac:dyDescent="0.25">
      <c r="A4" s="335" t="s">
        <v>527</v>
      </c>
      <c r="B4" s="335"/>
      <c r="C4" s="157" t="s">
        <v>293</v>
      </c>
      <c r="D4" s="156" t="s">
        <v>0</v>
      </c>
      <c r="E4" s="156" t="s">
        <v>1</v>
      </c>
      <c r="F4" s="32" t="s">
        <v>2</v>
      </c>
      <c r="G4" s="32" t="s">
        <v>4</v>
      </c>
      <c r="H4" s="32" t="s">
        <v>528</v>
      </c>
      <c r="J4">
        <v>4</v>
      </c>
    </row>
    <row r="5" spans="1:10" x14ac:dyDescent="0.25">
      <c r="A5" s="159">
        <v>1</v>
      </c>
      <c r="B5" s="2" t="s">
        <v>413</v>
      </c>
      <c r="D5" s="48">
        <v>0</v>
      </c>
      <c r="E5" s="48">
        <v>54</v>
      </c>
      <c r="F5" s="2" t="s">
        <v>838</v>
      </c>
      <c r="G5" s="1">
        <v>2013</v>
      </c>
      <c r="H5" t="s">
        <v>745</v>
      </c>
      <c r="J5">
        <v>5</v>
      </c>
    </row>
    <row r="6" spans="1:10" x14ac:dyDescent="0.25">
      <c r="A6" s="159">
        <v>2</v>
      </c>
      <c r="B6" s="2" t="s">
        <v>413</v>
      </c>
      <c r="D6" s="48">
        <v>0</v>
      </c>
      <c r="E6" s="48">
        <v>139</v>
      </c>
      <c r="F6" s="2" t="s">
        <v>839</v>
      </c>
      <c r="G6" s="1">
        <v>2013</v>
      </c>
      <c r="H6" t="s">
        <v>754</v>
      </c>
      <c r="J6">
        <v>6</v>
      </c>
    </row>
    <row r="7" spans="1:10" x14ac:dyDescent="0.25">
      <c r="A7" s="159">
        <v>3</v>
      </c>
      <c r="B7" s="2" t="s">
        <v>413</v>
      </c>
      <c r="D7" s="48">
        <v>0</v>
      </c>
      <c r="E7" s="48">
        <v>45</v>
      </c>
      <c r="F7" s="2" t="s">
        <v>840</v>
      </c>
      <c r="G7" s="1">
        <v>2013</v>
      </c>
      <c r="H7" t="s">
        <v>744</v>
      </c>
      <c r="J7">
        <v>7</v>
      </c>
    </row>
    <row r="8" spans="1:10" x14ac:dyDescent="0.25">
      <c r="A8" s="159">
        <v>4</v>
      </c>
      <c r="B8" s="2" t="s">
        <v>413</v>
      </c>
      <c r="D8" s="48">
        <v>0</v>
      </c>
      <c r="E8" s="48">
        <v>107</v>
      </c>
      <c r="F8" s="2" t="s">
        <v>841</v>
      </c>
      <c r="G8" s="1">
        <v>2013</v>
      </c>
      <c r="H8" t="s">
        <v>751</v>
      </c>
      <c r="J8">
        <v>8</v>
      </c>
    </row>
    <row r="9" spans="1:10" x14ac:dyDescent="0.25">
      <c r="A9" s="159">
        <v>5</v>
      </c>
      <c r="B9" s="2" t="s">
        <v>413</v>
      </c>
      <c r="D9" s="48">
        <v>0</v>
      </c>
      <c r="E9" s="48">
        <v>29</v>
      </c>
      <c r="F9" s="2" t="s">
        <v>842</v>
      </c>
      <c r="G9" s="1">
        <v>2013</v>
      </c>
      <c r="H9" t="s">
        <v>679</v>
      </c>
      <c r="J9">
        <v>9</v>
      </c>
    </row>
    <row r="10" spans="1:10" x14ac:dyDescent="0.25">
      <c r="A10" s="159">
        <v>6</v>
      </c>
      <c r="B10" s="2" t="s">
        <v>413</v>
      </c>
      <c r="D10" s="48">
        <v>0</v>
      </c>
      <c r="E10" s="48">
        <v>72</v>
      </c>
      <c r="F10" s="2" t="s">
        <v>843</v>
      </c>
      <c r="G10" s="1">
        <v>2013</v>
      </c>
      <c r="H10" t="s">
        <v>748</v>
      </c>
      <c r="J10">
        <v>10</v>
      </c>
    </row>
    <row r="11" spans="1:10" x14ac:dyDescent="0.25">
      <c r="A11" s="159">
        <v>7</v>
      </c>
      <c r="B11" s="2" t="s">
        <v>413</v>
      </c>
      <c r="D11" s="48">
        <v>0</v>
      </c>
      <c r="E11" s="48">
        <v>102</v>
      </c>
      <c r="F11" s="2" t="s">
        <v>844</v>
      </c>
      <c r="G11" s="1">
        <v>2013</v>
      </c>
      <c r="H11" t="s">
        <v>20</v>
      </c>
      <c r="J11">
        <v>11</v>
      </c>
    </row>
    <row r="12" spans="1:10" x14ac:dyDescent="0.25">
      <c r="A12" s="159">
        <v>8</v>
      </c>
      <c r="B12" s="2" t="s">
        <v>413</v>
      </c>
      <c r="D12" s="48">
        <v>0</v>
      </c>
      <c r="E12" s="48">
        <v>21</v>
      </c>
      <c r="F12" s="2" t="s">
        <v>845</v>
      </c>
      <c r="G12" s="1">
        <v>2013</v>
      </c>
      <c r="H12" t="s">
        <v>742</v>
      </c>
      <c r="J12">
        <v>12</v>
      </c>
    </row>
    <row r="13" spans="1:10" x14ac:dyDescent="0.25">
      <c r="A13" s="159">
        <v>9</v>
      </c>
      <c r="B13" s="2" t="s">
        <v>413</v>
      </c>
      <c r="D13" s="48">
        <v>0</v>
      </c>
      <c r="E13" s="48">
        <v>95</v>
      </c>
      <c r="F13" s="2" t="s">
        <v>846</v>
      </c>
      <c r="G13" s="1">
        <v>2013</v>
      </c>
      <c r="H13" t="s">
        <v>692</v>
      </c>
      <c r="J13">
        <v>13</v>
      </c>
    </row>
    <row r="14" spans="1:10" x14ac:dyDescent="0.25">
      <c r="A14" s="159">
        <v>10</v>
      </c>
      <c r="B14" s="2" t="s">
        <v>413</v>
      </c>
      <c r="D14" s="48">
        <v>0</v>
      </c>
      <c r="E14" s="48">
        <v>83</v>
      </c>
      <c r="F14" s="2" t="s">
        <v>847</v>
      </c>
      <c r="G14" s="1">
        <v>2013</v>
      </c>
      <c r="H14" t="s">
        <v>236</v>
      </c>
      <c r="J14">
        <v>14</v>
      </c>
    </row>
    <row r="15" spans="1:10" x14ac:dyDescent="0.25">
      <c r="A15" s="159">
        <v>11</v>
      </c>
      <c r="B15" s="2" t="s">
        <v>413</v>
      </c>
      <c r="D15" s="48">
        <v>0</v>
      </c>
      <c r="E15" s="48">
        <v>79</v>
      </c>
      <c r="F15" s="2" t="s">
        <v>848</v>
      </c>
      <c r="G15" s="1">
        <v>2013</v>
      </c>
      <c r="H15" t="s">
        <v>245</v>
      </c>
      <c r="J15">
        <v>15</v>
      </c>
    </row>
    <row r="16" spans="1:10" x14ac:dyDescent="0.25">
      <c r="A16" s="159">
        <v>12</v>
      </c>
      <c r="B16" s="2" t="s">
        <v>413</v>
      </c>
      <c r="D16" s="48">
        <v>0</v>
      </c>
      <c r="E16" s="48">
        <v>98</v>
      </c>
      <c r="F16" s="2" t="s">
        <v>849</v>
      </c>
      <c r="G16" s="1">
        <v>2014</v>
      </c>
      <c r="H16" t="s">
        <v>692</v>
      </c>
      <c r="J16">
        <v>16</v>
      </c>
    </row>
    <row r="17" spans="1:10" x14ac:dyDescent="0.25">
      <c r="A17" s="159">
        <v>13</v>
      </c>
      <c r="B17" s="2" t="s">
        <v>413</v>
      </c>
      <c r="D17" s="48">
        <v>0</v>
      </c>
      <c r="E17" s="48">
        <v>99</v>
      </c>
      <c r="F17" s="2" t="s">
        <v>850</v>
      </c>
      <c r="G17" s="1">
        <v>2016</v>
      </c>
      <c r="H17" t="s">
        <v>692</v>
      </c>
      <c r="J17">
        <v>17</v>
      </c>
    </row>
    <row r="18" spans="1:10" x14ac:dyDescent="0.25">
      <c r="A18" s="159">
        <v>14</v>
      </c>
      <c r="B18" s="2" t="s">
        <v>413</v>
      </c>
      <c r="D18" s="48">
        <v>0</v>
      </c>
      <c r="E18" s="48">
        <v>84</v>
      </c>
      <c r="F18" s="2" t="s">
        <v>851</v>
      </c>
      <c r="G18" s="1">
        <v>2015</v>
      </c>
      <c r="H18" t="s">
        <v>236</v>
      </c>
      <c r="J18">
        <v>18</v>
      </c>
    </row>
    <row r="19" spans="1:10" x14ac:dyDescent="0.25">
      <c r="J19">
        <v>19</v>
      </c>
    </row>
    <row r="20" spans="1:10" ht="18.75" customHeight="1" x14ac:dyDescent="0.25">
      <c r="A20" s="336" t="s">
        <v>727</v>
      </c>
      <c r="B20" s="336"/>
      <c r="C20" s="336"/>
      <c r="D20" s="336"/>
      <c r="E20" s="336"/>
      <c r="F20" s="2" t="s">
        <v>831</v>
      </c>
      <c r="H20" s="337" t="s">
        <v>832</v>
      </c>
      <c r="I20" s="337"/>
      <c r="J20">
        <v>20</v>
      </c>
    </row>
    <row r="21" spans="1:10" ht="30" x14ac:dyDescent="0.25">
      <c r="A21" s="335" t="s">
        <v>527</v>
      </c>
      <c r="B21" s="335"/>
      <c r="C21" s="157" t="s">
        <v>293</v>
      </c>
      <c r="D21" s="156" t="s">
        <v>0</v>
      </c>
      <c r="E21" s="156" t="s">
        <v>1</v>
      </c>
      <c r="F21" s="32" t="s">
        <v>2</v>
      </c>
      <c r="G21" s="32" t="s">
        <v>4</v>
      </c>
      <c r="H21" s="32" t="s">
        <v>528</v>
      </c>
      <c r="J21">
        <v>21</v>
      </c>
    </row>
    <row r="22" spans="1:10" x14ac:dyDescent="0.25">
      <c r="A22" s="159">
        <v>1</v>
      </c>
      <c r="B22" s="2" t="s">
        <v>727</v>
      </c>
      <c r="D22" s="48">
        <v>0</v>
      </c>
      <c r="E22" s="48">
        <v>135</v>
      </c>
      <c r="F22" s="2" t="s">
        <v>852</v>
      </c>
      <c r="G22" s="1">
        <v>2011</v>
      </c>
      <c r="H22" t="s">
        <v>749</v>
      </c>
      <c r="J22">
        <v>22</v>
      </c>
    </row>
    <row r="23" spans="1:10" x14ac:dyDescent="0.25">
      <c r="A23" s="159">
        <v>2</v>
      </c>
      <c r="B23" s="2" t="s">
        <v>727</v>
      </c>
      <c r="D23" s="48">
        <v>0</v>
      </c>
      <c r="E23" s="48">
        <v>5</v>
      </c>
      <c r="F23" s="2" t="s">
        <v>853</v>
      </c>
      <c r="G23" s="1">
        <v>2011</v>
      </c>
      <c r="H23" t="s">
        <v>679</v>
      </c>
      <c r="J23">
        <v>23</v>
      </c>
    </row>
    <row r="24" spans="1:10" x14ac:dyDescent="0.25">
      <c r="A24" s="159">
        <v>3</v>
      </c>
      <c r="B24" s="2" t="s">
        <v>727</v>
      </c>
      <c r="D24" s="48">
        <v>0</v>
      </c>
      <c r="E24" s="48">
        <v>35</v>
      </c>
      <c r="F24" s="2" t="s">
        <v>854</v>
      </c>
      <c r="G24" s="1">
        <v>2011</v>
      </c>
      <c r="H24" t="s">
        <v>744</v>
      </c>
      <c r="J24">
        <v>24</v>
      </c>
    </row>
    <row r="25" spans="1:10" x14ac:dyDescent="0.25">
      <c r="A25" s="159">
        <v>4</v>
      </c>
      <c r="B25" s="2" t="s">
        <v>727</v>
      </c>
      <c r="D25" s="48">
        <v>0</v>
      </c>
      <c r="E25" s="48">
        <v>53</v>
      </c>
      <c r="F25" s="2" t="s">
        <v>855</v>
      </c>
      <c r="G25" s="1">
        <v>2011</v>
      </c>
      <c r="H25" t="s">
        <v>745</v>
      </c>
      <c r="J25">
        <v>25</v>
      </c>
    </row>
    <row r="26" spans="1:10" x14ac:dyDescent="0.25">
      <c r="A26" s="159">
        <v>5</v>
      </c>
      <c r="B26" s="2" t="s">
        <v>727</v>
      </c>
      <c r="D26" s="48">
        <v>0</v>
      </c>
      <c r="E26" s="48">
        <v>69</v>
      </c>
      <c r="F26" s="2" t="s">
        <v>856</v>
      </c>
      <c r="G26" s="1">
        <v>2012</v>
      </c>
      <c r="H26" t="s">
        <v>747</v>
      </c>
      <c r="J26">
        <v>26</v>
      </c>
    </row>
    <row r="27" spans="1:10" x14ac:dyDescent="0.25">
      <c r="A27" s="159">
        <v>6</v>
      </c>
      <c r="B27" s="2" t="s">
        <v>727</v>
      </c>
      <c r="D27" s="48">
        <v>0</v>
      </c>
      <c r="E27" s="48">
        <v>66</v>
      </c>
      <c r="F27" s="2" t="s">
        <v>857</v>
      </c>
      <c r="G27" s="1">
        <v>2011</v>
      </c>
      <c r="H27" t="s">
        <v>746</v>
      </c>
      <c r="J27">
        <v>27</v>
      </c>
    </row>
    <row r="28" spans="1:10" x14ac:dyDescent="0.25">
      <c r="A28" s="159">
        <v>7</v>
      </c>
      <c r="B28" s="2" t="s">
        <v>727</v>
      </c>
      <c r="D28" s="48">
        <v>0</v>
      </c>
      <c r="E28" s="48">
        <v>10</v>
      </c>
      <c r="F28" s="2" t="s">
        <v>858</v>
      </c>
      <c r="G28" s="1">
        <v>2011</v>
      </c>
      <c r="H28" t="s">
        <v>679</v>
      </c>
      <c r="J28">
        <v>28</v>
      </c>
    </row>
    <row r="29" spans="1:10" x14ac:dyDescent="0.25">
      <c r="A29" s="159">
        <v>8</v>
      </c>
      <c r="B29" s="2" t="s">
        <v>727</v>
      </c>
      <c r="D29" s="48">
        <v>0</v>
      </c>
      <c r="E29" s="48">
        <v>64</v>
      </c>
      <c r="F29" s="2" t="s">
        <v>859</v>
      </c>
      <c r="G29" s="1">
        <v>2012</v>
      </c>
      <c r="H29" t="s">
        <v>743</v>
      </c>
      <c r="J29">
        <v>29</v>
      </c>
    </row>
    <row r="30" spans="1:10" x14ac:dyDescent="0.25">
      <c r="A30" s="159">
        <v>9</v>
      </c>
      <c r="B30" s="2" t="s">
        <v>727</v>
      </c>
      <c r="D30" s="48">
        <v>0</v>
      </c>
      <c r="E30" s="48">
        <v>138</v>
      </c>
      <c r="F30" s="2" t="s">
        <v>860</v>
      </c>
      <c r="G30" s="1">
        <v>2011</v>
      </c>
      <c r="H30" t="s">
        <v>754</v>
      </c>
      <c r="J30">
        <v>30</v>
      </c>
    </row>
    <row r="31" spans="1:10" x14ac:dyDescent="0.25">
      <c r="A31" s="159">
        <v>10</v>
      </c>
      <c r="B31" s="2" t="s">
        <v>727</v>
      </c>
      <c r="D31" s="48">
        <v>0</v>
      </c>
      <c r="E31" s="48">
        <v>44</v>
      </c>
      <c r="F31" s="2" t="s">
        <v>861</v>
      </c>
      <c r="G31" s="1">
        <v>2012</v>
      </c>
      <c r="H31" t="s">
        <v>744</v>
      </c>
      <c r="J31">
        <v>31</v>
      </c>
    </row>
    <row r="32" spans="1:10" x14ac:dyDescent="0.25">
      <c r="J32">
        <v>32</v>
      </c>
    </row>
    <row r="33" spans="1:10" ht="18.75" customHeight="1" x14ac:dyDescent="0.25">
      <c r="A33" s="336" t="s">
        <v>728</v>
      </c>
      <c r="B33" s="336"/>
      <c r="C33" s="336"/>
      <c r="D33" s="336"/>
      <c r="E33" s="336"/>
      <c r="F33" s="2" t="s">
        <v>797</v>
      </c>
      <c r="H33" s="337" t="s">
        <v>798</v>
      </c>
      <c r="I33" s="337"/>
      <c r="J33">
        <v>33</v>
      </c>
    </row>
    <row r="34" spans="1:10" ht="30" x14ac:dyDescent="0.25">
      <c r="A34" s="335" t="s">
        <v>527</v>
      </c>
      <c r="B34" s="335"/>
      <c r="C34" s="157" t="s">
        <v>293</v>
      </c>
      <c r="D34" s="156" t="s">
        <v>0</v>
      </c>
      <c r="E34" s="156" t="s">
        <v>1</v>
      </c>
      <c r="F34" s="32" t="s">
        <v>2</v>
      </c>
      <c r="G34" s="32" t="s">
        <v>4</v>
      </c>
      <c r="H34" s="32" t="s">
        <v>528</v>
      </c>
      <c r="J34">
        <v>34</v>
      </c>
    </row>
    <row r="35" spans="1:10" x14ac:dyDescent="0.25">
      <c r="A35" s="159">
        <v>1</v>
      </c>
      <c r="B35" s="2" t="s">
        <v>728</v>
      </c>
      <c r="D35" s="48">
        <v>0</v>
      </c>
      <c r="E35" s="48">
        <v>14</v>
      </c>
      <c r="F35" s="2" t="s">
        <v>799</v>
      </c>
      <c r="G35" s="1">
        <v>2009</v>
      </c>
      <c r="H35" t="s">
        <v>679</v>
      </c>
      <c r="J35">
        <v>35</v>
      </c>
    </row>
    <row r="36" spans="1:10" x14ac:dyDescent="0.25">
      <c r="A36" s="159">
        <v>2</v>
      </c>
      <c r="B36" s="2" t="s">
        <v>728</v>
      </c>
      <c r="D36" s="48">
        <v>0</v>
      </c>
      <c r="E36" s="48">
        <v>63</v>
      </c>
      <c r="F36" s="2" t="s">
        <v>800</v>
      </c>
      <c r="G36" s="1">
        <v>2009</v>
      </c>
      <c r="H36" t="s">
        <v>743</v>
      </c>
      <c r="J36">
        <v>36</v>
      </c>
    </row>
    <row r="37" spans="1:10" x14ac:dyDescent="0.25">
      <c r="A37" s="159">
        <v>3</v>
      </c>
      <c r="B37" s="2" t="s">
        <v>728</v>
      </c>
      <c r="D37" s="48">
        <v>0</v>
      </c>
      <c r="E37" s="48">
        <v>25</v>
      </c>
      <c r="F37" s="2" t="s">
        <v>801</v>
      </c>
      <c r="G37" s="1">
        <v>2010</v>
      </c>
      <c r="H37" t="s">
        <v>691</v>
      </c>
      <c r="J37">
        <v>37</v>
      </c>
    </row>
    <row r="38" spans="1:10" x14ac:dyDescent="0.25">
      <c r="A38" s="159">
        <v>4</v>
      </c>
      <c r="B38" s="2" t="s">
        <v>728</v>
      </c>
      <c r="D38" s="48">
        <v>0</v>
      </c>
      <c r="E38" s="48">
        <v>39</v>
      </c>
      <c r="F38" s="2" t="s">
        <v>802</v>
      </c>
      <c r="G38" s="1">
        <v>2009</v>
      </c>
      <c r="H38" t="s">
        <v>744</v>
      </c>
      <c r="J38">
        <v>38</v>
      </c>
    </row>
    <row r="39" spans="1:10" x14ac:dyDescent="0.25">
      <c r="A39" s="159">
        <v>5</v>
      </c>
      <c r="B39" s="2" t="s">
        <v>728</v>
      </c>
      <c r="D39" s="48">
        <v>0</v>
      </c>
      <c r="E39" s="48">
        <v>3</v>
      </c>
      <c r="F39" s="2" t="s">
        <v>803</v>
      </c>
      <c r="G39" s="1">
        <v>2010</v>
      </c>
      <c r="H39" t="s">
        <v>69</v>
      </c>
      <c r="J39">
        <v>39</v>
      </c>
    </row>
    <row r="40" spans="1:10" x14ac:dyDescent="0.25">
      <c r="A40" s="159">
        <v>6</v>
      </c>
      <c r="B40" s="2" t="s">
        <v>728</v>
      </c>
      <c r="D40" s="48">
        <v>0</v>
      </c>
      <c r="E40" s="48">
        <v>17</v>
      </c>
      <c r="F40" s="2" t="s">
        <v>804</v>
      </c>
      <c r="G40" s="1">
        <v>2010</v>
      </c>
      <c r="H40" t="s">
        <v>697</v>
      </c>
      <c r="J40">
        <v>40</v>
      </c>
    </row>
    <row r="41" spans="1:10" x14ac:dyDescent="0.25">
      <c r="J41">
        <v>41</v>
      </c>
    </row>
    <row r="42" spans="1:10" ht="18.75" customHeight="1" x14ac:dyDescent="0.25">
      <c r="A42" s="336" t="s">
        <v>729</v>
      </c>
      <c r="B42" s="336"/>
      <c r="C42" s="336"/>
      <c r="D42" s="336"/>
      <c r="E42" s="336"/>
      <c r="F42" s="2" t="s">
        <v>602</v>
      </c>
      <c r="H42" s="337" t="s">
        <v>805</v>
      </c>
      <c r="I42" s="337"/>
      <c r="J42">
        <v>42</v>
      </c>
    </row>
    <row r="43" spans="1:10" ht="30" x14ac:dyDescent="0.25">
      <c r="A43" s="335" t="s">
        <v>527</v>
      </c>
      <c r="B43" s="335"/>
      <c r="C43" s="157" t="s">
        <v>293</v>
      </c>
      <c r="D43" s="156" t="s">
        <v>0</v>
      </c>
      <c r="E43" s="156" t="s">
        <v>1</v>
      </c>
      <c r="F43" s="32" t="s">
        <v>2</v>
      </c>
      <c r="G43" s="32" t="s">
        <v>4</v>
      </c>
      <c r="H43" s="32" t="s">
        <v>528</v>
      </c>
      <c r="J43">
        <v>43</v>
      </c>
    </row>
    <row r="44" spans="1:10" x14ac:dyDescent="0.25">
      <c r="A44" s="159">
        <v>1</v>
      </c>
      <c r="B44" s="2" t="s">
        <v>729</v>
      </c>
      <c r="D44" s="48">
        <v>0</v>
      </c>
      <c r="E44" s="48">
        <v>117</v>
      </c>
      <c r="F44" s="2" t="s">
        <v>862</v>
      </c>
      <c r="G44" s="1">
        <v>2008</v>
      </c>
      <c r="H44" t="s">
        <v>69</v>
      </c>
      <c r="J44">
        <v>44</v>
      </c>
    </row>
    <row r="45" spans="1:10" x14ac:dyDescent="0.25">
      <c r="A45" s="159">
        <v>2</v>
      </c>
      <c r="B45" s="2" t="s">
        <v>729</v>
      </c>
      <c r="D45" s="48">
        <v>0</v>
      </c>
      <c r="E45" s="48">
        <v>55</v>
      </c>
      <c r="F45" s="2" t="s">
        <v>806</v>
      </c>
      <c r="G45" s="1">
        <v>2007</v>
      </c>
      <c r="H45" t="s">
        <v>745</v>
      </c>
      <c r="J45">
        <v>45</v>
      </c>
    </row>
    <row r="46" spans="1:10" x14ac:dyDescent="0.25">
      <c r="A46" s="159">
        <v>3</v>
      </c>
      <c r="B46" s="2" t="s">
        <v>729</v>
      </c>
      <c r="D46" s="48">
        <v>0</v>
      </c>
      <c r="E46" s="48">
        <v>104</v>
      </c>
      <c r="F46" s="2" t="s">
        <v>807</v>
      </c>
      <c r="G46" s="1">
        <v>2008</v>
      </c>
      <c r="H46" t="s">
        <v>20</v>
      </c>
      <c r="J46">
        <v>46</v>
      </c>
    </row>
    <row r="47" spans="1:10" x14ac:dyDescent="0.25">
      <c r="A47" s="159">
        <v>4</v>
      </c>
      <c r="B47" s="2" t="s">
        <v>729</v>
      </c>
      <c r="D47" s="48">
        <v>0</v>
      </c>
      <c r="E47" s="48">
        <v>9</v>
      </c>
      <c r="F47" s="2" t="s">
        <v>808</v>
      </c>
      <c r="G47" s="1">
        <v>2008</v>
      </c>
      <c r="H47" t="s">
        <v>679</v>
      </c>
      <c r="J47">
        <v>47</v>
      </c>
    </row>
    <row r="48" spans="1:10" x14ac:dyDescent="0.25">
      <c r="A48" s="159">
        <v>5</v>
      </c>
      <c r="B48" s="2" t="s">
        <v>729</v>
      </c>
      <c r="D48" s="48">
        <v>0</v>
      </c>
      <c r="E48" s="48">
        <v>1</v>
      </c>
      <c r="F48" s="2" t="s">
        <v>809</v>
      </c>
      <c r="G48" s="1">
        <v>2008</v>
      </c>
      <c r="H48" t="s">
        <v>69</v>
      </c>
      <c r="J48">
        <v>48</v>
      </c>
    </row>
    <row r="49" spans="1:10" x14ac:dyDescent="0.25">
      <c r="A49" s="159">
        <v>6</v>
      </c>
      <c r="B49" s="2" t="s">
        <v>729</v>
      </c>
      <c r="D49" s="48">
        <v>0</v>
      </c>
      <c r="E49" s="48">
        <v>40</v>
      </c>
      <c r="F49" s="2" t="s">
        <v>810</v>
      </c>
      <c r="G49" s="1">
        <v>2007</v>
      </c>
      <c r="H49" t="s">
        <v>744</v>
      </c>
      <c r="J49">
        <v>49</v>
      </c>
    </row>
    <row r="50" spans="1:10" x14ac:dyDescent="0.25">
      <c r="A50" s="159">
        <v>7</v>
      </c>
      <c r="B50" s="2" t="s">
        <v>729</v>
      </c>
      <c r="D50" s="48">
        <v>0</v>
      </c>
      <c r="E50" s="48">
        <v>18</v>
      </c>
      <c r="F50" s="2" t="s">
        <v>811</v>
      </c>
      <c r="G50" s="1">
        <v>2007</v>
      </c>
      <c r="H50" t="s">
        <v>697</v>
      </c>
      <c r="J50">
        <v>50</v>
      </c>
    </row>
    <row r="51" spans="1:10" x14ac:dyDescent="0.25">
      <c r="A51" s="159">
        <v>8</v>
      </c>
      <c r="B51" s="2" t="s">
        <v>729</v>
      </c>
      <c r="D51" s="48">
        <v>0</v>
      </c>
      <c r="E51" s="48">
        <v>129</v>
      </c>
      <c r="F51" s="2" t="s">
        <v>812</v>
      </c>
      <c r="G51" s="1">
        <v>2008</v>
      </c>
      <c r="H51" t="s">
        <v>753</v>
      </c>
      <c r="J51">
        <v>51</v>
      </c>
    </row>
    <row r="52" spans="1:10" x14ac:dyDescent="0.25">
      <c r="J52">
        <v>52</v>
      </c>
    </row>
    <row r="53" spans="1:10" ht="18.75" customHeight="1" x14ac:dyDescent="0.25">
      <c r="A53" s="336" t="s">
        <v>575</v>
      </c>
      <c r="B53" s="336"/>
      <c r="C53" s="336"/>
      <c r="D53" s="336"/>
      <c r="E53" s="336"/>
      <c r="F53" s="2" t="s">
        <v>587</v>
      </c>
      <c r="H53" s="337" t="s">
        <v>756</v>
      </c>
      <c r="I53" s="337"/>
      <c r="J53">
        <v>53</v>
      </c>
    </row>
    <row r="54" spans="1:10" ht="30" x14ac:dyDescent="0.25">
      <c r="A54" s="335" t="s">
        <v>527</v>
      </c>
      <c r="B54" s="335"/>
      <c r="C54" s="157" t="s">
        <v>293</v>
      </c>
      <c r="D54" s="156" t="s">
        <v>0</v>
      </c>
      <c r="E54" s="156" t="s">
        <v>1</v>
      </c>
      <c r="F54" s="32" t="s">
        <v>2</v>
      </c>
      <c r="G54" s="32" t="s">
        <v>4</v>
      </c>
      <c r="H54" s="32" t="s">
        <v>528</v>
      </c>
      <c r="J54">
        <v>54</v>
      </c>
    </row>
    <row r="55" spans="1:10" x14ac:dyDescent="0.25">
      <c r="A55" s="159">
        <v>1</v>
      </c>
      <c r="B55" s="2" t="s">
        <v>575</v>
      </c>
      <c r="D55" s="48">
        <v>0</v>
      </c>
      <c r="E55" s="48">
        <v>78</v>
      </c>
      <c r="F55" s="2" t="s">
        <v>763</v>
      </c>
      <c r="G55" s="1">
        <v>2005</v>
      </c>
      <c r="H55" t="s">
        <v>743</v>
      </c>
      <c r="J55">
        <v>55</v>
      </c>
    </row>
    <row r="56" spans="1:10" x14ac:dyDescent="0.25">
      <c r="A56" s="159">
        <v>2</v>
      </c>
      <c r="B56" s="2" t="s">
        <v>575</v>
      </c>
      <c r="D56" s="48">
        <v>0</v>
      </c>
      <c r="E56" s="48">
        <v>61</v>
      </c>
      <c r="F56" s="2" t="s">
        <v>764</v>
      </c>
      <c r="G56" s="1">
        <v>2005</v>
      </c>
      <c r="H56" t="s">
        <v>745</v>
      </c>
      <c r="J56">
        <v>56</v>
      </c>
    </row>
    <row r="57" spans="1:10" x14ac:dyDescent="0.25">
      <c r="A57" s="159">
        <v>3</v>
      </c>
      <c r="B57" s="2" t="s">
        <v>575</v>
      </c>
      <c r="D57" s="48">
        <v>0</v>
      </c>
      <c r="E57" s="48">
        <v>2</v>
      </c>
      <c r="F57" s="2" t="s">
        <v>765</v>
      </c>
      <c r="G57" s="1">
        <v>2005</v>
      </c>
      <c r="H57" t="s">
        <v>69</v>
      </c>
      <c r="J57">
        <v>57</v>
      </c>
    </row>
    <row r="58" spans="1:10" x14ac:dyDescent="0.25">
      <c r="A58" s="159">
        <v>4</v>
      </c>
      <c r="B58" s="2" t="s">
        <v>575</v>
      </c>
      <c r="D58" s="48">
        <v>0</v>
      </c>
      <c r="E58" s="48">
        <v>93</v>
      </c>
      <c r="F58" s="2" t="s">
        <v>766</v>
      </c>
      <c r="G58" s="1">
        <v>2006</v>
      </c>
      <c r="H58" t="s">
        <v>750</v>
      </c>
      <c r="J58">
        <v>58</v>
      </c>
    </row>
    <row r="59" spans="1:10" x14ac:dyDescent="0.25">
      <c r="A59" s="159">
        <v>5</v>
      </c>
      <c r="B59" s="2" t="s">
        <v>575</v>
      </c>
      <c r="D59" s="48">
        <v>0</v>
      </c>
      <c r="E59" s="48">
        <v>31</v>
      </c>
      <c r="F59" s="2" t="s">
        <v>736</v>
      </c>
      <c r="G59" s="1">
        <v>2005</v>
      </c>
      <c r="H59" t="s">
        <v>679</v>
      </c>
      <c r="J59">
        <v>59</v>
      </c>
    </row>
    <row r="60" spans="1:10" x14ac:dyDescent="0.25">
      <c r="J60">
        <v>60</v>
      </c>
    </row>
    <row r="61" spans="1:10" ht="18.75" customHeight="1" x14ac:dyDescent="0.25">
      <c r="A61" s="336" t="s">
        <v>583</v>
      </c>
      <c r="B61" s="336"/>
      <c r="C61" s="336"/>
      <c r="D61" s="336"/>
      <c r="E61" s="336"/>
      <c r="F61" s="2" t="s">
        <v>563</v>
      </c>
      <c r="H61" s="337" t="s">
        <v>760</v>
      </c>
      <c r="I61" s="337"/>
      <c r="J61">
        <v>61</v>
      </c>
    </row>
    <row r="62" spans="1:10" ht="30" x14ac:dyDescent="0.25">
      <c r="A62" s="335" t="s">
        <v>527</v>
      </c>
      <c r="B62" s="335"/>
      <c r="C62" s="157" t="s">
        <v>293</v>
      </c>
      <c r="D62" s="156" t="s">
        <v>0</v>
      </c>
      <c r="E62" s="156" t="s">
        <v>1</v>
      </c>
      <c r="F62" s="32" t="s">
        <v>2</v>
      </c>
      <c r="G62" s="32" t="s">
        <v>4</v>
      </c>
      <c r="H62" s="32" t="s">
        <v>528</v>
      </c>
      <c r="J62">
        <v>62</v>
      </c>
    </row>
    <row r="63" spans="1:10" x14ac:dyDescent="0.25">
      <c r="A63" s="159">
        <v>1</v>
      </c>
      <c r="B63" s="2" t="s">
        <v>583</v>
      </c>
      <c r="D63" s="48">
        <v>0</v>
      </c>
      <c r="E63" s="48">
        <v>19</v>
      </c>
      <c r="F63" s="2" t="s">
        <v>767</v>
      </c>
      <c r="G63" s="1">
        <v>2003</v>
      </c>
      <c r="H63" t="s">
        <v>697</v>
      </c>
      <c r="J63">
        <v>63</v>
      </c>
    </row>
    <row r="64" spans="1:10" x14ac:dyDescent="0.25">
      <c r="A64" s="159">
        <v>2</v>
      </c>
      <c r="B64" s="2" t="s">
        <v>583</v>
      </c>
      <c r="D64" s="48">
        <v>0</v>
      </c>
      <c r="E64" s="48">
        <v>51</v>
      </c>
      <c r="F64" s="2" t="s">
        <v>768</v>
      </c>
      <c r="G64" s="1">
        <v>2004</v>
      </c>
      <c r="H64" t="s">
        <v>745</v>
      </c>
      <c r="J64">
        <v>64</v>
      </c>
    </row>
    <row r="65" spans="1:10" x14ac:dyDescent="0.25">
      <c r="J65">
        <v>65</v>
      </c>
    </row>
    <row r="66" spans="1:10" ht="18.75" customHeight="1" x14ac:dyDescent="0.25">
      <c r="A66" s="336" t="s">
        <v>418</v>
      </c>
      <c r="B66" s="336"/>
      <c r="C66" s="336"/>
      <c r="D66" s="336"/>
      <c r="E66" s="336"/>
      <c r="F66" s="2" t="s">
        <v>817</v>
      </c>
      <c r="H66" s="337" t="s">
        <v>818</v>
      </c>
      <c r="I66" s="337"/>
      <c r="J66">
        <v>66</v>
      </c>
    </row>
    <row r="67" spans="1:10" ht="30" x14ac:dyDescent="0.25">
      <c r="A67" s="335" t="s">
        <v>527</v>
      </c>
      <c r="B67" s="335"/>
      <c r="C67" s="157" t="s">
        <v>293</v>
      </c>
      <c r="D67" s="156" t="s">
        <v>0</v>
      </c>
      <c r="E67" s="156" t="s">
        <v>1</v>
      </c>
      <c r="F67" s="32" t="s">
        <v>2</v>
      </c>
      <c r="G67" s="32" t="s">
        <v>4</v>
      </c>
      <c r="H67" s="32" t="s">
        <v>528</v>
      </c>
      <c r="J67">
        <v>67</v>
      </c>
    </row>
    <row r="68" spans="1:10" x14ac:dyDescent="0.25">
      <c r="A68" s="159">
        <v>1</v>
      </c>
      <c r="B68" s="2" t="s">
        <v>418</v>
      </c>
      <c r="D68" s="48">
        <v>0</v>
      </c>
      <c r="E68" s="48">
        <v>125</v>
      </c>
      <c r="F68" s="2" t="s">
        <v>819</v>
      </c>
      <c r="G68" s="1">
        <v>2013</v>
      </c>
      <c r="H68" t="s">
        <v>25</v>
      </c>
      <c r="J68">
        <v>68</v>
      </c>
    </row>
    <row r="69" spans="1:10" x14ac:dyDescent="0.25">
      <c r="A69" s="159">
        <v>2</v>
      </c>
      <c r="B69" s="2" t="s">
        <v>418</v>
      </c>
      <c r="D69" s="48">
        <v>0</v>
      </c>
      <c r="E69" s="48">
        <v>134</v>
      </c>
      <c r="F69" s="2" t="s">
        <v>820</v>
      </c>
      <c r="G69" s="1">
        <v>2013</v>
      </c>
      <c r="H69" t="s">
        <v>749</v>
      </c>
      <c r="J69">
        <v>69</v>
      </c>
    </row>
    <row r="70" spans="1:10" x14ac:dyDescent="0.25">
      <c r="A70" s="159">
        <v>3</v>
      </c>
      <c r="B70" s="2" t="s">
        <v>418</v>
      </c>
      <c r="D70" s="48">
        <v>0</v>
      </c>
      <c r="E70" s="48">
        <v>88</v>
      </c>
      <c r="F70" s="2" t="s">
        <v>821</v>
      </c>
      <c r="G70" s="1">
        <v>2014</v>
      </c>
      <c r="H70" t="s">
        <v>749</v>
      </c>
      <c r="J70">
        <v>70</v>
      </c>
    </row>
    <row r="71" spans="1:10" x14ac:dyDescent="0.25">
      <c r="A71" s="159">
        <v>4</v>
      </c>
      <c r="B71" s="2" t="s">
        <v>418</v>
      </c>
      <c r="D71" s="48">
        <v>0</v>
      </c>
      <c r="E71" s="48">
        <v>70</v>
      </c>
      <c r="F71" s="2" t="s">
        <v>822</v>
      </c>
      <c r="G71" s="1">
        <v>2014</v>
      </c>
      <c r="H71" t="s">
        <v>747</v>
      </c>
      <c r="J71">
        <v>71</v>
      </c>
    </row>
    <row r="72" spans="1:10" x14ac:dyDescent="0.25">
      <c r="A72" s="159">
        <v>5</v>
      </c>
      <c r="B72" s="2" t="s">
        <v>418</v>
      </c>
      <c r="D72" s="48">
        <v>0</v>
      </c>
      <c r="E72" s="48">
        <v>4</v>
      </c>
      <c r="F72" s="2" t="s">
        <v>823</v>
      </c>
      <c r="G72" s="1">
        <v>2014</v>
      </c>
      <c r="H72" t="s">
        <v>69</v>
      </c>
      <c r="J72">
        <v>72</v>
      </c>
    </row>
    <row r="73" spans="1:10" x14ac:dyDescent="0.25">
      <c r="A73" s="159">
        <v>6</v>
      </c>
      <c r="B73" s="2" t="s">
        <v>418</v>
      </c>
      <c r="D73" s="48">
        <v>0</v>
      </c>
      <c r="E73" s="48">
        <v>108</v>
      </c>
      <c r="F73" s="2" t="s">
        <v>824</v>
      </c>
      <c r="G73" s="1">
        <v>2015</v>
      </c>
      <c r="H73" t="s">
        <v>752</v>
      </c>
      <c r="J73">
        <v>73</v>
      </c>
    </row>
    <row r="74" spans="1:10" x14ac:dyDescent="0.25">
      <c r="A74" s="159">
        <v>7</v>
      </c>
      <c r="B74" s="2" t="s">
        <v>418</v>
      </c>
      <c r="D74" s="48">
        <v>0</v>
      </c>
      <c r="E74" s="48">
        <v>90</v>
      </c>
      <c r="F74" s="2" t="s">
        <v>825</v>
      </c>
      <c r="G74" s="1">
        <v>2013</v>
      </c>
      <c r="H74" t="s">
        <v>745</v>
      </c>
      <c r="J74">
        <v>74</v>
      </c>
    </row>
    <row r="75" spans="1:10" x14ac:dyDescent="0.25">
      <c r="A75" s="159">
        <v>8</v>
      </c>
      <c r="B75" s="2" t="s">
        <v>418</v>
      </c>
      <c r="D75" s="48">
        <v>0</v>
      </c>
      <c r="E75" s="48">
        <v>43</v>
      </c>
      <c r="F75" s="2" t="s">
        <v>826</v>
      </c>
      <c r="G75" s="1">
        <v>2015</v>
      </c>
      <c r="H75" t="s">
        <v>744</v>
      </c>
      <c r="J75">
        <v>75</v>
      </c>
    </row>
    <row r="76" spans="1:10" x14ac:dyDescent="0.25">
      <c r="A76" s="159">
        <v>9</v>
      </c>
      <c r="B76" s="2" t="s">
        <v>418</v>
      </c>
      <c r="D76" s="48">
        <v>0</v>
      </c>
      <c r="E76" s="48">
        <v>96</v>
      </c>
      <c r="F76" s="2" t="s">
        <v>827</v>
      </c>
      <c r="G76" s="1">
        <v>2015</v>
      </c>
      <c r="H76" t="s">
        <v>692</v>
      </c>
      <c r="J76">
        <v>76</v>
      </c>
    </row>
    <row r="77" spans="1:10" x14ac:dyDescent="0.25">
      <c r="A77" s="159">
        <v>10</v>
      </c>
      <c r="B77" s="2" t="s">
        <v>418</v>
      </c>
      <c r="D77" s="48">
        <v>0</v>
      </c>
      <c r="E77" s="48">
        <v>6</v>
      </c>
      <c r="F77" s="2" t="s">
        <v>828</v>
      </c>
      <c r="G77" s="1">
        <v>2016</v>
      </c>
      <c r="H77" t="s">
        <v>679</v>
      </c>
      <c r="J77">
        <v>77</v>
      </c>
    </row>
    <row r="78" spans="1:10" x14ac:dyDescent="0.25">
      <c r="A78" s="159">
        <v>11</v>
      </c>
      <c r="B78" s="2" t="s">
        <v>418</v>
      </c>
      <c r="D78" s="48">
        <v>0</v>
      </c>
      <c r="E78" s="48">
        <v>140</v>
      </c>
      <c r="F78" s="2" t="s">
        <v>829</v>
      </c>
      <c r="G78" s="1">
        <v>2015</v>
      </c>
      <c r="H78" t="s">
        <v>754</v>
      </c>
      <c r="J78">
        <v>78</v>
      </c>
    </row>
    <row r="79" spans="1:10" x14ac:dyDescent="0.25">
      <c r="A79" s="159">
        <v>12</v>
      </c>
      <c r="B79" s="2" t="s">
        <v>418</v>
      </c>
      <c r="D79" s="48">
        <v>0</v>
      </c>
      <c r="E79" s="48">
        <v>73</v>
      </c>
      <c r="F79" s="2" t="s">
        <v>830</v>
      </c>
      <c r="G79" s="1">
        <v>2015</v>
      </c>
      <c r="H79" t="s">
        <v>748</v>
      </c>
      <c r="J79">
        <v>79</v>
      </c>
    </row>
    <row r="80" spans="1:10" x14ac:dyDescent="0.25">
      <c r="J80">
        <v>80</v>
      </c>
    </row>
    <row r="81" spans="1:10" ht="18.75" customHeight="1" x14ac:dyDescent="0.25">
      <c r="A81" s="336" t="s">
        <v>722</v>
      </c>
      <c r="B81" s="336"/>
      <c r="C81" s="336"/>
      <c r="D81" s="336"/>
      <c r="E81" s="336"/>
      <c r="F81" s="2" t="s">
        <v>831</v>
      </c>
      <c r="H81" s="337" t="s">
        <v>832</v>
      </c>
      <c r="I81" s="337"/>
      <c r="J81">
        <v>81</v>
      </c>
    </row>
    <row r="82" spans="1:10" ht="30" x14ac:dyDescent="0.25">
      <c r="A82" s="335" t="s">
        <v>527</v>
      </c>
      <c r="B82" s="335"/>
      <c r="C82" s="157" t="s">
        <v>293</v>
      </c>
      <c r="D82" s="156" t="s">
        <v>0</v>
      </c>
      <c r="E82" s="156" t="s">
        <v>1</v>
      </c>
      <c r="F82" s="32" t="s">
        <v>2</v>
      </c>
      <c r="G82" s="32" t="s">
        <v>4</v>
      </c>
      <c r="H82" s="32" t="s">
        <v>528</v>
      </c>
      <c r="J82">
        <v>82</v>
      </c>
    </row>
    <row r="83" spans="1:10" x14ac:dyDescent="0.25">
      <c r="A83" s="159">
        <v>1</v>
      </c>
      <c r="B83" s="2" t="s">
        <v>722</v>
      </c>
      <c r="D83" s="48">
        <v>0</v>
      </c>
      <c r="E83" s="48">
        <v>30</v>
      </c>
      <c r="F83" s="2" t="s">
        <v>833</v>
      </c>
      <c r="G83" s="1">
        <v>2011</v>
      </c>
      <c r="H83" t="s">
        <v>679</v>
      </c>
      <c r="J83">
        <v>83</v>
      </c>
    </row>
    <row r="84" spans="1:10" x14ac:dyDescent="0.25">
      <c r="A84" s="159">
        <v>2</v>
      </c>
      <c r="B84" s="2" t="s">
        <v>722</v>
      </c>
      <c r="D84" s="48">
        <v>0</v>
      </c>
      <c r="E84" s="48">
        <v>49</v>
      </c>
      <c r="F84" s="2" t="s">
        <v>834</v>
      </c>
      <c r="G84" s="1">
        <v>2012</v>
      </c>
      <c r="H84" t="s">
        <v>744</v>
      </c>
      <c r="J84">
        <v>84</v>
      </c>
    </row>
    <row r="85" spans="1:10" x14ac:dyDescent="0.25">
      <c r="A85" s="159">
        <v>3</v>
      </c>
      <c r="B85" s="2" t="s">
        <v>722</v>
      </c>
      <c r="D85" s="48">
        <v>0</v>
      </c>
      <c r="E85" s="48">
        <v>110</v>
      </c>
      <c r="F85" s="2" t="s">
        <v>835</v>
      </c>
      <c r="G85" s="1">
        <v>2012</v>
      </c>
      <c r="H85" t="s">
        <v>679</v>
      </c>
      <c r="J85">
        <v>85</v>
      </c>
    </row>
    <row r="86" spans="1:10" x14ac:dyDescent="0.25">
      <c r="A86" s="159">
        <v>4</v>
      </c>
      <c r="B86" s="2" t="s">
        <v>722</v>
      </c>
      <c r="D86" s="48">
        <v>0</v>
      </c>
      <c r="E86" s="48">
        <v>97</v>
      </c>
      <c r="F86" s="2" t="s">
        <v>836</v>
      </c>
      <c r="G86" s="1">
        <v>2012</v>
      </c>
      <c r="H86" t="s">
        <v>692</v>
      </c>
      <c r="J86">
        <v>86</v>
      </c>
    </row>
    <row r="87" spans="1:10" x14ac:dyDescent="0.25">
      <c r="A87" s="159">
        <v>5</v>
      </c>
      <c r="B87" s="2" t="s">
        <v>722</v>
      </c>
      <c r="D87" s="48">
        <v>0</v>
      </c>
      <c r="E87" s="48">
        <v>23</v>
      </c>
      <c r="F87" s="2" t="s">
        <v>837</v>
      </c>
      <c r="G87" s="1">
        <v>2012</v>
      </c>
      <c r="H87" t="s">
        <v>742</v>
      </c>
      <c r="J87">
        <v>87</v>
      </c>
    </row>
    <row r="88" spans="1:10" x14ac:dyDescent="0.25">
      <c r="J88">
        <v>88</v>
      </c>
    </row>
    <row r="89" spans="1:10" ht="18.75" customHeight="1" x14ac:dyDescent="0.25">
      <c r="A89" s="336" t="s">
        <v>723</v>
      </c>
      <c r="B89" s="336"/>
      <c r="C89" s="336"/>
      <c r="D89" s="336"/>
      <c r="E89" s="336"/>
      <c r="F89" s="2" t="s">
        <v>797</v>
      </c>
      <c r="H89" s="337" t="s">
        <v>798</v>
      </c>
      <c r="I89" s="337"/>
      <c r="J89">
        <v>89</v>
      </c>
    </row>
    <row r="90" spans="1:10" ht="30" x14ac:dyDescent="0.25">
      <c r="A90" s="335" t="s">
        <v>527</v>
      </c>
      <c r="B90" s="335"/>
      <c r="C90" s="157" t="s">
        <v>293</v>
      </c>
      <c r="D90" s="156" t="s">
        <v>0</v>
      </c>
      <c r="E90" s="156" t="s">
        <v>1</v>
      </c>
      <c r="F90" s="32" t="s">
        <v>2</v>
      </c>
      <c r="G90" s="32" t="s">
        <v>4</v>
      </c>
      <c r="H90" s="32" t="s">
        <v>528</v>
      </c>
      <c r="J90">
        <v>90</v>
      </c>
    </row>
    <row r="91" spans="1:10" x14ac:dyDescent="0.25">
      <c r="A91" s="159">
        <v>1</v>
      </c>
      <c r="B91" s="2" t="s">
        <v>723</v>
      </c>
      <c r="D91" s="48">
        <v>0</v>
      </c>
      <c r="E91" s="48">
        <v>60</v>
      </c>
      <c r="F91" s="2" t="s">
        <v>863</v>
      </c>
      <c r="G91" s="1">
        <v>2010</v>
      </c>
      <c r="H91" t="s">
        <v>744</v>
      </c>
      <c r="J91">
        <v>91</v>
      </c>
    </row>
    <row r="92" spans="1:10" x14ac:dyDescent="0.25">
      <c r="A92" s="159">
        <v>2</v>
      </c>
      <c r="B92" s="2" t="s">
        <v>723</v>
      </c>
      <c r="D92" s="48">
        <v>0</v>
      </c>
      <c r="E92" s="48">
        <v>7</v>
      </c>
      <c r="F92" s="2" t="s">
        <v>864</v>
      </c>
      <c r="G92" s="1">
        <v>2010</v>
      </c>
      <c r="H92" t="s">
        <v>679</v>
      </c>
      <c r="J92">
        <v>92</v>
      </c>
    </row>
    <row r="93" spans="1:10" x14ac:dyDescent="0.25">
      <c r="A93" s="159">
        <v>3</v>
      </c>
      <c r="B93" s="2" t="s">
        <v>723</v>
      </c>
      <c r="D93" s="48">
        <v>0</v>
      </c>
      <c r="E93" s="48">
        <v>68</v>
      </c>
      <c r="F93" s="2" t="s">
        <v>781</v>
      </c>
      <c r="G93" s="1">
        <v>2010</v>
      </c>
      <c r="H93" t="s">
        <v>747</v>
      </c>
      <c r="J93">
        <v>93</v>
      </c>
    </row>
    <row r="94" spans="1:10" x14ac:dyDescent="0.25">
      <c r="A94" s="159">
        <v>4</v>
      </c>
      <c r="B94" s="2" t="s">
        <v>723</v>
      </c>
      <c r="D94" s="48">
        <v>0</v>
      </c>
      <c r="E94" s="48">
        <v>133</v>
      </c>
      <c r="F94" s="2" t="s">
        <v>865</v>
      </c>
      <c r="G94" s="1">
        <v>2010</v>
      </c>
      <c r="H94" t="s">
        <v>25</v>
      </c>
      <c r="J94">
        <v>94</v>
      </c>
    </row>
    <row r="95" spans="1:10" x14ac:dyDescent="0.25">
      <c r="A95" s="159">
        <v>5</v>
      </c>
      <c r="B95" s="2" t="s">
        <v>723</v>
      </c>
      <c r="D95" s="48">
        <v>0</v>
      </c>
      <c r="E95" s="48">
        <v>103</v>
      </c>
      <c r="F95" s="2" t="s">
        <v>866</v>
      </c>
      <c r="G95" s="1">
        <v>2010</v>
      </c>
      <c r="H95" t="s">
        <v>20</v>
      </c>
      <c r="J95">
        <v>95</v>
      </c>
    </row>
    <row r="96" spans="1:10" x14ac:dyDescent="0.25">
      <c r="A96" s="159">
        <v>6</v>
      </c>
      <c r="B96" s="2" t="s">
        <v>723</v>
      </c>
      <c r="D96" s="48">
        <v>0</v>
      </c>
      <c r="E96" s="48">
        <v>105</v>
      </c>
      <c r="F96" s="2" t="s">
        <v>867</v>
      </c>
      <c r="G96" s="1">
        <v>2010</v>
      </c>
      <c r="H96" t="s">
        <v>751</v>
      </c>
      <c r="J96">
        <v>96</v>
      </c>
    </row>
    <row r="97" spans="1:10" x14ac:dyDescent="0.25">
      <c r="J97">
        <v>97</v>
      </c>
    </row>
    <row r="98" spans="1:10" ht="18.75" customHeight="1" x14ac:dyDescent="0.25">
      <c r="A98" s="336" t="s">
        <v>724</v>
      </c>
      <c r="B98" s="336"/>
      <c r="C98" s="336"/>
      <c r="D98" s="336"/>
      <c r="E98" s="336"/>
      <c r="F98" s="2" t="s">
        <v>602</v>
      </c>
      <c r="H98" s="337" t="s">
        <v>805</v>
      </c>
      <c r="I98" s="337"/>
      <c r="J98">
        <v>98</v>
      </c>
    </row>
    <row r="99" spans="1:10" ht="30" x14ac:dyDescent="0.25">
      <c r="A99" s="335" t="s">
        <v>527</v>
      </c>
      <c r="B99" s="335"/>
      <c r="C99" s="157" t="s">
        <v>293</v>
      </c>
      <c r="D99" s="156" t="s">
        <v>0</v>
      </c>
      <c r="E99" s="156" t="s">
        <v>1</v>
      </c>
      <c r="F99" s="32" t="s">
        <v>2</v>
      </c>
      <c r="G99" s="32" t="s">
        <v>4</v>
      </c>
      <c r="H99" s="32" t="s">
        <v>528</v>
      </c>
      <c r="J99">
        <v>99</v>
      </c>
    </row>
    <row r="100" spans="1:10" x14ac:dyDescent="0.25">
      <c r="A100" s="159">
        <v>1</v>
      </c>
      <c r="B100" s="2" t="s">
        <v>724</v>
      </c>
      <c r="D100" s="48">
        <v>0</v>
      </c>
      <c r="E100" s="48">
        <v>8</v>
      </c>
      <c r="F100" s="2" t="s">
        <v>868</v>
      </c>
      <c r="G100" s="1">
        <v>2007</v>
      </c>
      <c r="H100" t="s">
        <v>679</v>
      </c>
      <c r="J100">
        <v>100</v>
      </c>
    </row>
    <row r="101" spans="1:10" x14ac:dyDescent="0.25">
      <c r="A101" s="159">
        <v>2</v>
      </c>
      <c r="B101" s="2" t="s">
        <v>724</v>
      </c>
      <c r="D101" s="48">
        <v>0</v>
      </c>
      <c r="E101" s="48">
        <v>52</v>
      </c>
      <c r="F101" s="2" t="s">
        <v>869</v>
      </c>
      <c r="G101" s="1">
        <v>2008</v>
      </c>
      <c r="H101" t="s">
        <v>745</v>
      </c>
      <c r="J101">
        <v>101</v>
      </c>
    </row>
    <row r="102" spans="1:10" x14ac:dyDescent="0.25">
      <c r="A102" s="159">
        <v>3</v>
      </c>
      <c r="B102" s="2" t="s">
        <v>724</v>
      </c>
      <c r="D102" s="48">
        <v>0</v>
      </c>
      <c r="E102" s="48">
        <v>62</v>
      </c>
      <c r="F102" s="2" t="s">
        <v>870</v>
      </c>
      <c r="G102" s="1">
        <v>2007</v>
      </c>
      <c r="H102" t="s">
        <v>743</v>
      </c>
      <c r="J102">
        <v>102</v>
      </c>
    </row>
    <row r="103" spans="1:10" x14ac:dyDescent="0.25">
      <c r="A103" s="159">
        <v>4</v>
      </c>
      <c r="B103" s="2" t="s">
        <v>724</v>
      </c>
      <c r="D103" s="48">
        <v>0</v>
      </c>
      <c r="E103" s="48">
        <v>36</v>
      </c>
      <c r="F103" s="2" t="s">
        <v>871</v>
      </c>
      <c r="G103" s="1">
        <v>2008</v>
      </c>
      <c r="H103" t="s">
        <v>744</v>
      </c>
      <c r="J103">
        <v>103</v>
      </c>
    </row>
    <row r="104" spans="1:10" x14ac:dyDescent="0.25">
      <c r="A104" s="159">
        <v>5</v>
      </c>
      <c r="B104" s="2" t="s">
        <v>724</v>
      </c>
      <c r="D104" s="48">
        <v>0</v>
      </c>
      <c r="E104" s="48">
        <v>77</v>
      </c>
      <c r="F104" s="2" t="s">
        <v>872</v>
      </c>
      <c r="G104" s="1">
        <v>2008</v>
      </c>
      <c r="H104" t="s">
        <v>743</v>
      </c>
      <c r="J104">
        <v>104</v>
      </c>
    </row>
    <row r="105" spans="1:10" x14ac:dyDescent="0.25">
      <c r="A105" s="159">
        <v>6</v>
      </c>
      <c r="B105" s="2" t="s">
        <v>724</v>
      </c>
      <c r="D105" s="48">
        <v>0</v>
      </c>
      <c r="E105" s="48">
        <v>124</v>
      </c>
      <c r="F105" s="2" t="s">
        <v>873</v>
      </c>
      <c r="G105" s="1">
        <v>2007</v>
      </c>
      <c r="H105" t="s">
        <v>25</v>
      </c>
      <c r="J105">
        <v>105</v>
      </c>
    </row>
    <row r="106" spans="1:10" x14ac:dyDescent="0.25">
      <c r="A106" s="159">
        <v>7</v>
      </c>
      <c r="B106" s="2" t="s">
        <v>724</v>
      </c>
      <c r="D106" s="48">
        <v>0</v>
      </c>
      <c r="E106" s="48">
        <v>106</v>
      </c>
      <c r="F106" s="2" t="s">
        <v>874</v>
      </c>
      <c r="G106" s="1">
        <v>2008</v>
      </c>
      <c r="H106" t="s">
        <v>751</v>
      </c>
      <c r="J106">
        <v>106</v>
      </c>
    </row>
    <row r="107" spans="1:10" x14ac:dyDescent="0.25">
      <c r="J107">
        <v>107</v>
      </c>
    </row>
    <row r="108" spans="1:10" ht="18.75" customHeight="1" x14ac:dyDescent="0.25">
      <c r="A108" s="336" t="s">
        <v>570</v>
      </c>
      <c r="B108" s="336"/>
      <c r="C108" s="336"/>
      <c r="D108" s="336"/>
      <c r="E108" s="336"/>
      <c r="F108" s="2" t="s">
        <v>587</v>
      </c>
      <c r="H108" s="337" t="s">
        <v>756</v>
      </c>
      <c r="I108" s="337"/>
      <c r="J108">
        <v>108</v>
      </c>
    </row>
    <row r="109" spans="1:10" ht="30" x14ac:dyDescent="0.25">
      <c r="A109" s="335" t="s">
        <v>527</v>
      </c>
      <c r="B109" s="335"/>
      <c r="C109" s="157" t="s">
        <v>293</v>
      </c>
      <c r="D109" s="156" t="s">
        <v>0</v>
      </c>
      <c r="E109" s="156" t="s">
        <v>1</v>
      </c>
      <c r="F109" s="32" t="s">
        <v>2</v>
      </c>
      <c r="G109" s="32" t="s">
        <v>4</v>
      </c>
      <c r="H109" s="32" t="s">
        <v>528</v>
      </c>
      <c r="J109">
        <v>109</v>
      </c>
    </row>
    <row r="110" spans="1:10" x14ac:dyDescent="0.25">
      <c r="A110" s="159">
        <v>1</v>
      </c>
      <c r="B110" s="2" t="s">
        <v>570</v>
      </c>
      <c r="D110" s="48">
        <v>0</v>
      </c>
      <c r="E110" s="48">
        <v>57</v>
      </c>
      <c r="F110" s="2" t="s">
        <v>757</v>
      </c>
      <c r="G110" s="1">
        <v>2006</v>
      </c>
      <c r="H110" t="s">
        <v>744</v>
      </c>
      <c r="J110">
        <v>110</v>
      </c>
    </row>
    <row r="111" spans="1:10" x14ac:dyDescent="0.25">
      <c r="A111" s="159">
        <v>2</v>
      </c>
      <c r="B111" s="2" t="s">
        <v>570</v>
      </c>
      <c r="D111" s="48">
        <v>0</v>
      </c>
      <c r="E111" s="48">
        <v>15</v>
      </c>
      <c r="F111" s="2" t="s">
        <v>758</v>
      </c>
      <c r="G111" s="1">
        <v>2005</v>
      </c>
      <c r="H111" t="s">
        <v>245</v>
      </c>
      <c r="J111">
        <v>111</v>
      </c>
    </row>
    <row r="112" spans="1:10" x14ac:dyDescent="0.25">
      <c r="A112" s="159">
        <v>3</v>
      </c>
      <c r="B112" s="2" t="s">
        <v>570</v>
      </c>
      <c r="D112" s="48">
        <v>0</v>
      </c>
      <c r="E112" s="48">
        <v>80</v>
      </c>
      <c r="F112" s="2" t="s">
        <v>759</v>
      </c>
      <c r="G112" s="1">
        <v>2005</v>
      </c>
      <c r="H112" t="s">
        <v>245</v>
      </c>
      <c r="J112">
        <v>112</v>
      </c>
    </row>
    <row r="113" spans="1:10" x14ac:dyDescent="0.25">
      <c r="J113">
        <v>113</v>
      </c>
    </row>
    <row r="114" spans="1:10" ht="18.75" customHeight="1" x14ac:dyDescent="0.25">
      <c r="A114" s="336" t="s">
        <v>578</v>
      </c>
      <c r="B114" s="336"/>
      <c r="C114" s="336"/>
      <c r="D114" s="336"/>
      <c r="E114" s="336"/>
      <c r="F114" s="2" t="s">
        <v>563</v>
      </c>
      <c r="H114" s="337" t="s">
        <v>760</v>
      </c>
      <c r="I114" s="337"/>
      <c r="J114">
        <v>114</v>
      </c>
    </row>
    <row r="115" spans="1:10" ht="30" x14ac:dyDescent="0.25">
      <c r="A115" s="335" t="s">
        <v>527</v>
      </c>
      <c r="B115" s="335"/>
      <c r="C115" s="157" t="s">
        <v>293</v>
      </c>
      <c r="D115" s="156" t="s">
        <v>0</v>
      </c>
      <c r="E115" s="156" t="s">
        <v>1</v>
      </c>
      <c r="F115" s="32" t="s">
        <v>2</v>
      </c>
      <c r="G115" s="32" t="s">
        <v>4</v>
      </c>
      <c r="H115" s="32" t="s">
        <v>528</v>
      </c>
      <c r="J115">
        <v>115</v>
      </c>
    </row>
    <row r="116" spans="1:10" x14ac:dyDescent="0.25">
      <c r="A116" s="159">
        <v>1</v>
      </c>
      <c r="B116" s="2" t="s">
        <v>578</v>
      </c>
      <c r="D116" s="48">
        <v>0</v>
      </c>
      <c r="E116" s="48">
        <v>32</v>
      </c>
      <c r="F116" s="2" t="s">
        <v>761</v>
      </c>
      <c r="G116" s="1">
        <v>2003</v>
      </c>
      <c r="H116" t="s">
        <v>679</v>
      </c>
      <c r="J116">
        <v>116</v>
      </c>
    </row>
    <row r="117" spans="1:10" x14ac:dyDescent="0.25">
      <c r="A117" s="159">
        <v>2</v>
      </c>
      <c r="B117" s="2" t="s">
        <v>578</v>
      </c>
      <c r="D117" s="48">
        <v>0</v>
      </c>
      <c r="E117" s="48">
        <v>111</v>
      </c>
      <c r="F117" s="2" t="s">
        <v>762</v>
      </c>
      <c r="G117" s="1">
        <v>2004</v>
      </c>
      <c r="H117" t="s">
        <v>679</v>
      </c>
      <c r="J117">
        <v>117</v>
      </c>
    </row>
    <row r="118" spans="1:10" x14ac:dyDescent="0.25">
      <c r="J118">
        <v>118</v>
      </c>
    </row>
    <row r="119" spans="1:10" ht="18.75" customHeight="1" x14ac:dyDescent="0.25">
      <c r="A119" s="336" t="s">
        <v>616</v>
      </c>
      <c r="B119" s="336"/>
      <c r="C119" s="336"/>
      <c r="D119" s="336"/>
      <c r="E119" s="336"/>
      <c r="F119" s="2" t="s">
        <v>571</v>
      </c>
      <c r="H119" s="337" t="s">
        <v>769</v>
      </c>
      <c r="I119" s="337"/>
      <c r="J119">
        <v>119</v>
      </c>
    </row>
    <row r="120" spans="1:10" ht="30" x14ac:dyDescent="0.25">
      <c r="A120" s="335" t="s">
        <v>527</v>
      </c>
      <c r="B120" s="335"/>
      <c r="C120" s="157" t="s">
        <v>293</v>
      </c>
      <c r="D120" s="156" t="s">
        <v>0</v>
      </c>
      <c r="E120" s="156" t="s">
        <v>1</v>
      </c>
      <c r="F120" s="32" t="s">
        <v>2</v>
      </c>
      <c r="G120" s="32" t="s">
        <v>4</v>
      </c>
      <c r="H120" s="32" t="s">
        <v>528</v>
      </c>
      <c r="J120">
        <v>120</v>
      </c>
    </row>
    <row r="121" spans="1:10" x14ac:dyDescent="0.25">
      <c r="A121" s="159">
        <v>1</v>
      </c>
      <c r="B121" s="2" t="s">
        <v>616</v>
      </c>
      <c r="D121" s="48">
        <v>0</v>
      </c>
      <c r="E121" s="48">
        <v>101</v>
      </c>
      <c r="F121" s="2" t="s">
        <v>770</v>
      </c>
      <c r="G121" s="1">
        <v>2002</v>
      </c>
      <c r="H121" t="s">
        <v>744</v>
      </c>
      <c r="J121">
        <v>121</v>
      </c>
    </row>
    <row r="122" spans="1:10" x14ac:dyDescent="0.25">
      <c r="A122" s="159">
        <v>2</v>
      </c>
      <c r="B122" s="2" t="s">
        <v>616</v>
      </c>
      <c r="D122" s="48">
        <v>0</v>
      </c>
      <c r="E122" s="48">
        <v>74</v>
      </c>
      <c r="F122" s="2" t="s">
        <v>771</v>
      </c>
      <c r="G122" s="1">
        <v>2001</v>
      </c>
      <c r="H122" t="s">
        <v>693</v>
      </c>
      <c r="J122">
        <v>122</v>
      </c>
    </row>
    <row r="123" spans="1:10" x14ac:dyDescent="0.25">
      <c r="A123" s="159">
        <v>3</v>
      </c>
      <c r="B123" s="2" t="s">
        <v>616</v>
      </c>
      <c r="D123" s="48">
        <v>0</v>
      </c>
      <c r="E123" s="48">
        <v>24</v>
      </c>
      <c r="F123" s="2" t="s">
        <v>772</v>
      </c>
      <c r="G123" s="1">
        <v>2001</v>
      </c>
      <c r="H123" t="s">
        <v>691</v>
      </c>
      <c r="J123">
        <v>123</v>
      </c>
    </row>
    <row r="124" spans="1:10" x14ac:dyDescent="0.25">
      <c r="A124" s="159">
        <v>4</v>
      </c>
      <c r="B124" s="2" t="s">
        <v>616</v>
      </c>
      <c r="D124" s="48">
        <v>0</v>
      </c>
      <c r="E124" s="48">
        <v>114</v>
      </c>
      <c r="F124" s="2" t="s">
        <v>773</v>
      </c>
      <c r="G124" s="1">
        <v>2001</v>
      </c>
      <c r="H124" t="s">
        <v>679</v>
      </c>
      <c r="J124">
        <v>124</v>
      </c>
    </row>
    <row r="125" spans="1:10" x14ac:dyDescent="0.25">
      <c r="J125">
        <v>125</v>
      </c>
    </row>
    <row r="126" spans="1:10" ht="18.75" customHeight="1" x14ac:dyDescent="0.25">
      <c r="A126" s="336" t="s">
        <v>620</v>
      </c>
      <c r="B126" s="336"/>
      <c r="C126" s="336"/>
      <c r="D126" s="336"/>
      <c r="E126" s="336"/>
      <c r="F126" s="2" t="s">
        <v>579</v>
      </c>
      <c r="H126" s="337" t="s">
        <v>774</v>
      </c>
      <c r="I126" s="337"/>
      <c r="J126">
        <v>126</v>
      </c>
    </row>
    <row r="127" spans="1:10" ht="30" x14ac:dyDescent="0.25">
      <c r="A127" s="335" t="s">
        <v>527</v>
      </c>
      <c r="B127" s="335"/>
      <c r="C127" s="157" t="s">
        <v>293</v>
      </c>
      <c r="D127" s="156" t="s">
        <v>0</v>
      </c>
      <c r="E127" s="156" t="s">
        <v>1</v>
      </c>
      <c r="F127" s="32" t="s">
        <v>2</v>
      </c>
      <c r="G127" s="32" t="s">
        <v>4</v>
      </c>
      <c r="H127" s="32" t="s">
        <v>528</v>
      </c>
      <c r="J127">
        <v>127</v>
      </c>
    </row>
    <row r="128" spans="1:10" x14ac:dyDescent="0.25">
      <c r="A128" s="159">
        <v>1</v>
      </c>
      <c r="B128" s="2" t="s">
        <v>620</v>
      </c>
      <c r="D128" s="48">
        <v>0</v>
      </c>
      <c r="E128" s="48">
        <v>115</v>
      </c>
      <c r="F128" s="2" t="s">
        <v>775</v>
      </c>
      <c r="G128" s="1">
        <v>1999</v>
      </c>
      <c r="H128" t="s">
        <v>679</v>
      </c>
      <c r="J128">
        <v>128</v>
      </c>
    </row>
    <row r="129" spans="1:10" x14ac:dyDescent="0.25">
      <c r="A129" s="159">
        <v>2</v>
      </c>
      <c r="B129" s="2" t="s">
        <v>620</v>
      </c>
      <c r="D129" s="48">
        <v>0</v>
      </c>
      <c r="E129" s="48">
        <v>81</v>
      </c>
      <c r="F129" s="2" t="s">
        <v>776</v>
      </c>
      <c r="G129" s="1">
        <v>2000</v>
      </c>
      <c r="H129" t="s">
        <v>245</v>
      </c>
      <c r="J129">
        <v>129</v>
      </c>
    </row>
    <row r="130" spans="1:10" x14ac:dyDescent="0.25">
      <c r="J130">
        <v>130</v>
      </c>
    </row>
    <row r="131" spans="1:10" ht="18.75" customHeight="1" x14ac:dyDescent="0.25">
      <c r="A131" s="336" t="s">
        <v>493</v>
      </c>
      <c r="B131" s="336"/>
      <c r="C131" s="336"/>
      <c r="D131" s="336"/>
      <c r="E131" s="336"/>
      <c r="F131" s="2" t="s">
        <v>777</v>
      </c>
      <c r="H131" s="337" t="s">
        <v>778</v>
      </c>
      <c r="I131" s="337"/>
      <c r="J131">
        <v>131</v>
      </c>
    </row>
    <row r="132" spans="1:10" ht="30" x14ac:dyDescent="0.25">
      <c r="A132" s="335" t="s">
        <v>527</v>
      </c>
      <c r="B132" s="335"/>
      <c r="C132" s="157" t="s">
        <v>293</v>
      </c>
      <c r="D132" s="156" t="s">
        <v>0</v>
      </c>
      <c r="E132" s="156" t="s">
        <v>1</v>
      </c>
      <c r="F132" s="32" t="s">
        <v>2</v>
      </c>
      <c r="G132" s="32" t="s">
        <v>4</v>
      </c>
      <c r="H132" s="32" t="s">
        <v>528</v>
      </c>
      <c r="J132">
        <v>132</v>
      </c>
    </row>
    <row r="133" spans="1:10" x14ac:dyDescent="0.25">
      <c r="A133" s="159">
        <v>1</v>
      </c>
      <c r="B133" s="2" t="s">
        <v>493</v>
      </c>
      <c r="D133" s="48">
        <v>0</v>
      </c>
      <c r="E133" s="48">
        <v>28</v>
      </c>
      <c r="F133" s="2" t="s">
        <v>779</v>
      </c>
      <c r="G133" s="1">
        <v>1975</v>
      </c>
      <c r="H133" t="s">
        <v>743</v>
      </c>
      <c r="J133">
        <v>133</v>
      </c>
    </row>
    <row r="134" spans="1:10" x14ac:dyDescent="0.25">
      <c r="A134" s="159">
        <v>2</v>
      </c>
      <c r="B134" s="2" t="s">
        <v>493</v>
      </c>
      <c r="D134" s="48">
        <v>0</v>
      </c>
      <c r="E134" s="48">
        <v>112</v>
      </c>
      <c r="F134" s="2" t="s">
        <v>780</v>
      </c>
      <c r="G134" s="1">
        <v>1978</v>
      </c>
      <c r="H134" t="s">
        <v>679</v>
      </c>
      <c r="J134">
        <v>134</v>
      </c>
    </row>
    <row r="135" spans="1:10" x14ac:dyDescent="0.25">
      <c r="A135" s="159">
        <v>3</v>
      </c>
      <c r="B135" s="2" t="s">
        <v>493</v>
      </c>
      <c r="D135" s="48">
        <v>0</v>
      </c>
      <c r="E135" s="48">
        <v>71</v>
      </c>
      <c r="F135" s="2" t="s">
        <v>781</v>
      </c>
      <c r="G135" s="1">
        <v>1983</v>
      </c>
      <c r="H135" t="s">
        <v>747</v>
      </c>
      <c r="J135">
        <v>135</v>
      </c>
    </row>
    <row r="136" spans="1:10" x14ac:dyDescent="0.25">
      <c r="A136" s="159">
        <v>4</v>
      </c>
      <c r="B136" s="2" t="s">
        <v>493</v>
      </c>
      <c r="D136" s="48">
        <v>0</v>
      </c>
      <c r="E136" s="48">
        <v>12</v>
      </c>
      <c r="F136" s="2" t="s">
        <v>782</v>
      </c>
      <c r="G136" s="1">
        <v>1979</v>
      </c>
      <c r="H136" t="s">
        <v>679</v>
      </c>
      <c r="J136">
        <v>136</v>
      </c>
    </row>
    <row r="137" spans="1:10" x14ac:dyDescent="0.25">
      <c r="A137" s="159">
        <v>5</v>
      </c>
      <c r="B137" s="2" t="s">
        <v>493</v>
      </c>
      <c r="D137" s="48">
        <v>0</v>
      </c>
      <c r="E137" s="48">
        <v>37</v>
      </c>
      <c r="F137" s="2" t="s">
        <v>783</v>
      </c>
      <c r="G137" s="1">
        <v>1983</v>
      </c>
      <c r="H137" t="s">
        <v>744</v>
      </c>
      <c r="J137">
        <v>137</v>
      </c>
    </row>
    <row r="138" spans="1:10" x14ac:dyDescent="0.25">
      <c r="A138" s="159">
        <v>6</v>
      </c>
      <c r="B138" s="2" t="s">
        <v>493</v>
      </c>
      <c r="D138" s="48">
        <v>0</v>
      </c>
      <c r="E138" s="48">
        <v>50</v>
      </c>
      <c r="F138" s="2" t="s">
        <v>784</v>
      </c>
      <c r="G138" s="1">
        <v>1976</v>
      </c>
      <c r="H138" t="s">
        <v>744</v>
      </c>
      <c r="J138">
        <v>138</v>
      </c>
    </row>
    <row r="139" spans="1:10" x14ac:dyDescent="0.25">
      <c r="A139" s="159">
        <v>7</v>
      </c>
      <c r="B139" s="2" t="s">
        <v>493</v>
      </c>
      <c r="D139" s="48">
        <v>0</v>
      </c>
      <c r="E139" s="48">
        <v>86</v>
      </c>
      <c r="F139" s="2" t="s">
        <v>785</v>
      </c>
      <c r="G139" s="1">
        <v>1975</v>
      </c>
      <c r="H139" t="s">
        <v>245</v>
      </c>
      <c r="J139">
        <v>139</v>
      </c>
    </row>
    <row r="140" spans="1:10" x14ac:dyDescent="0.25">
      <c r="A140" s="159">
        <v>8</v>
      </c>
      <c r="B140" s="2" t="s">
        <v>493</v>
      </c>
      <c r="D140" s="48">
        <v>0</v>
      </c>
      <c r="E140" s="48">
        <v>33</v>
      </c>
      <c r="F140" s="2" t="s">
        <v>786</v>
      </c>
      <c r="G140" s="1">
        <v>1975</v>
      </c>
      <c r="H140" t="s">
        <v>679</v>
      </c>
      <c r="J140">
        <v>140</v>
      </c>
    </row>
    <row r="141" spans="1:10" x14ac:dyDescent="0.25">
      <c r="A141" s="159">
        <v>9</v>
      </c>
      <c r="B141" s="2" t="s">
        <v>493</v>
      </c>
      <c r="D141" s="48">
        <v>0</v>
      </c>
      <c r="E141" s="48">
        <v>136</v>
      </c>
      <c r="F141" s="2" t="s">
        <v>787</v>
      </c>
      <c r="G141" s="1">
        <v>1980</v>
      </c>
      <c r="H141" t="s">
        <v>749</v>
      </c>
      <c r="J141">
        <v>141</v>
      </c>
    </row>
    <row r="142" spans="1:10" x14ac:dyDescent="0.25">
      <c r="J142">
        <v>142</v>
      </c>
    </row>
    <row r="143" spans="1:10" ht="18.75" customHeight="1" x14ac:dyDescent="0.25">
      <c r="A143" s="336" t="s">
        <v>726</v>
      </c>
      <c r="B143" s="336"/>
      <c r="C143" s="336"/>
      <c r="D143" s="336"/>
      <c r="E143" s="336"/>
      <c r="F143" s="2" t="s">
        <v>788</v>
      </c>
      <c r="H143" s="337" t="s">
        <v>789</v>
      </c>
      <c r="I143" s="337"/>
      <c r="J143">
        <v>143</v>
      </c>
    </row>
    <row r="144" spans="1:10" ht="30" x14ac:dyDescent="0.25">
      <c r="A144" s="335" t="s">
        <v>527</v>
      </c>
      <c r="B144" s="335"/>
      <c r="C144" s="157" t="s">
        <v>293</v>
      </c>
      <c r="D144" s="156" t="s">
        <v>0</v>
      </c>
      <c r="E144" s="156" t="s">
        <v>1</v>
      </c>
      <c r="F144" s="32" t="s">
        <v>2</v>
      </c>
      <c r="G144" s="32" t="s">
        <v>4</v>
      </c>
      <c r="H144" s="32" t="s">
        <v>528</v>
      </c>
      <c r="J144">
        <v>144</v>
      </c>
    </row>
    <row r="145" spans="1:10" x14ac:dyDescent="0.25">
      <c r="A145" s="159">
        <v>1</v>
      </c>
      <c r="B145" s="2" t="s">
        <v>726</v>
      </c>
      <c r="D145" s="48">
        <v>0</v>
      </c>
      <c r="E145" s="48">
        <v>65</v>
      </c>
      <c r="F145" s="2" t="s">
        <v>790</v>
      </c>
      <c r="G145" s="1">
        <v>1966</v>
      </c>
      <c r="H145" t="s">
        <v>746</v>
      </c>
      <c r="J145">
        <v>145</v>
      </c>
    </row>
    <row r="146" spans="1:10" x14ac:dyDescent="0.25">
      <c r="A146" s="159">
        <v>2</v>
      </c>
      <c r="B146" s="2" t="s">
        <v>726</v>
      </c>
      <c r="D146" s="48">
        <v>0</v>
      </c>
      <c r="E146" s="48">
        <v>58</v>
      </c>
      <c r="F146" s="2" t="s">
        <v>791</v>
      </c>
      <c r="G146" s="1">
        <v>1972</v>
      </c>
      <c r="H146" t="s">
        <v>744</v>
      </c>
      <c r="J146">
        <v>146</v>
      </c>
    </row>
    <row r="147" spans="1:10" x14ac:dyDescent="0.25">
      <c r="A147" s="159">
        <v>3</v>
      </c>
      <c r="B147" s="2" t="s">
        <v>726</v>
      </c>
      <c r="D147" s="48">
        <v>0</v>
      </c>
      <c r="E147" s="48">
        <v>143</v>
      </c>
      <c r="F147" s="2" t="s">
        <v>792</v>
      </c>
      <c r="G147" s="1">
        <v>1970</v>
      </c>
      <c r="H147" t="s">
        <v>25</v>
      </c>
      <c r="J147">
        <v>147</v>
      </c>
    </row>
    <row r="148" spans="1:10" x14ac:dyDescent="0.25">
      <c r="A148" s="159">
        <v>4</v>
      </c>
      <c r="B148" s="2" t="s">
        <v>726</v>
      </c>
      <c r="D148" s="48">
        <v>0</v>
      </c>
      <c r="E148" s="48">
        <v>128</v>
      </c>
      <c r="F148" s="2" t="s">
        <v>793</v>
      </c>
      <c r="G148" s="1">
        <v>1961</v>
      </c>
      <c r="H148" t="s">
        <v>55</v>
      </c>
      <c r="J148">
        <v>148</v>
      </c>
    </row>
    <row r="149" spans="1:10" x14ac:dyDescent="0.25">
      <c r="A149" s="159">
        <v>5</v>
      </c>
      <c r="B149" s="2" t="s">
        <v>726</v>
      </c>
      <c r="D149" s="48">
        <v>0</v>
      </c>
      <c r="E149" s="48">
        <v>109</v>
      </c>
      <c r="F149" s="2" t="s">
        <v>794</v>
      </c>
      <c r="G149" s="1">
        <v>1959</v>
      </c>
      <c r="H149" t="s">
        <v>697</v>
      </c>
      <c r="J149">
        <v>149</v>
      </c>
    </row>
    <row r="150" spans="1:10" x14ac:dyDescent="0.25">
      <c r="A150" s="159">
        <v>6</v>
      </c>
      <c r="B150" s="2" t="s">
        <v>726</v>
      </c>
      <c r="D150" s="48">
        <v>0</v>
      </c>
      <c r="E150" s="48">
        <v>144</v>
      </c>
      <c r="F150" s="2" t="s">
        <v>795</v>
      </c>
      <c r="G150" s="1">
        <v>1946</v>
      </c>
      <c r="H150" t="s">
        <v>694</v>
      </c>
      <c r="J150">
        <v>150</v>
      </c>
    </row>
    <row r="151" spans="1:10" x14ac:dyDescent="0.25">
      <c r="A151" s="159">
        <v>7</v>
      </c>
      <c r="B151" s="2" t="s">
        <v>726</v>
      </c>
      <c r="D151" s="48">
        <v>0</v>
      </c>
      <c r="E151" s="48">
        <v>145</v>
      </c>
      <c r="F151" s="2" t="s">
        <v>796</v>
      </c>
      <c r="G151" s="1">
        <v>1948</v>
      </c>
      <c r="H151" t="s">
        <v>755</v>
      </c>
      <c r="J151">
        <v>151</v>
      </c>
    </row>
    <row r="152" spans="1:10" x14ac:dyDescent="0.25">
      <c r="J152">
        <v>152</v>
      </c>
    </row>
  </sheetData>
  <mergeCells count="50">
    <mergeCell ref="A127:B127"/>
    <mergeCell ref="A131:E131"/>
    <mergeCell ref="H131:I131"/>
    <mergeCell ref="A132:B132"/>
    <mergeCell ref="A143:E143"/>
    <mergeCell ref="H143:I143"/>
    <mergeCell ref="A119:E119"/>
    <mergeCell ref="H119:I119"/>
    <mergeCell ref="A120:B120"/>
    <mergeCell ref="A126:E126"/>
    <mergeCell ref="H126:I126"/>
    <mergeCell ref="A90:B90"/>
    <mergeCell ref="H98:I98"/>
    <mergeCell ref="A99:B99"/>
    <mergeCell ref="H108:I108"/>
    <mergeCell ref="A114:E114"/>
    <mergeCell ref="H114:I114"/>
    <mergeCell ref="A109:B109"/>
    <mergeCell ref="A67:B67"/>
    <mergeCell ref="H81:I81"/>
    <mergeCell ref="A82:B82"/>
    <mergeCell ref="A89:E89"/>
    <mergeCell ref="H89:I89"/>
    <mergeCell ref="A1:E1"/>
    <mergeCell ref="A2:B2"/>
    <mergeCell ref="A34:B34"/>
    <mergeCell ref="A42:E42"/>
    <mergeCell ref="A61:E61"/>
    <mergeCell ref="A20:E20"/>
    <mergeCell ref="A21:B21"/>
    <mergeCell ref="A33:E33"/>
    <mergeCell ref="A43:B43"/>
    <mergeCell ref="A53:E53"/>
    <mergeCell ref="A54:B54"/>
    <mergeCell ref="A115:B115"/>
    <mergeCell ref="A144:B144"/>
    <mergeCell ref="A3:E3"/>
    <mergeCell ref="H3:I3"/>
    <mergeCell ref="A4:B4"/>
    <mergeCell ref="A108:E108"/>
    <mergeCell ref="A81:E81"/>
    <mergeCell ref="A98:E98"/>
    <mergeCell ref="H20:I20"/>
    <mergeCell ref="H33:I33"/>
    <mergeCell ref="H42:I42"/>
    <mergeCell ref="H53:I53"/>
    <mergeCell ref="H61:I61"/>
    <mergeCell ref="A62:B62"/>
    <mergeCell ref="A66:E66"/>
    <mergeCell ref="H66:I66"/>
  </mergeCells>
  <conditionalFormatting sqref="A2 C2:H2">
    <cfRule type="expression" dxfId="305" priority="49">
      <formula>#REF!&lt;&gt;""</formula>
    </cfRule>
  </conditionalFormatting>
  <conditionalFormatting sqref="A4 C4:H4">
    <cfRule type="expression" dxfId="304" priority="16">
      <formula>#REF!&lt;&gt;""</formula>
    </cfRule>
  </conditionalFormatting>
  <conditionalFormatting sqref="A21 C21:H21">
    <cfRule type="expression" dxfId="303" priority="15">
      <formula>#REF!&lt;&gt;""</formula>
    </cfRule>
  </conditionalFormatting>
  <conditionalFormatting sqref="A34 C34:H34">
    <cfRule type="expression" dxfId="302" priority="14">
      <formula>#REF!&lt;&gt;""</formula>
    </cfRule>
  </conditionalFormatting>
  <conditionalFormatting sqref="A43 C43:H43">
    <cfRule type="expression" dxfId="301" priority="13">
      <formula>#REF!&lt;&gt;""</formula>
    </cfRule>
  </conditionalFormatting>
  <conditionalFormatting sqref="A54 C54:H54">
    <cfRule type="expression" dxfId="300" priority="12">
      <formula>#REF!&lt;&gt;""</formula>
    </cfRule>
  </conditionalFormatting>
  <conditionalFormatting sqref="A62 C62:H62">
    <cfRule type="expression" dxfId="299" priority="11">
      <formula>#REF!&lt;&gt;""</formula>
    </cfRule>
  </conditionalFormatting>
  <conditionalFormatting sqref="A67 C67:H67">
    <cfRule type="expression" dxfId="298" priority="10">
      <formula>#REF!&lt;&gt;""</formula>
    </cfRule>
  </conditionalFormatting>
  <conditionalFormatting sqref="A82 C82:H82">
    <cfRule type="expression" dxfId="297" priority="9">
      <formula>#REF!&lt;&gt;""</formula>
    </cfRule>
  </conditionalFormatting>
  <conditionalFormatting sqref="A90 C90:H90">
    <cfRule type="expression" dxfId="296" priority="8">
      <formula>#REF!&lt;&gt;""</formula>
    </cfRule>
  </conditionalFormatting>
  <conditionalFormatting sqref="A99 C99:H99">
    <cfRule type="expression" dxfId="295" priority="7">
      <formula>#REF!&lt;&gt;""</formula>
    </cfRule>
  </conditionalFormatting>
  <conditionalFormatting sqref="A109 C109:H109">
    <cfRule type="expression" dxfId="294" priority="6">
      <formula>#REF!&lt;&gt;""</formula>
    </cfRule>
  </conditionalFormatting>
  <conditionalFormatting sqref="A115 C115:H115">
    <cfRule type="expression" dxfId="293" priority="5">
      <formula>#REF!&lt;&gt;""</formula>
    </cfRule>
  </conditionalFormatting>
  <conditionalFormatting sqref="A120 C120:H120">
    <cfRule type="expression" dxfId="292" priority="4">
      <formula>#REF!&lt;&gt;""</formula>
    </cfRule>
  </conditionalFormatting>
  <conditionalFormatting sqref="A127 C127:H127">
    <cfRule type="expression" dxfId="291" priority="3">
      <formula>#REF!&lt;&gt;""</formula>
    </cfRule>
  </conditionalFormatting>
  <conditionalFormatting sqref="A132 C132:H132">
    <cfRule type="expression" dxfId="290" priority="2">
      <formula>#REF!&lt;&gt;""</formula>
    </cfRule>
  </conditionalFormatting>
  <conditionalFormatting sqref="A144 C144:H144">
    <cfRule type="expression" dxfId="289" priority="1">
      <formula>#REF!&lt;&gt;""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2"/>
  <dimension ref="A1:G104"/>
  <sheetViews>
    <sheetView topLeftCell="A101" workbookViewId="0">
      <selection activeCell="D15" sqref="D15"/>
    </sheetView>
  </sheetViews>
  <sheetFormatPr defaultRowHeight="15" x14ac:dyDescent="0.25"/>
  <cols>
    <col min="1" max="1" width="6.140625" customWidth="1"/>
    <col min="2" max="2" width="24.5703125" customWidth="1"/>
    <col min="3" max="3" width="8" style="10" customWidth="1"/>
    <col min="4" max="4" width="24.140625" customWidth="1"/>
    <col min="6" max="6" width="19.85546875" customWidth="1"/>
    <col min="7" max="7" width="8.85546875" style="10" customWidth="1"/>
  </cols>
  <sheetData>
    <row r="1" spans="1:7" ht="32.25" customHeight="1" x14ac:dyDescent="0.25">
      <c r="A1" s="20" t="s">
        <v>179</v>
      </c>
      <c r="B1" s="20"/>
      <c r="C1" s="20"/>
      <c r="D1" s="20"/>
      <c r="E1" s="20"/>
      <c r="F1" s="20"/>
      <c r="G1" s="20"/>
    </row>
    <row r="2" spans="1:7" ht="23.25" x14ac:dyDescent="0.25">
      <c r="A2" s="17"/>
      <c r="B2" s="17"/>
      <c r="C2" s="17"/>
      <c r="D2" s="17"/>
    </row>
    <row r="3" spans="1:7" ht="17.25" customHeight="1" x14ac:dyDescent="0.25">
      <c r="A3" s="19" t="s">
        <v>180</v>
      </c>
      <c r="B3" s="19"/>
      <c r="C3" s="17"/>
      <c r="D3" s="20">
        <v>52</v>
      </c>
    </row>
    <row r="4" spans="1:7" ht="17.25" customHeight="1" x14ac:dyDescent="0.25">
      <c r="A4" s="19"/>
      <c r="B4" s="19"/>
      <c r="C4" s="17"/>
      <c r="D4" s="20"/>
    </row>
    <row r="5" spans="1:7" ht="17.25" customHeight="1" x14ac:dyDescent="0.25">
      <c r="A5" s="19" t="s">
        <v>181</v>
      </c>
      <c r="B5" s="19"/>
      <c r="C5" s="17"/>
      <c r="D5" s="20">
        <v>24</v>
      </c>
    </row>
    <row r="6" spans="1:7" ht="17.25" customHeight="1" x14ac:dyDescent="0.25">
      <c r="A6" s="19"/>
      <c r="B6" s="19"/>
      <c r="C6"/>
      <c r="D6" s="20"/>
      <c r="E6" s="13"/>
    </row>
    <row r="7" spans="1:7" ht="17.25" customHeight="1" x14ac:dyDescent="0.25">
      <c r="A7" s="19" t="s">
        <v>182</v>
      </c>
      <c r="B7" s="19"/>
      <c r="C7"/>
      <c r="D7" s="17"/>
      <c r="E7" s="13"/>
    </row>
    <row r="8" spans="1:7" ht="17.25" customHeight="1" x14ac:dyDescent="0.25">
      <c r="A8" s="19"/>
      <c r="B8" s="19"/>
      <c r="C8" s="17"/>
      <c r="D8" s="17"/>
      <c r="F8" s="21"/>
      <c r="G8" s="21"/>
    </row>
    <row r="9" spans="1:7" ht="17.25" customHeight="1" x14ac:dyDescent="0.25">
      <c r="A9" s="9"/>
      <c r="B9" t="s">
        <v>136</v>
      </c>
      <c r="C9" s="10">
        <v>1951</v>
      </c>
      <c r="D9" s="13" t="s">
        <v>61</v>
      </c>
      <c r="F9" s="21"/>
      <c r="G9" s="21"/>
    </row>
    <row r="10" spans="1:7" ht="17.25" customHeight="1" x14ac:dyDescent="0.25">
      <c r="A10" s="14"/>
      <c r="B10" t="s">
        <v>111</v>
      </c>
      <c r="C10" s="10">
        <v>1935</v>
      </c>
      <c r="D10" s="13" t="s">
        <v>66</v>
      </c>
      <c r="F10" s="1"/>
      <c r="G10" s="3"/>
    </row>
    <row r="11" spans="1:7" ht="17.25" customHeight="1" x14ac:dyDescent="0.25">
      <c r="A11" s="19" t="s">
        <v>183</v>
      </c>
      <c r="B11" s="19"/>
      <c r="D11" s="13"/>
      <c r="F11" s="1"/>
      <c r="G11" s="3"/>
    </row>
    <row r="12" spans="1:7" ht="17.25" customHeight="1" x14ac:dyDescent="0.25">
      <c r="A12" s="19"/>
      <c r="B12" s="19"/>
      <c r="C12" s="17"/>
      <c r="D12" s="17"/>
    </row>
    <row r="13" spans="1:7" ht="17.25" customHeight="1" x14ac:dyDescent="0.25">
      <c r="A13" s="9"/>
      <c r="B13" t="s">
        <v>178</v>
      </c>
      <c r="C13" s="10">
        <v>2009</v>
      </c>
      <c r="D13" s="13" t="s">
        <v>36</v>
      </c>
    </row>
    <row r="14" spans="1:7" ht="17.25" customHeight="1" x14ac:dyDescent="0.25">
      <c r="A14" s="14"/>
      <c r="B14" t="s">
        <v>184</v>
      </c>
      <c r="C14" s="10">
        <v>2007</v>
      </c>
      <c r="D14" s="13" t="s">
        <v>67</v>
      </c>
    </row>
    <row r="15" spans="1:7" ht="17.25" customHeight="1" x14ac:dyDescent="0.25">
      <c r="A15" s="14"/>
      <c r="D15" s="13"/>
    </row>
    <row r="16" spans="1:7" ht="17.25" customHeight="1" x14ac:dyDescent="0.25">
      <c r="A16" s="19" t="s">
        <v>117</v>
      </c>
      <c r="B16" s="19"/>
      <c r="C16" s="19"/>
      <c r="D16" s="19"/>
    </row>
    <row r="17" spans="1:7" s="6" customFormat="1" ht="17.25" customHeight="1" x14ac:dyDescent="0.25">
      <c r="A17" s="19"/>
      <c r="B17" s="19"/>
      <c r="C17" s="19"/>
      <c r="D17" s="19"/>
      <c r="F17"/>
      <c r="G17" s="10"/>
    </row>
    <row r="18" spans="1:7" ht="17.25" customHeight="1" x14ac:dyDescent="0.25">
      <c r="A18" s="14">
        <v>1</v>
      </c>
      <c r="B18" t="s">
        <v>118</v>
      </c>
      <c r="C18" s="10">
        <v>1990</v>
      </c>
      <c r="D18" s="13" t="s">
        <v>23</v>
      </c>
    </row>
    <row r="19" spans="1:7" ht="17.25" customHeight="1" x14ac:dyDescent="0.25">
      <c r="A19" s="14">
        <v>2</v>
      </c>
      <c r="B19" t="s">
        <v>119</v>
      </c>
      <c r="C19" s="10">
        <v>1988</v>
      </c>
      <c r="D19" s="13" t="s">
        <v>29</v>
      </c>
    </row>
    <row r="20" spans="1:7" ht="17.25" customHeight="1" x14ac:dyDescent="0.25">
      <c r="A20" s="14">
        <v>3</v>
      </c>
      <c r="B20" t="s">
        <v>120</v>
      </c>
      <c r="C20" s="10">
        <v>1987</v>
      </c>
      <c r="D20" s="13" t="s">
        <v>23</v>
      </c>
    </row>
    <row r="21" spans="1:7" ht="17.25" customHeight="1" x14ac:dyDescent="0.25">
      <c r="A21" s="14">
        <v>4</v>
      </c>
      <c r="B21" t="s">
        <v>121</v>
      </c>
      <c r="C21" s="10">
        <v>1995</v>
      </c>
      <c r="D21" s="13" t="s">
        <v>32</v>
      </c>
    </row>
    <row r="22" spans="1:7" ht="17.25" customHeight="1" x14ac:dyDescent="0.25">
      <c r="A22" s="14">
        <v>5</v>
      </c>
      <c r="B22" t="s">
        <v>122</v>
      </c>
      <c r="C22" s="10">
        <v>1988</v>
      </c>
      <c r="D22" s="13" t="s">
        <v>40</v>
      </c>
    </row>
    <row r="23" spans="1:7" ht="17.25" customHeight="1" x14ac:dyDescent="0.25">
      <c r="A23" s="14">
        <v>6</v>
      </c>
      <c r="B23" t="s">
        <v>123</v>
      </c>
      <c r="C23" s="10">
        <v>1989</v>
      </c>
      <c r="D23" s="13" t="s">
        <v>71</v>
      </c>
      <c r="F23" s="6"/>
      <c r="G23" s="16"/>
    </row>
    <row r="24" spans="1:7" ht="17.25" customHeight="1" x14ac:dyDescent="0.25">
      <c r="A24" s="14">
        <v>7</v>
      </c>
      <c r="B24" t="s">
        <v>124</v>
      </c>
      <c r="C24" s="10">
        <v>1991</v>
      </c>
      <c r="D24" s="13" t="s">
        <v>16</v>
      </c>
    </row>
    <row r="25" spans="1:7" ht="17.25" customHeight="1" x14ac:dyDescent="0.25">
      <c r="A25" s="14">
        <v>8</v>
      </c>
      <c r="B25" t="s">
        <v>125</v>
      </c>
      <c r="C25" s="10">
        <v>1991</v>
      </c>
      <c r="D25" s="13" t="s">
        <v>8</v>
      </c>
    </row>
    <row r="26" spans="1:7" ht="17.25" customHeight="1" x14ac:dyDescent="0.25">
      <c r="A26" s="14">
        <v>9</v>
      </c>
      <c r="B26" t="s">
        <v>126</v>
      </c>
      <c r="C26" s="10">
        <v>1973</v>
      </c>
      <c r="D26" s="13" t="s">
        <v>28</v>
      </c>
    </row>
    <row r="27" spans="1:7" ht="17.25" customHeight="1" x14ac:dyDescent="0.25">
      <c r="A27" s="14">
        <v>10</v>
      </c>
      <c r="B27" t="s">
        <v>127</v>
      </c>
      <c r="C27" s="10">
        <v>1995</v>
      </c>
      <c r="D27" s="13" t="s">
        <v>32</v>
      </c>
    </row>
    <row r="28" spans="1:7" ht="17.25" customHeight="1" x14ac:dyDescent="0.25">
      <c r="A28" s="14">
        <v>11</v>
      </c>
      <c r="B28" t="s">
        <v>128</v>
      </c>
      <c r="C28" s="10">
        <v>1976</v>
      </c>
      <c r="D28" s="13" t="s">
        <v>50</v>
      </c>
    </row>
    <row r="29" spans="1:7" ht="17.25" customHeight="1" x14ac:dyDescent="0.25">
      <c r="A29" s="14">
        <v>12</v>
      </c>
      <c r="B29" t="s">
        <v>129</v>
      </c>
      <c r="C29" s="10">
        <v>1974</v>
      </c>
      <c r="D29" s="13" t="s">
        <v>23</v>
      </c>
    </row>
    <row r="30" spans="1:7" ht="17.25" customHeight="1" x14ac:dyDescent="0.25">
      <c r="A30" s="14">
        <v>13</v>
      </c>
      <c r="B30" t="s">
        <v>130</v>
      </c>
      <c r="C30" s="10">
        <v>1988</v>
      </c>
      <c r="D30" s="13" t="s">
        <v>38</v>
      </c>
    </row>
    <row r="31" spans="1:7" ht="17.25" customHeight="1" x14ac:dyDescent="0.25">
      <c r="A31" s="14">
        <v>14</v>
      </c>
      <c r="B31" t="s">
        <v>131</v>
      </c>
      <c r="C31" s="10">
        <v>1985</v>
      </c>
      <c r="D31" s="13" t="s">
        <v>16</v>
      </c>
    </row>
    <row r="32" spans="1:7" ht="17.25" customHeight="1" x14ac:dyDescent="0.25">
      <c r="A32" s="14">
        <v>15</v>
      </c>
      <c r="B32" t="s">
        <v>132</v>
      </c>
      <c r="C32" s="10">
        <v>1985</v>
      </c>
      <c r="D32" s="13" t="s">
        <v>43</v>
      </c>
    </row>
    <row r="33" spans="1:7" ht="17.25" customHeight="1" x14ac:dyDescent="0.25">
      <c r="A33" s="14">
        <v>16</v>
      </c>
      <c r="B33" t="s">
        <v>133</v>
      </c>
      <c r="C33" s="10">
        <v>1980</v>
      </c>
      <c r="D33" s="13" t="s">
        <v>69</v>
      </c>
    </row>
    <row r="34" spans="1:7" ht="23.25" x14ac:dyDescent="0.25">
      <c r="A34" s="9"/>
      <c r="B34" s="8"/>
      <c r="C34" s="17"/>
      <c r="D34" s="17"/>
    </row>
    <row r="35" spans="1:7" s="6" customFormat="1" ht="24" customHeight="1" x14ac:dyDescent="0.25">
      <c r="A35" s="19" t="s">
        <v>139</v>
      </c>
      <c r="B35" s="19"/>
      <c r="C35" s="19"/>
      <c r="D35" s="19"/>
      <c r="G35" s="16"/>
    </row>
    <row r="36" spans="1:7" x14ac:dyDescent="0.25">
      <c r="A36" s="14">
        <v>1</v>
      </c>
      <c r="B36" t="s">
        <v>140</v>
      </c>
      <c r="C36" s="10">
        <v>1978</v>
      </c>
      <c r="D36" s="13" t="s">
        <v>50</v>
      </c>
    </row>
    <row r="37" spans="1:7" x14ac:dyDescent="0.25">
      <c r="A37" s="14">
        <v>2</v>
      </c>
      <c r="B37" t="s">
        <v>141</v>
      </c>
      <c r="C37" s="10">
        <v>1978</v>
      </c>
      <c r="D37" s="13" t="s">
        <v>37</v>
      </c>
    </row>
    <row r="38" spans="1:7" x14ac:dyDescent="0.25">
      <c r="A38" s="14">
        <v>3</v>
      </c>
      <c r="B38" t="s">
        <v>142</v>
      </c>
      <c r="C38" s="10">
        <v>1984</v>
      </c>
      <c r="D38" s="13" t="s">
        <v>36</v>
      </c>
    </row>
    <row r="39" spans="1:7" ht="23.25" x14ac:dyDescent="0.25">
      <c r="A39" s="9"/>
      <c r="B39" s="8"/>
      <c r="C39" s="17"/>
      <c r="D39" s="17"/>
    </row>
    <row r="40" spans="1:7" s="6" customFormat="1" ht="24" customHeight="1" x14ac:dyDescent="0.25">
      <c r="A40" s="19" t="s">
        <v>112</v>
      </c>
      <c r="B40" s="19"/>
      <c r="C40" s="19"/>
      <c r="D40" s="19"/>
      <c r="G40" s="16"/>
    </row>
    <row r="41" spans="1:7" x14ac:dyDescent="0.25">
      <c r="A41" s="14">
        <v>1</v>
      </c>
      <c r="B41" t="s">
        <v>113</v>
      </c>
      <c r="C41" s="10">
        <v>1956</v>
      </c>
      <c r="D41" s="13" t="s">
        <v>23</v>
      </c>
    </row>
    <row r="42" spans="1:7" x14ac:dyDescent="0.25">
      <c r="A42" s="14">
        <v>2</v>
      </c>
      <c r="B42" t="s">
        <v>114</v>
      </c>
      <c r="C42" s="10">
        <v>1954</v>
      </c>
      <c r="D42" s="13" t="s">
        <v>8</v>
      </c>
    </row>
    <row r="43" spans="1:7" s="6" customFormat="1" ht="24" customHeight="1" x14ac:dyDescent="0.25">
      <c r="A43" s="19" t="s">
        <v>115</v>
      </c>
      <c r="B43" s="19"/>
      <c r="C43" s="19"/>
      <c r="D43" s="19"/>
      <c r="G43" s="16"/>
    </row>
    <row r="44" spans="1:7" x14ac:dyDescent="0.25">
      <c r="A44" s="14">
        <v>1</v>
      </c>
      <c r="B44" t="s">
        <v>116</v>
      </c>
      <c r="C44" s="10">
        <v>1969</v>
      </c>
      <c r="D44" s="13" t="s">
        <v>67</v>
      </c>
    </row>
    <row r="45" spans="1:7" ht="23.25" x14ac:dyDescent="0.25">
      <c r="A45" s="9"/>
      <c r="B45" s="8"/>
      <c r="C45" s="17"/>
      <c r="D45" s="17"/>
    </row>
    <row r="46" spans="1:7" s="6" customFormat="1" ht="24" customHeight="1" x14ac:dyDescent="0.25">
      <c r="A46" s="19" t="s">
        <v>110</v>
      </c>
      <c r="B46" s="1"/>
      <c r="C46" s="1"/>
      <c r="D46" s="1"/>
      <c r="G46" s="16"/>
    </row>
    <row r="47" spans="1:7" x14ac:dyDescent="0.25">
      <c r="A47" s="14">
        <v>1</v>
      </c>
      <c r="B47" t="s">
        <v>111</v>
      </c>
      <c r="C47" s="10">
        <v>1935</v>
      </c>
      <c r="D47" s="13" t="s">
        <v>66</v>
      </c>
    </row>
    <row r="49" spans="1:7" s="6" customFormat="1" ht="24" customHeight="1" x14ac:dyDescent="0.25">
      <c r="A49" s="15" t="s">
        <v>134</v>
      </c>
      <c r="C49" s="16"/>
      <c r="D49" s="15"/>
      <c r="G49" s="16"/>
    </row>
    <row r="50" spans="1:7" x14ac:dyDescent="0.25">
      <c r="A50" s="14">
        <v>1</v>
      </c>
      <c r="B50" t="s">
        <v>135</v>
      </c>
      <c r="C50" s="10">
        <v>1959</v>
      </c>
      <c r="D50" s="13" t="s">
        <v>70</v>
      </c>
    </row>
    <row r="51" spans="1:7" x14ac:dyDescent="0.25">
      <c r="A51" s="14">
        <v>2</v>
      </c>
      <c r="B51" t="s">
        <v>136</v>
      </c>
      <c r="C51" s="10">
        <v>1951</v>
      </c>
      <c r="D51" s="13" t="s">
        <v>61</v>
      </c>
    </row>
    <row r="52" spans="1:7" x14ac:dyDescent="0.25">
      <c r="A52" s="14">
        <v>3</v>
      </c>
      <c r="B52" t="s">
        <v>137</v>
      </c>
      <c r="C52" s="10">
        <v>1954</v>
      </c>
      <c r="D52" s="13" t="s">
        <v>60</v>
      </c>
    </row>
    <row r="53" spans="1:7" x14ac:dyDescent="0.25">
      <c r="A53" s="14">
        <v>4</v>
      </c>
      <c r="B53" t="s">
        <v>138</v>
      </c>
      <c r="C53" s="10">
        <v>1960</v>
      </c>
      <c r="D53" s="13" t="s">
        <v>20</v>
      </c>
    </row>
    <row r="54" spans="1:7" ht="23.25" x14ac:dyDescent="0.25">
      <c r="A54" s="9"/>
      <c r="B54" s="8"/>
      <c r="C54" s="17"/>
      <c r="D54" s="17"/>
    </row>
    <row r="55" spans="1:7" s="6" customFormat="1" ht="24" customHeight="1" x14ac:dyDescent="0.25">
      <c r="A55" s="15" t="s">
        <v>143</v>
      </c>
      <c r="C55" s="16"/>
      <c r="D55" s="15"/>
      <c r="G55" s="16"/>
    </row>
    <row r="56" spans="1:7" x14ac:dyDescent="0.25">
      <c r="A56" s="14">
        <v>1</v>
      </c>
      <c r="B56" t="s">
        <v>144</v>
      </c>
      <c r="C56" s="10">
        <v>1992</v>
      </c>
      <c r="D56" s="13" t="s">
        <v>68</v>
      </c>
    </row>
    <row r="57" spans="1:7" x14ac:dyDescent="0.25">
      <c r="A57" s="14"/>
      <c r="D57" s="13"/>
    </row>
    <row r="58" spans="1:7" s="6" customFormat="1" ht="24" customHeight="1" x14ac:dyDescent="0.25">
      <c r="A58" s="15" t="s">
        <v>145</v>
      </c>
      <c r="C58" s="16"/>
      <c r="D58" s="15"/>
      <c r="G58" s="16"/>
    </row>
    <row r="59" spans="1:7" x14ac:dyDescent="0.25">
      <c r="A59" s="14">
        <v>1</v>
      </c>
      <c r="B59" t="s">
        <v>146</v>
      </c>
      <c r="C59" s="10">
        <v>1993</v>
      </c>
      <c r="D59" s="13" t="s">
        <v>16</v>
      </c>
    </row>
    <row r="60" spans="1:7" x14ac:dyDescent="0.25">
      <c r="A60" s="14"/>
      <c r="D60" s="13"/>
    </row>
    <row r="61" spans="1:7" s="6" customFormat="1" ht="24" customHeight="1" x14ac:dyDescent="0.25">
      <c r="A61" s="15" t="s">
        <v>147</v>
      </c>
      <c r="C61" s="16"/>
      <c r="D61" s="15"/>
      <c r="G61" s="16"/>
    </row>
    <row r="62" spans="1:7" x14ac:dyDescent="0.25">
      <c r="A62" s="14">
        <v>1</v>
      </c>
      <c r="B62" t="s">
        <v>148</v>
      </c>
      <c r="C62" s="10">
        <v>1995</v>
      </c>
      <c r="D62" s="13" t="s">
        <v>68</v>
      </c>
    </row>
    <row r="63" spans="1:7" x14ac:dyDescent="0.25">
      <c r="A63" s="14"/>
      <c r="D63" s="13"/>
    </row>
    <row r="64" spans="1:7" s="6" customFormat="1" ht="24" customHeight="1" x14ac:dyDescent="0.25">
      <c r="A64" s="15" t="s">
        <v>149</v>
      </c>
      <c r="C64" s="16"/>
      <c r="D64" s="15"/>
      <c r="G64" s="16"/>
    </row>
    <row r="65" spans="1:7" x14ac:dyDescent="0.25">
      <c r="A65" s="14">
        <v>1</v>
      </c>
      <c r="B65" t="s">
        <v>150</v>
      </c>
      <c r="C65" s="10">
        <v>1996</v>
      </c>
      <c r="D65" s="13" t="s">
        <v>25</v>
      </c>
    </row>
    <row r="66" spans="1:7" x14ac:dyDescent="0.25">
      <c r="A66" s="14"/>
      <c r="D66" s="13"/>
    </row>
    <row r="67" spans="1:7" s="6" customFormat="1" ht="24" customHeight="1" x14ac:dyDescent="0.25">
      <c r="A67" s="15" t="s">
        <v>151</v>
      </c>
      <c r="C67" s="16"/>
      <c r="D67" s="15"/>
      <c r="G67" s="16"/>
    </row>
    <row r="68" spans="1:7" x14ac:dyDescent="0.25">
      <c r="A68" s="14">
        <v>1</v>
      </c>
      <c r="B68" t="s">
        <v>152</v>
      </c>
      <c r="C68" s="10">
        <v>1998</v>
      </c>
      <c r="D68" s="13" t="s">
        <v>55</v>
      </c>
    </row>
    <row r="69" spans="1:7" x14ac:dyDescent="0.25">
      <c r="A69" s="14"/>
      <c r="D69" s="13"/>
    </row>
    <row r="70" spans="1:7" s="6" customFormat="1" ht="24" customHeight="1" x14ac:dyDescent="0.25">
      <c r="A70" s="15" t="s">
        <v>153</v>
      </c>
      <c r="C70" s="16"/>
      <c r="D70" s="15"/>
      <c r="G70" s="16"/>
    </row>
    <row r="71" spans="1:7" x14ac:dyDescent="0.25">
      <c r="A71" s="14">
        <v>1</v>
      </c>
      <c r="B71" t="s">
        <v>154</v>
      </c>
      <c r="C71" s="10">
        <v>1997</v>
      </c>
      <c r="D71" s="13" t="s">
        <v>25</v>
      </c>
    </row>
    <row r="72" spans="1:7" x14ac:dyDescent="0.25">
      <c r="A72" s="14">
        <v>2</v>
      </c>
      <c r="B72" t="s">
        <v>155</v>
      </c>
      <c r="C72" s="10">
        <v>1998</v>
      </c>
      <c r="D72" s="13" t="s">
        <v>25</v>
      </c>
    </row>
    <row r="73" spans="1:7" x14ac:dyDescent="0.25">
      <c r="A73" s="14"/>
      <c r="D73" s="13"/>
    </row>
    <row r="74" spans="1:7" s="6" customFormat="1" ht="24" customHeight="1" x14ac:dyDescent="0.25">
      <c r="A74" s="15" t="s">
        <v>156</v>
      </c>
      <c r="C74" s="16"/>
      <c r="D74" s="15"/>
      <c r="G74" s="16"/>
    </row>
    <row r="75" spans="1:7" x14ac:dyDescent="0.25">
      <c r="A75" s="14">
        <v>1</v>
      </c>
      <c r="B75" t="s">
        <v>157</v>
      </c>
      <c r="C75" s="10">
        <v>1999</v>
      </c>
      <c r="D75" s="13" t="s">
        <v>28</v>
      </c>
    </row>
    <row r="76" spans="1:7" x14ac:dyDescent="0.25">
      <c r="A76" s="14">
        <v>2</v>
      </c>
      <c r="B76" t="s">
        <v>158</v>
      </c>
      <c r="C76" s="10">
        <v>1999</v>
      </c>
      <c r="D76" s="13" t="s">
        <v>28</v>
      </c>
    </row>
    <row r="77" spans="1:7" x14ac:dyDescent="0.25">
      <c r="A77" s="14">
        <v>3</v>
      </c>
      <c r="B77" t="s">
        <v>159</v>
      </c>
      <c r="C77" s="10">
        <v>2000</v>
      </c>
      <c r="D77" s="13" t="s">
        <v>25</v>
      </c>
    </row>
    <row r="78" spans="1:7" x14ac:dyDescent="0.25">
      <c r="A78" s="14">
        <v>4</v>
      </c>
      <c r="B78" t="s">
        <v>160</v>
      </c>
      <c r="C78" s="10">
        <v>2000</v>
      </c>
      <c r="D78" s="13" t="s">
        <v>32</v>
      </c>
    </row>
    <row r="79" spans="1:7" x14ac:dyDescent="0.25">
      <c r="A79" s="14"/>
      <c r="D79" s="13"/>
    </row>
    <row r="80" spans="1:7" s="6" customFormat="1" ht="24" customHeight="1" x14ac:dyDescent="0.25">
      <c r="A80" s="15" t="s">
        <v>161</v>
      </c>
      <c r="C80" s="16"/>
      <c r="D80" s="15"/>
      <c r="G80" s="16"/>
    </row>
    <row r="81" spans="1:7" x14ac:dyDescent="0.25">
      <c r="A81" s="14">
        <v>1</v>
      </c>
      <c r="B81" t="s">
        <v>162</v>
      </c>
      <c r="C81" s="10">
        <v>2000</v>
      </c>
      <c r="D81" s="13" t="s">
        <v>25</v>
      </c>
    </row>
    <row r="82" spans="1:7" x14ac:dyDescent="0.25">
      <c r="A82" s="14">
        <v>2</v>
      </c>
      <c r="B82" t="s">
        <v>163</v>
      </c>
      <c r="C82" s="10">
        <v>1999</v>
      </c>
      <c r="D82" s="13" t="s">
        <v>8</v>
      </c>
    </row>
    <row r="83" spans="1:7" x14ac:dyDescent="0.25">
      <c r="A83" s="14"/>
      <c r="D83" s="13"/>
    </row>
    <row r="84" spans="1:7" s="6" customFormat="1" ht="24" customHeight="1" x14ac:dyDescent="0.25">
      <c r="A84" s="15" t="s">
        <v>164</v>
      </c>
      <c r="C84" s="16"/>
      <c r="D84" s="15"/>
      <c r="G84" s="16"/>
    </row>
    <row r="85" spans="1:7" x14ac:dyDescent="0.25">
      <c r="A85" s="14">
        <v>1</v>
      </c>
      <c r="B85" t="s">
        <v>165</v>
      </c>
      <c r="C85" s="10">
        <v>2001</v>
      </c>
      <c r="D85" s="13" t="s">
        <v>8</v>
      </c>
    </row>
    <row r="86" spans="1:7" x14ac:dyDescent="0.25">
      <c r="A86" s="14">
        <v>2</v>
      </c>
      <c r="B86" t="s">
        <v>166</v>
      </c>
      <c r="C86" s="10">
        <v>2001</v>
      </c>
      <c r="D86" s="13" t="s">
        <v>20</v>
      </c>
    </row>
    <row r="87" spans="1:7" x14ac:dyDescent="0.25">
      <c r="A87" s="14">
        <v>3</v>
      </c>
      <c r="B87" t="s">
        <v>167</v>
      </c>
      <c r="C87" s="10">
        <v>2002</v>
      </c>
      <c r="D87" s="13" t="s">
        <v>32</v>
      </c>
    </row>
    <row r="88" spans="1:7" x14ac:dyDescent="0.25">
      <c r="A88" s="14"/>
      <c r="D88" s="13"/>
    </row>
    <row r="89" spans="1:7" s="6" customFormat="1" ht="24" customHeight="1" x14ac:dyDescent="0.25">
      <c r="A89" s="15" t="s">
        <v>168</v>
      </c>
      <c r="C89" s="16"/>
      <c r="D89" s="15"/>
      <c r="G89" s="16"/>
    </row>
    <row r="90" spans="1:7" x14ac:dyDescent="0.25">
      <c r="A90" s="14">
        <v>1</v>
      </c>
      <c r="B90" t="s">
        <v>169</v>
      </c>
      <c r="C90" s="10">
        <v>2001</v>
      </c>
      <c r="D90" s="13" t="s">
        <v>25</v>
      </c>
    </row>
    <row r="91" spans="1:7" x14ac:dyDescent="0.25">
      <c r="A91" s="14">
        <v>2</v>
      </c>
      <c r="B91" t="s">
        <v>170</v>
      </c>
      <c r="C91" s="10">
        <v>2001</v>
      </c>
      <c r="D91" s="13" t="s">
        <v>55</v>
      </c>
    </row>
    <row r="92" spans="1:7" x14ac:dyDescent="0.25">
      <c r="A92" s="14"/>
      <c r="D92" s="13"/>
    </row>
    <row r="93" spans="1:7" s="6" customFormat="1" ht="24" customHeight="1" x14ac:dyDescent="0.25">
      <c r="A93" s="15" t="s">
        <v>171</v>
      </c>
      <c r="C93" s="16"/>
      <c r="D93" s="15"/>
      <c r="G93" s="16"/>
    </row>
    <row r="94" spans="1:7" x14ac:dyDescent="0.25">
      <c r="A94" s="14">
        <v>1</v>
      </c>
      <c r="B94" t="s">
        <v>172</v>
      </c>
      <c r="C94" s="10">
        <v>2004</v>
      </c>
      <c r="D94" s="13" t="s">
        <v>50</v>
      </c>
    </row>
    <row r="95" spans="1:7" x14ac:dyDescent="0.25">
      <c r="A95" s="14"/>
      <c r="D95" s="13"/>
    </row>
    <row r="96" spans="1:7" s="6" customFormat="1" ht="24" customHeight="1" x14ac:dyDescent="0.25">
      <c r="A96" s="15" t="s">
        <v>173</v>
      </c>
      <c r="C96" s="16"/>
      <c r="D96" s="15"/>
      <c r="G96" s="16"/>
    </row>
    <row r="97" spans="1:7" x14ac:dyDescent="0.25">
      <c r="A97" s="14">
        <v>1</v>
      </c>
      <c r="B97" t="s">
        <v>174</v>
      </c>
      <c r="C97" s="10">
        <v>2003</v>
      </c>
      <c r="D97" s="13" t="s">
        <v>28</v>
      </c>
    </row>
    <row r="98" spans="1:7" x14ac:dyDescent="0.25">
      <c r="A98" s="14"/>
      <c r="D98" s="13"/>
    </row>
    <row r="99" spans="1:7" s="6" customFormat="1" ht="24" customHeight="1" x14ac:dyDescent="0.25">
      <c r="A99" s="15" t="s">
        <v>175</v>
      </c>
      <c r="C99" s="16"/>
      <c r="D99" s="15"/>
      <c r="G99" s="16"/>
    </row>
    <row r="100" spans="1:7" x14ac:dyDescent="0.25">
      <c r="A100" s="14">
        <v>1</v>
      </c>
      <c r="B100" t="s">
        <v>184</v>
      </c>
      <c r="C100" s="10">
        <v>2007</v>
      </c>
      <c r="D100" s="13" t="s">
        <v>67</v>
      </c>
    </row>
    <row r="101" spans="1:7" x14ac:dyDescent="0.25">
      <c r="A101" s="14"/>
      <c r="D101" s="13"/>
    </row>
    <row r="102" spans="1:7" s="6" customFormat="1" ht="24" customHeight="1" x14ac:dyDescent="0.25">
      <c r="A102" s="15" t="s">
        <v>176</v>
      </c>
      <c r="C102" s="16"/>
      <c r="D102" s="15"/>
      <c r="G102" s="16"/>
    </row>
    <row r="103" spans="1:7" x14ac:dyDescent="0.25">
      <c r="A103" s="14">
        <v>1</v>
      </c>
      <c r="B103" t="s">
        <v>177</v>
      </c>
      <c r="C103" s="10">
        <v>2006</v>
      </c>
      <c r="D103" s="13" t="s">
        <v>50</v>
      </c>
    </row>
    <row r="104" spans="1:7" x14ac:dyDescent="0.25">
      <c r="A104" s="14">
        <v>2</v>
      </c>
      <c r="B104" t="s">
        <v>178</v>
      </c>
      <c r="C104" s="10">
        <v>2009</v>
      </c>
      <c r="D104" s="13" t="s">
        <v>36</v>
      </c>
    </row>
  </sheetData>
  <autoFilter ref="A1:G104" xr:uid="{00000000-0009-0000-0000-000008000000}"/>
  <conditionalFormatting sqref="A49:A53 A55:A1048576 A5 A1:A3 A9 A7 A13 A11 A18:A47 A16">
    <cfRule type="cellIs" dxfId="288" priority="5" operator="notBetween">
      <formula>1</formula>
      <formula>20</formula>
    </cfRule>
  </conditionalFormatting>
  <conditionalFormatting sqref="A10">
    <cfRule type="cellIs" dxfId="287" priority="4" operator="notBetween">
      <formula>1</formula>
      <formula>20</formula>
    </cfRule>
  </conditionalFormatting>
  <conditionalFormatting sqref="A14:A15">
    <cfRule type="cellIs" dxfId="286" priority="2" operator="notBetween">
      <formula>1</formula>
      <formula>20</formula>
    </cfRule>
  </conditionalFormatting>
  <conditionalFormatting sqref="A54">
    <cfRule type="cellIs" dxfId="285" priority="1" operator="notBetween">
      <formula>1</formula>
      <formula>20</formula>
    </cfRule>
  </conditionalFormatting>
  <pageMargins left="0.7" right="0.7" top="0.78740157499999996" bottom="0.78740157499999996" header="0.3" footer="0.3"/>
  <pageSetup paperSize="9" orientation="portrait" horizontalDpi="0" verticalDpi="0" r:id="rId1"/>
  <webPublishItems count="2">
    <webPublishItem id="14905" divId="Prezence Hostýn 2011_14905" sourceType="autoFilter" destinationFile="C:\DATA\Orel\Prezence Hostýn 2011.htm"/>
    <webPublishItem id="23235" divId="Prezence Hostýn 2011_23235" sourceType="range" sourceRef="A1:G105" destinationFile="C:\DATA\Orel\Beh_Sv_Hostyn_2011.htm"/>
  </webPublishItem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4"/>
  <dimension ref="A1:AL116"/>
  <sheetViews>
    <sheetView workbookViewId="0">
      <pane ySplit="14" topLeftCell="A15" activePane="bottomLeft" state="frozenSplit"/>
      <selection activeCell="B5" sqref="B1:I5"/>
      <selection pane="bottomLeft" activeCell="A19" sqref="A19"/>
    </sheetView>
  </sheetViews>
  <sheetFormatPr defaultRowHeight="18.75" x14ac:dyDescent="0.3"/>
  <cols>
    <col min="1" max="1" width="7" style="23" customWidth="1"/>
    <col min="2" max="2" width="8.85546875" hidden="1" customWidth="1"/>
    <col min="3" max="3" width="8.85546875" style="16" customWidth="1"/>
    <col min="4" max="4" width="13.140625" bestFit="1" customWidth="1"/>
    <col min="5" max="5" width="16.42578125" bestFit="1" customWidth="1"/>
    <col min="6" max="6" width="10.5703125" style="2" hidden="1" customWidth="1"/>
    <col min="7" max="7" width="8.5703125" customWidth="1"/>
    <col min="8" max="8" width="26" customWidth="1"/>
    <col min="9" max="10" width="9.42578125" hidden="1" customWidth="1"/>
    <col min="11" max="11" width="6.5703125" hidden="1" customWidth="1"/>
    <col min="12" max="12" width="6.28515625" hidden="1" customWidth="1"/>
    <col min="13" max="24" width="5" hidden="1" customWidth="1"/>
    <col min="25" max="25" width="4.140625" hidden="1" customWidth="1"/>
    <col min="26" max="36" width="5" hidden="1" customWidth="1"/>
    <col min="37" max="38" width="5" bestFit="1" customWidth="1"/>
  </cols>
  <sheetData>
    <row r="1" spans="1:38" ht="11.25" hidden="1" customHeight="1" x14ac:dyDescent="0.3"/>
    <row r="2" spans="1:38" ht="11.25" hidden="1" customHeight="1" x14ac:dyDescent="0.3"/>
    <row r="3" spans="1:38" ht="11.25" hidden="1" customHeight="1" x14ac:dyDescent="0.3"/>
    <row r="4" spans="1:38" ht="11.25" hidden="1" customHeight="1" x14ac:dyDescent="0.3"/>
    <row r="5" spans="1:38" ht="11.25" hidden="1" customHeight="1" x14ac:dyDescent="0.3"/>
    <row r="6" spans="1:38" ht="11.25" hidden="1" customHeight="1" x14ac:dyDescent="0.3"/>
    <row r="7" spans="1:38" ht="11.25" hidden="1" customHeight="1" x14ac:dyDescent="0.3"/>
    <row r="8" spans="1:38" ht="11.25" hidden="1" customHeight="1" x14ac:dyDescent="0.3"/>
    <row r="9" spans="1:38" ht="11.25" hidden="1" customHeight="1" x14ac:dyDescent="0.3"/>
    <row r="10" spans="1:38" ht="11.25" hidden="1" customHeight="1" x14ac:dyDescent="0.3">
      <c r="M10" s="10">
        <v>2006</v>
      </c>
      <c r="N10" s="10">
        <v>2004</v>
      </c>
      <c r="O10" s="10">
        <v>2002</v>
      </c>
      <c r="P10" s="10">
        <v>2000</v>
      </c>
      <c r="Q10" s="10">
        <v>1998</v>
      </c>
      <c r="R10" s="10">
        <v>1996</v>
      </c>
      <c r="S10" s="10">
        <v>1993</v>
      </c>
      <c r="T10" s="10">
        <v>1973</v>
      </c>
      <c r="U10" s="10">
        <v>1963</v>
      </c>
      <c r="V10" s="10">
        <v>1953</v>
      </c>
      <c r="W10" s="10">
        <v>1943</v>
      </c>
      <c r="X10" s="10">
        <v>1900</v>
      </c>
      <c r="Z10" s="10">
        <v>2006</v>
      </c>
      <c r="AA10" s="10">
        <v>2004</v>
      </c>
      <c r="AB10" s="10">
        <v>2002</v>
      </c>
      <c r="AC10" s="10">
        <v>2000</v>
      </c>
      <c r="AD10" s="10">
        <v>1998</v>
      </c>
      <c r="AE10" s="10">
        <v>1996</v>
      </c>
      <c r="AF10" s="10">
        <v>1993</v>
      </c>
      <c r="AG10" s="10">
        <v>1978</v>
      </c>
      <c r="AH10" s="10">
        <v>1900</v>
      </c>
      <c r="AI10" s="10"/>
      <c r="AJ10" s="10"/>
      <c r="AK10" s="10"/>
      <c r="AL10" s="10"/>
    </row>
    <row r="11" spans="1:38" ht="11.25" hidden="1" customHeight="1" x14ac:dyDescent="0.3">
      <c r="M11" s="10">
        <v>2012</v>
      </c>
      <c r="N11" s="10">
        <v>2005</v>
      </c>
      <c r="O11" s="10">
        <v>2003</v>
      </c>
      <c r="P11" s="10">
        <v>2001</v>
      </c>
      <c r="Q11" s="10">
        <v>1999</v>
      </c>
      <c r="R11" s="10">
        <v>1997</v>
      </c>
      <c r="S11" s="10">
        <v>1995</v>
      </c>
      <c r="T11" s="10">
        <v>1992</v>
      </c>
      <c r="U11" s="10">
        <v>1972</v>
      </c>
      <c r="V11" s="10">
        <v>1962</v>
      </c>
      <c r="W11" s="10">
        <v>1952</v>
      </c>
      <c r="X11" s="10">
        <v>1942</v>
      </c>
      <c r="Z11" s="10">
        <v>2012</v>
      </c>
      <c r="AA11" s="10">
        <v>2005</v>
      </c>
      <c r="AB11" s="10">
        <v>2003</v>
      </c>
      <c r="AC11" s="10">
        <v>2001</v>
      </c>
      <c r="AD11" s="10">
        <v>1999</v>
      </c>
      <c r="AE11" s="10">
        <v>1997</v>
      </c>
      <c r="AF11" s="10">
        <v>1995</v>
      </c>
      <c r="AG11" s="10">
        <v>1992</v>
      </c>
      <c r="AH11" s="10">
        <v>1977</v>
      </c>
      <c r="AI11" s="10"/>
      <c r="AJ11" s="10"/>
      <c r="AK11" s="10"/>
      <c r="AL11" s="10"/>
    </row>
    <row r="12" spans="1:38" ht="11.25" hidden="1" customHeight="1" x14ac:dyDescent="0.3">
      <c r="M12" s="10">
        <f>COUNTIF($I$16:$I$110,M14)</f>
        <v>5</v>
      </c>
      <c r="N12" s="10">
        <f t="shared" ref="N12:X12" si="0">COUNTIF($I$16:$I$110,N14)</f>
        <v>1</v>
      </c>
      <c r="O12" s="10">
        <f t="shared" si="0"/>
        <v>1</v>
      </c>
      <c r="P12" s="10">
        <f t="shared" si="0"/>
        <v>2</v>
      </c>
      <c r="Q12" s="10">
        <f t="shared" si="0"/>
        <v>3</v>
      </c>
      <c r="R12" s="10">
        <f t="shared" si="0"/>
        <v>0</v>
      </c>
      <c r="S12" s="10">
        <f t="shared" si="0"/>
        <v>3</v>
      </c>
      <c r="T12" s="10">
        <f t="shared" si="0"/>
        <v>15</v>
      </c>
      <c r="U12" s="10">
        <f t="shared" si="0"/>
        <v>4</v>
      </c>
      <c r="V12" s="10">
        <f t="shared" si="0"/>
        <v>4</v>
      </c>
      <c r="W12" s="10">
        <f t="shared" si="0"/>
        <v>3</v>
      </c>
      <c r="X12" s="10">
        <f t="shared" si="0"/>
        <v>2</v>
      </c>
      <c r="Z12" s="10">
        <f>COUNTIF($I$16:$I$110,Z14)</f>
        <v>8</v>
      </c>
      <c r="AA12" s="10">
        <f t="shared" ref="AA12:AH12" si="1">COUNTIF($I$16:$I$110,AA14)</f>
        <v>2</v>
      </c>
      <c r="AB12" s="10">
        <f t="shared" si="1"/>
        <v>2</v>
      </c>
      <c r="AC12" s="10">
        <f t="shared" si="1"/>
        <v>4</v>
      </c>
      <c r="AD12" s="10">
        <f t="shared" si="1"/>
        <v>0</v>
      </c>
      <c r="AE12" s="10">
        <f t="shared" si="1"/>
        <v>1</v>
      </c>
      <c r="AF12" s="10">
        <f t="shared" si="1"/>
        <v>0</v>
      </c>
      <c r="AG12" s="10">
        <f t="shared" si="1"/>
        <v>6</v>
      </c>
      <c r="AH12" s="10">
        <f t="shared" si="1"/>
        <v>12</v>
      </c>
      <c r="AI12" s="10">
        <f>SUM(M12:AH12)</f>
        <v>78</v>
      </c>
      <c r="AJ12" s="10">
        <f>SUMIF(M12:AH12,"&lt;=3")</f>
        <v>20</v>
      </c>
      <c r="AK12" s="10"/>
      <c r="AL12" s="10"/>
    </row>
    <row r="13" spans="1:38" ht="21.75" customHeight="1" x14ac:dyDescent="0.25">
      <c r="A13" s="339" t="s">
        <v>287</v>
      </c>
      <c r="B13" s="339"/>
      <c r="C13" s="339"/>
      <c r="D13" s="339"/>
      <c r="E13" s="339"/>
      <c r="F13" s="339"/>
      <c r="G13" s="339"/>
      <c r="H13" s="33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</row>
    <row r="14" spans="1:38" ht="31.5" x14ac:dyDescent="0.3">
      <c r="A14" s="23" t="s">
        <v>286</v>
      </c>
      <c r="B14" s="3" t="s">
        <v>5</v>
      </c>
      <c r="C14" s="22" t="s">
        <v>3</v>
      </c>
      <c r="D14" s="5" t="s">
        <v>0</v>
      </c>
      <c r="E14" s="5" t="s">
        <v>1</v>
      </c>
      <c r="F14" s="4" t="s">
        <v>6</v>
      </c>
      <c r="G14" s="3" t="s">
        <v>2</v>
      </c>
      <c r="H14" s="3" t="s">
        <v>4</v>
      </c>
      <c r="I14" t="s">
        <v>11</v>
      </c>
      <c r="J14" t="s">
        <v>13</v>
      </c>
      <c r="K14" t="s">
        <v>284</v>
      </c>
      <c r="L14" t="s">
        <v>285</v>
      </c>
      <c r="M14" t="s">
        <v>92</v>
      </c>
      <c r="N14" t="s">
        <v>93</v>
      </c>
      <c r="O14" t="s">
        <v>94</v>
      </c>
      <c r="P14" t="s">
        <v>95</v>
      </c>
      <c r="Q14" t="s">
        <v>96</v>
      </c>
      <c r="R14" t="s">
        <v>97</v>
      </c>
      <c r="S14" t="s">
        <v>98</v>
      </c>
      <c r="T14" t="s">
        <v>99</v>
      </c>
      <c r="U14" t="s">
        <v>100</v>
      </c>
      <c r="V14" t="s">
        <v>14</v>
      </c>
      <c r="W14" t="s">
        <v>87</v>
      </c>
      <c r="X14" t="s">
        <v>90</v>
      </c>
      <c r="Z14" t="s">
        <v>101</v>
      </c>
      <c r="AA14" t="s">
        <v>102</v>
      </c>
      <c r="AB14" t="s">
        <v>103</v>
      </c>
      <c r="AC14" t="s">
        <v>104</v>
      </c>
      <c r="AD14" t="s">
        <v>105</v>
      </c>
      <c r="AE14" t="s">
        <v>106</v>
      </c>
      <c r="AF14" t="s">
        <v>107</v>
      </c>
      <c r="AG14" t="s">
        <v>108</v>
      </c>
      <c r="AH14" t="s">
        <v>109</v>
      </c>
    </row>
    <row r="15" spans="1:38" ht="30" customHeight="1" x14ac:dyDescent="0.3">
      <c r="B15" s="3"/>
      <c r="C15" s="338" t="str">
        <f ca="1">CONCATENATE("Chlapci  - ročník narození ",Kategorie!$F$4," a později       ",Kategorie!$I$4," m")</f>
        <v>Chlapci  - ročník narození 2021 a později       20 m</v>
      </c>
      <c r="D15" s="338"/>
      <c r="E15" s="338"/>
      <c r="F15" s="338"/>
      <c r="G15" s="338"/>
      <c r="H15" s="338"/>
      <c r="I15" s="338"/>
      <c r="J15" s="338"/>
    </row>
    <row r="16" spans="1:38" x14ac:dyDescent="0.3">
      <c r="A16" s="23">
        <f>J16</f>
        <v>1</v>
      </c>
      <c r="B16">
        <v>1</v>
      </c>
      <c r="C16" s="16">
        <v>1</v>
      </c>
      <c r="D16" t="s">
        <v>185</v>
      </c>
      <c r="E16" t="s">
        <v>186</v>
      </c>
      <c r="F16" s="2">
        <v>1</v>
      </c>
      <c r="G16">
        <v>2006</v>
      </c>
      <c r="H16" t="s">
        <v>187</v>
      </c>
      <c r="I16" t="str">
        <f>CONCATENATE(M16,N16,O16,P16,Q16,R16,S16,T16,U16,V16,W16,X16,Z16,AA16,AB16,AC16,AD16,AE16,AF16,AG16,AH16)</f>
        <v>C01</v>
      </c>
      <c r="J16">
        <v>1</v>
      </c>
      <c r="K16">
        <v>1</v>
      </c>
      <c r="L16">
        <v>3</v>
      </c>
      <c r="M16" t="str">
        <f t="shared" ref="M16:X20" si="2">IF($F16=0,"",IF(AND($G16&gt;=M$10,$G16&lt;=M$11),M$14,""))</f>
        <v>C01</v>
      </c>
      <c r="N16" t="str">
        <f t="shared" si="2"/>
        <v/>
      </c>
      <c r="O16" t="str">
        <f t="shared" si="2"/>
        <v/>
      </c>
      <c r="P16" t="str">
        <f t="shared" si="2"/>
        <v/>
      </c>
      <c r="Q16" t="str">
        <f t="shared" si="2"/>
        <v/>
      </c>
      <c r="R16" t="str">
        <f t="shared" si="2"/>
        <v/>
      </c>
      <c r="S16" t="str">
        <f t="shared" si="2"/>
        <v/>
      </c>
      <c r="T16" t="str">
        <f t="shared" si="2"/>
        <v/>
      </c>
      <c r="U16" t="str">
        <f t="shared" si="2"/>
        <v/>
      </c>
      <c r="V16" t="str">
        <f t="shared" si="2"/>
        <v/>
      </c>
      <c r="W16" t="str">
        <f t="shared" si="2"/>
        <v/>
      </c>
      <c r="X16" t="str">
        <f t="shared" si="2"/>
        <v/>
      </c>
      <c r="Z16" t="str">
        <f t="shared" ref="Z16:AH20" si="3">IF($F16=1,"",IF(AND($G16&gt;=Z$10,$G16&lt;=Z$11),Z$14,""))</f>
        <v/>
      </c>
      <c r="AA16" t="str">
        <f t="shared" si="3"/>
        <v/>
      </c>
      <c r="AB16" t="str">
        <f t="shared" si="3"/>
        <v/>
      </c>
      <c r="AC16" t="str">
        <f t="shared" si="3"/>
        <v/>
      </c>
      <c r="AD16" t="str">
        <f t="shared" si="3"/>
        <v/>
      </c>
      <c r="AE16" t="str">
        <f t="shared" si="3"/>
        <v/>
      </c>
      <c r="AF16" t="str">
        <f t="shared" si="3"/>
        <v/>
      </c>
      <c r="AG16" t="str">
        <f t="shared" si="3"/>
        <v/>
      </c>
      <c r="AH16" t="str">
        <f t="shared" si="3"/>
        <v/>
      </c>
    </row>
    <row r="17" spans="1:34" x14ac:dyDescent="0.3">
      <c r="A17" s="23">
        <f t="shared" ref="A17:A80" si="4">J17</f>
        <v>2</v>
      </c>
      <c r="B17">
        <f>IF(D16="","",MAX($B$16:B16)+1)</f>
        <v>2</v>
      </c>
      <c r="C17" s="16">
        <v>71</v>
      </c>
      <c r="D17" t="s">
        <v>269</v>
      </c>
      <c r="E17" t="s">
        <v>270</v>
      </c>
      <c r="F17" s="2">
        <v>1</v>
      </c>
      <c r="G17">
        <v>2007</v>
      </c>
      <c r="H17" t="s">
        <v>271</v>
      </c>
      <c r="I17" t="str">
        <f>CONCATENATE(M17,N17,O17,P17,Q17,R17,S17,T17,U17,V17,W17,X17,Z17,AA17,AB17,AC17,AD17,AE17,AF17,AG17,AH17)</f>
        <v>C01</v>
      </c>
      <c r="J17">
        <v>2</v>
      </c>
      <c r="K17">
        <v>2</v>
      </c>
      <c r="M17" t="str">
        <f t="shared" si="2"/>
        <v>C01</v>
      </c>
      <c r="N17" t="str">
        <f t="shared" si="2"/>
        <v/>
      </c>
      <c r="O17" t="str">
        <f t="shared" si="2"/>
        <v/>
      </c>
      <c r="P17" t="str">
        <f t="shared" si="2"/>
        <v/>
      </c>
      <c r="Q17" t="str">
        <f t="shared" si="2"/>
        <v/>
      </c>
      <c r="R17" t="str">
        <f t="shared" si="2"/>
        <v/>
      </c>
      <c r="S17" t="str">
        <f t="shared" si="2"/>
        <v/>
      </c>
      <c r="T17" t="str">
        <f t="shared" si="2"/>
        <v/>
      </c>
      <c r="U17" t="str">
        <f t="shared" si="2"/>
        <v/>
      </c>
      <c r="V17" t="str">
        <f t="shared" si="2"/>
        <v/>
      </c>
      <c r="W17" t="str">
        <f t="shared" si="2"/>
        <v/>
      </c>
      <c r="X17" t="str">
        <f t="shared" si="2"/>
        <v/>
      </c>
      <c r="Z17" t="str">
        <f t="shared" si="3"/>
        <v/>
      </c>
      <c r="AA17" t="str">
        <f t="shared" si="3"/>
        <v/>
      </c>
      <c r="AB17" t="str">
        <f t="shared" si="3"/>
        <v/>
      </c>
      <c r="AC17" t="str">
        <f t="shared" si="3"/>
        <v/>
      </c>
      <c r="AD17" t="str">
        <f t="shared" si="3"/>
        <v/>
      </c>
      <c r="AE17" t="str">
        <f t="shared" si="3"/>
        <v/>
      </c>
      <c r="AF17" t="str">
        <f t="shared" si="3"/>
        <v/>
      </c>
      <c r="AG17" t="str">
        <f t="shared" si="3"/>
        <v/>
      </c>
      <c r="AH17" t="str">
        <f t="shared" si="3"/>
        <v/>
      </c>
    </row>
    <row r="18" spans="1:34" x14ac:dyDescent="0.3">
      <c r="A18" s="23">
        <f t="shared" si="4"/>
        <v>3</v>
      </c>
      <c r="B18">
        <f>IF(D17="","",MAX($B$16:B17)+1)</f>
        <v>3</v>
      </c>
      <c r="C18" s="16">
        <v>3</v>
      </c>
      <c r="D18" t="s">
        <v>64</v>
      </c>
      <c r="E18" t="s">
        <v>186</v>
      </c>
      <c r="F18" s="2">
        <v>1</v>
      </c>
      <c r="G18">
        <v>2009</v>
      </c>
      <c r="H18" t="s">
        <v>187</v>
      </c>
      <c r="I18" t="str">
        <f>CONCATENATE(M18,N18,O18,P18,Q18,R18,S18,T18,U18,V18,W18,X18,Z18,AA18,AB18,AC18,AD18,AE18,AF18,AG18,AH18)</f>
        <v>C01</v>
      </c>
      <c r="J18">
        <v>3</v>
      </c>
      <c r="K18">
        <v>3</v>
      </c>
      <c r="M18" t="str">
        <f t="shared" si="2"/>
        <v>C01</v>
      </c>
      <c r="N18" t="str">
        <f t="shared" si="2"/>
        <v/>
      </c>
      <c r="O18" t="str">
        <f t="shared" si="2"/>
        <v/>
      </c>
      <c r="P18" t="str">
        <f t="shared" si="2"/>
        <v/>
      </c>
      <c r="Q18" t="str">
        <f t="shared" si="2"/>
        <v/>
      </c>
      <c r="R18" t="str">
        <f t="shared" si="2"/>
        <v/>
      </c>
      <c r="S18" t="str">
        <f t="shared" si="2"/>
        <v/>
      </c>
      <c r="T18" t="str">
        <f t="shared" si="2"/>
        <v/>
      </c>
      <c r="U18" t="str">
        <f t="shared" si="2"/>
        <v/>
      </c>
      <c r="V18" t="str">
        <f t="shared" si="2"/>
        <v/>
      </c>
      <c r="W18" t="str">
        <f t="shared" si="2"/>
        <v/>
      </c>
      <c r="X18" t="str">
        <f t="shared" si="2"/>
        <v/>
      </c>
      <c r="Z18" t="str">
        <f t="shared" si="3"/>
        <v/>
      </c>
      <c r="AA18" t="str">
        <f t="shared" si="3"/>
        <v/>
      </c>
      <c r="AB18" t="str">
        <f t="shared" si="3"/>
        <v/>
      </c>
      <c r="AC18" t="str">
        <f t="shared" si="3"/>
        <v/>
      </c>
      <c r="AD18" t="str">
        <f t="shared" si="3"/>
        <v/>
      </c>
      <c r="AE18" t="str">
        <f t="shared" si="3"/>
        <v/>
      </c>
      <c r="AF18" t="str">
        <f t="shared" si="3"/>
        <v/>
      </c>
      <c r="AG18" t="str">
        <f t="shared" si="3"/>
        <v/>
      </c>
      <c r="AH18" t="str">
        <f t="shared" si="3"/>
        <v/>
      </c>
    </row>
    <row r="19" spans="1:34" x14ac:dyDescent="0.3">
      <c r="A19" s="23">
        <f t="shared" si="4"/>
        <v>4</v>
      </c>
      <c r="B19">
        <f>IF(D18="","",MAX($B$16:B18)+1)</f>
        <v>4</v>
      </c>
      <c r="C19" s="16">
        <v>2</v>
      </c>
      <c r="D19" t="s">
        <v>188</v>
      </c>
      <c r="E19" t="s">
        <v>189</v>
      </c>
      <c r="F19" s="2">
        <v>1</v>
      </c>
      <c r="G19">
        <v>2008</v>
      </c>
      <c r="H19" t="s">
        <v>187</v>
      </c>
      <c r="I19" t="str">
        <f>CONCATENATE(M19,N19,O19,P19,Q19,R19,S19,T19,U19,V19,W19,X19,Z19,AA19,AB19,AC19,AD19,AE19,AF19,AG19,AH19)</f>
        <v>C01</v>
      </c>
      <c r="J19">
        <v>4</v>
      </c>
      <c r="K19">
        <v>4</v>
      </c>
      <c r="M19" t="str">
        <f t="shared" si="2"/>
        <v>C01</v>
      </c>
      <c r="N19" t="str">
        <f t="shared" si="2"/>
        <v/>
      </c>
      <c r="O19" t="str">
        <f t="shared" si="2"/>
        <v/>
      </c>
      <c r="P19" t="str">
        <f t="shared" si="2"/>
        <v/>
      </c>
      <c r="Q19" t="str">
        <f t="shared" si="2"/>
        <v/>
      </c>
      <c r="R19" t="str">
        <f t="shared" si="2"/>
        <v/>
      </c>
      <c r="S19" t="str">
        <f t="shared" si="2"/>
        <v/>
      </c>
      <c r="T19" t="str">
        <f t="shared" si="2"/>
        <v/>
      </c>
      <c r="U19" t="str">
        <f t="shared" si="2"/>
        <v/>
      </c>
      <c r="V19" t="str">
        <f t="shared" si="2"/>
        <v/>
      </c>
      <c r="W19" t="str">
        <f t="shared" si="2"/>
        <v/>
      </c>
      <c r="X19" t="str">
        <f t="shared" si="2"/>
        <v/>
      </c>
      <c r="Z19" t="str">
        <f t="shared" si="3"/>
        <v/>
      </c>
      <c r="AA19" t="str">
        <f t="shared" si="3"/>
        <v/>
      </c>
      <c r="AB19" t="str">
        <f t="shared" si="3"/>
        <v/>
      </c>
      <c r="AC19" t="str">
        <f t="shared" si="3"/>
        <v/>
      </c>
      <c r="AD19" t="str">
        <f t="shared" si="3"/>
        <v/>
      </c>
      <c r="AE19" t="str">
        <f t="shared" si="3"/>
        <v/>
      </c>
      <c r="AF19" t="str">
        <f t="shared" si="3"/>
        <v/>
      </c>
      <c r="AG19" t="str">
        <f t="shared" si="3"/>
        <v/>
      </c>
      <c r="AH19" t="str">
        <f t="shared" si="3"/>
        <v/>
      </c>
    </row>
    <row r="20" spans="1:34" x14ac:dyDescent="0.3">
      <c r="A20" s="23">
        <f t="shared" si="4"/>
        <v>4</v>
      </c>
      <c r="B20">
        <f>IF(D19="","",MAX($B$16:B19)+1)</f>
        <v>5</v>
      </c>
      <c r="C20" s="16">
        <v>23</v>
      </c>
      <c r="D20" t="s">
        <v>39</v>
      </c>
      <c r="E20" t="s">
        <v>213</v>
      </c>
      <c r="F20" s="2">
        <v>1</v>
      </c>
      <c r="G20">
        <v>2008</v>
      </c>
      <c r="H20" t="s">
        <v>214</v>
      </c>
      <c r="I20" t="str">
        <f>CONCATENATE(M20,N20,O20,P20,Q20,R20,S20,T20,U20,V20,W20,X20,Z20,AA20,AB20,AC20,AD20,AE20,AF20,AG20,AH20)</f>
        <v>C01</v>
      </c>
      <c r="J20">
        <v>4</v>
      </c>
      <c r="K20">
        <v>4</v>
      </c>
      <c r="M20" t="str">
        <f t="shared" si="2"/>
        <v>C01</v>
      </c>
      <c r="N20" t="str">
        <f t="shared" si="2"/>
        <v/>
      </c>
      <c r="O20" t="str">
        <f t="shared" si="2"/>
        <v/>
      </c>
      <c r="P20" t="str">
        <f t="shared" si="2"/>
        <v/>
      </c>
      <c r="Q20" t="str">
        <f t="shared" si="2"/>
        <v/>
      </c>
      <c r="R20" t="str">
        <f t="shared" si="2"/>
        <v/>
      </c>
      <c r="S20" t="str">
        <f t="shared" si="2"/>
        <v/>
      </c>
      <c r="T20" t="str">
        <f t="shared" si="2"/>
        <v/>
      </c>
      <c r="U20" t="str">
        <f t="shared" si="2"/>
        <v/>
      </c>
      <c r="V20" t="str">
        <f t="shared" si="2"/>
        <v/>
      </c>
      <c r="W20" t="str">
        <f t="shared" si="2"/>
        <v/>
      </c>
      <c r="X20" t="str">
        <f t="shared" si="2"/>
        <v/>
      </c>
      <c r="Z20" t="str">
        <f t="shared" si="3"/>
        <v/>
      </c>
      <c r="AA20" t="str">
        <f t="shared" si="3"/>
        <v/>
      </c>
      <c r="AB20" t="str">
        <f t="shared" si="3"/>
        <v/>
      </c>
      <c r="AC20" t="str">
        <f t="shared" si="3"/>
        <v/>
      </c>
      <c r="AD20" t="str">
        <f t="shared" si="3"/>
        <v/>
      </c>
      <c r="AE20" t="str">
        <f t="shared" si="3"/>
        <v/>
      </c>
      <c r="AF20" t="str">
        <f t="shared" si="3"/>
        <v/>
      </c>
      <c r="AG20" t="str">
        <f t="shared" si="3"/>
        <v/>
      </c>
      <c r="AH20" t="str">
        <f t="shared" si="3"/>
        <v/>
      </c>
    </row>
    <row r="21" spans="1:34" ht="23.25" customHeight="1" x14ac:dyDescent="0.3">
      <c r="A21" s="23">
        <f t="shared" si="4"/>
        <v>0</v>
      </c>
      <c r="C21" s="338" t="str">
        <f ca="1">CONCATENATE("Chlapci  - ročník narození ",Kategorie!$G$6,"     ",Kategorie!$I$6," m")</f>
        <v>Chlapci  - ročník narození 2026-2026     20 m</v>
      </c>
      <c r="D21" s="338"/>
      <c r="E21" s="338"/>
      <c r="F21" s="338"/>
      <c r="G21" s="338"/>
      <c r="H21" s="338"/>
      <c r="I21" s="338"/>
      <c r="J21" s="338"/>
    </row>
    <row r="22" spans="1:34" x14ac:dyDescent="0.3">
      <c r="A22" s="23">
        <f t="shared" si="4"/>
        <v>4</v>
      </c>
      <c r="B22">
        <f>IF(D20="","",MAX($B$16:B20)+1)</f>
        <v>6</v>
      </c>
      <c r="C22" s="16">
        <v>9</v>
      </c>
      <c r="D22" t="s">
        <v>48</v>
      </c>
      <c r="E22" t="s">
        <v>49</v>
      </c>
      <c r="F22" s="2">
        <v>1</v>
      </c>
      <c r="G22">
        <v>2004</v>
      </c>
      <c r="H22" t="s">
        <v>201</v>
      </c>
      <c r="I22" t="str">
        <f>CONCATENATE(M22,N22,O22,P22,Q22,R22,S22,T22,U22,V22,W22,X22,Z22,AA22,AB22,AC22,AD22,AE22,AF22,AG22,AH22)</f>
        <v>C02</v>
      </c>
      <c r="J22">
        <v>4</v>
      </c>
      <c r="K22">
        <v>4</v>
      </c>
      <c r="M22" t="str">
        <f t="shared" ref="M22:X22" si="5">IF($F22=0,"",IF(AND($G22&gt;=M$10,$G22&lt;=M$11),M$14,""))</f>
        <v/>
      </c>
      <c r="N22" t="str">
        <f t="shared" si="5"/>
        <v>C02</v>
      </c>
      <c r="O22" t="str">
        <f t="shared" si="5"/>
        <v/>
      </c>
      <c r="P22" t="str">
        <f t="shared" si="5"/>
        <v/>
      </c>
      <c r="Q22" t="str">
        <f t="shared" si="5"/>
        <v/>
      </c>
      <c r="R22" t="str">
        <f t="shared" si="5"/>
        <v/>
      </c>
      <c r="S22" t="str">
        <f t="shared" si="5"/>
        <v/>
      </c>
      <c r="T22" t="str">
        <f t="shared" si="5"/>
        <v/>
      </c>
      <c r="U22" t="str">
        <f t="shared" si="5"/>
        <v/>
      </c>
      <c r="V22" t="str">
        <f t="shared" si="5"/>
        <v/>
      </c>
      <c r="W22" t="str">
        <f t="shared" si="5"/>
        <v/>
      </c>
      <c r="X22" t="str">
        <f t="shared" si="5"/>
        <v/>
      </c>
      <c r="Z22" t="str">
        <f t="shared" ref="Z22:AH22" si="6">IF($F22=1,"",IF(AND($G22&gt;=Z$10,$G22&lt;=Z$11),Z$14,""))</f>
        <v/>
      </c>
      <c r="AA22" t="str">
        <f t="shared" si="6"/>
        <v/>
      </c>
      <c r="AB22" t="str">
        <f t="shared" si="6"/>
        <v/>
      </c>
      <c r="AC22" t="str">
        <f t="shared" si="6"/>
        <v/>
      </c>
      <c r="AD22" t="str">
        <f t="shared" si="6"/>
        <v/>
      </c>
      <c r="AE22" t="str">
        <f t="shared" si="6"/>
        <v/>
      </c>
      <c r="AF22" t="str">
        <f t="shared" si="6"/>
        <v/>
      </c>
      <c r="AG22" t="str">
        <f t="shared" si="6"/>
        <v/>
      </c>
      <c r="AH22" t="str">
        <f t="shared" si="6"/>
        <v/>
      </c>
    </row>
    <row r="23" spans="1:34" ht="23.25" customHeight="1" x14ac:dyDescent="0.3">
      <c r="A23" s="23">
        <f t="shared" si="4"/>
        <v>0</v>
      </c>
      <c r="C23" s="338" t="str">
        <f ca="1">CONCATENATE("Chlapci  - ročník narození ",Kategorie!$G$9,"     ",Kategorie!$I$9," m")</f>
        <v>Chlapci  - ročník narození 2017-2018     40 m</v>
      </c>
      <c r="D23" s="338"/>
      <c r="E23" s="338"/>
      <c r="F23" s="338"/>
      <c r="G23" s="338"/>
      <c r="H23" s="338"/>
      <c r="I23" s="338"/>
      <c r="J23" s="338"/>
    </row>
    <row r="24" spans="1:34" x14ac:dyDescent="0.3">
      <c r="A24" s="23">
        <f t="shared" si="4"/>
        <v>1</v>
      </c>
      <c r="B24">
        <f>IF(D22="","",MAX($B$16:B22)+1)</f>
        <v>7</v>
      </c>
      <c r="C24" s="16">
        <v>17</v>
      </c>
      <c r="D24" t="s">
        <v>33</v>
      </c>
      <c r="E24" t="s">
        <v>31</v>
      </c>
      <c r="F24" s="2">
        <v>1</v>
      </c>
      <c r="G24">
        <v>2002</v>
      </c>
      <c r="H24" t="s">
        <v>32</v>
      </c>
      <c r="I24" t="str">
        <f>CONCATENATE(M24,N24,O24,P24,Q24,R24,S24,T24,U24,V24,W24,X24,Z24,AA24,AB24,AC24,AD24,AE24,AF24,AG24,AH24)</f>
        <v>C03</v>
      </c>
      <c r="J24">
        <v>1</v>
      </c>
      <c r="K24">
        <v>1</v>
      </c>
      <c r="M24" t="str">
        <f t="shared" ref="M24:X24" si="7">IF($F24=0,"",IF(AND($G24&gt;=M$10,$G24&lt;=M$11),M$14,""))</f>
        <v/>
      </c>
      <c r="N24" t="str">
        <f t="shared" si="7"/>
        <v/>
      </c>
      <c r="O24" t="str">
        <f t="shared" si="7"/>
        <v>C03</v>
      </c>
      <c r="P24" t="str">
        <f t="shared" si="7"/>
        <v/>
      </c>
      <c r="Q24" t="str">
        <f t="shared" si="7"/>
        <v/>
      </c>
      <c r="R24" t="str">
        <f t="shared" si="7"/>
        <v/>
      </c>
      <c r="S24" t="str">
        <f t="shared" si="7"/>
        <v/>
      </c>
      <c r="T24" t="str">
        <f t="shared" si="7"/>
        <v/>
      </c>
      <c r="U24" t="str">
        <f t="shared" si="7"/>
        <v/>
      </c>
      <c r="V24" t="str">
        <f t="shared" si="7"/>
        <v/>
      </c>
      <c r="W24" t="str">
        <f t="shared" si="7"/>
        <v/>
      </c>
      <c r="X24" t="str">
        <f t="shared" si="7"/>
        <v/>
      </c>
      <c r="Z24" t="str">
        <f t="shared" ref="Z24:AH24" si="8">IF($F24=1,"",IF(AND($G24&gt;=Z$10,$G24&lt;=Z$11),Z$14,""))</f>
        <v/>
      </c>
      <c r="AA24" t="str">
        <f t="shared" si="8"/>
        <v/>
      </c>
      <c r="AB24" t="str">
        <f t="shared" si="8"/>
        <v/>
      </c>
      <c r="AC24" t="str">
        <f t="shared" si="8"/>
        <v/>
      </c>
      <c r="AD24" t="str">
        <f t="shared" si="8"/>
        <v/>
      </c>
      <c r="AE24" t="str">
        <f t="shared" si="8"/>
        <v/>
      </c>
      <c r="AF24" t="str">
        <f t="shared" si="8"/>
        <v/>
      </c>
      <c r="AG24" t="str">
        <f t="shared" si="8"/>
        <v/>
      </c>
      <c r="AH24" t="str">
        <f t="shared" si="8"/>
        <v/>
      </c>
    </row>
    <row r="25" spans="1:34" ht="23.25" customHeight="1" x14ac:dyDescent="0.3">
      <c r="A25" s="23">
        <f t="shared" si="4"/>
        <v>0</v>
      </c>
      <c r="C25" s="338" t="str">
        <f ca="1">CONCATENATE("Chlapci  - ročník narození ",Kategorie!$G$12,"     ",Kategorie!$I$12," m")</f>
        <v>Chlapci  - ročník narození 2015-2016     40 m</v>
      </c>
      <c r="D25" s="338"/>
      <c r="E25" s="338"/>
      <c r="F25" s="338"/>
      <c r="G25" s="338"/>
      <c r="H25" s="338"/>
      <c r="I25" s="338"/>
      <c r="J25" s="338"/>
    </row>
    <row r="26" spans="1:34" x14ac:dyDescent="0.3">
      <c r="A26" s="23">
        <f t="shared" si="4"/>
        <v>1</v>
      </c>
      <c r="B26">
        <f>IF(D24="","",MAX($B$16:B24)+1)</f>
        <v>8</v>
      </c>
      <c r="C26" s="16">
        <v>18</v>
      </c>
      <c r="D26" t="s">
        <v>30</v>
      </c>
      <c r="E26" t="s">
        <v>31</v>
      </c>
      <c r="F26" s="2">
        <v>1</v>
      </c>
      <c r="G26">
        <v>2000</v>
      </c>
      <c r="H26" t="s">
        <v>283</v>
      </c>
      <c r="I26" t="str">
        <f>CONCATENATE(M26,N26,O26,P26,Q26,R26,S26,T26,U26,V26,W26,X26,Z26,AA26,AB26,AC26,AD26,AE26,AF26,AG26,AH26)</f>
        <v>C04</v>
      </c>
      <c r="J26">
        <v>1</v>
      </c>
      <c r="K26">
        <v>1</v>
      </c>
      <c r="M26" t="str">
        <f t="shared" ref="M26:X27" si="9">IF($F26=0,"",IF(AND($G26&gt;=M$10,$G26&lt;=M$11),M$14,""))</f>
        <v/>
      </c>
      <c r="N26" t="str">
        <f t="shared" si="9"/>
        <v/>
      </c>
      <c r="O26" t="str">
        <f t="shared" si="9"/>
        <v/>
      </c>
      <c r="P26" t="str">
        <f t="shared" si="9"/>
        <v>C04</v>
      </c>
      <c r="Q26" t="str">
        <f t="shared" si="9"/>
        <v/>
      </c>
      <c r="R26" t="str">
        <f t="shared" si="9"/>
        <v/>
      </c>
      <c r="S26" t="str">
        <f t="shared" si="9"/>
        <v/>
      </c>
      <c r="T26" t="str">
        <f t="shared" si="9"/>
        <v/>
      </c>
      <c r="U26" t="str">
        <f t="shared" si="9"/>
        <v/>
      </c>
      <c r="V26" t="str">
        <f t="shared" si="9"/>
        <v/>
      </c>
      <c r="W26" t="str">
        <f t="shared" si="9"/>
        <v/>
      </c>
      <c r="X26" t="str">
        <f t="shared" si="9"/>
        <v/>
      </c>
      <c r="Z26" t="str">
        <f t="shared" ref="Z26:AH27" si="10">IF($F26=1,"",IF(AND($G26&gt;=Z$10,$G26&lt;=Z$11),Z$14,""))</f>
        <v/>
      </c>
      <c r="AA26" t="str">
        <f t="shared" si="10"/>
        <v/>
      </c>
      <c r="AB26" t="str">
        <f t="shared" si="10"/>
        <v/>
      </c>
      <c r="AC26" t="str">
        <f t="shared" si="10"/>
        <v/>
      </c>
      <c r="AD26" t="str">
        <f t="shared" si="10"/>
        <v/>
      </c>
      <c r="AE26" t="str">
        <f t="shared" si="10"/>
        <v/>
      </c>
      <c r="AF26" t="str">
        <f t="shared" si="10"/>
        <v/>
      </c>
      <c r="AG26" t="str">
        <f t="shared" si="10"/>
        <v/>
      </c>
      <c r="AH26" t="str">
        <f t="shared" si="10"/>
        <v/>
      </c>
    </row>
    <row r="27" spans="1:34" x14ac:dyDescent="0.3">
      <c r="A27" s="23">
        <f t="shared" si="4"/>
        <v>2</v>
      </c>
      <c r="B27">
        <f>IF(E26="","",MAX($B$16:B26)+1)</f>
        <v>9</v>
      </c>
      <c r="C27" s="16">
        <v>16</v>
      </c>
      <c r="D27" t="s">
        <v>18</v>
      </c>
      <c r="E27" t="s">
        <v>19</v>
      </c>
      <c r="F27" s="2">
        <v>1</v>
      </c>
      <c r="G27">
        <v>2001</v>
      </c>
      <c r="H27" t="s">
        <v>20</v>
      </c>
      <c r="I27" t="str">
        <f>CONCATENATE(M27,N27,O27,P27,Q27,R27,S27,T27,U27,V27,W27,X27,Z27,AA27,AB27,AC27,AD27,AE27,AF27,AG27,AH27)</f>
        <v>C04</v>
      </c>
      <c r="J27">
        <v>2</v>
      </c>
      <c r="K27">
        <v>3</v>
      </c>
      <c r="M27" t="str">
        <f t="shared" si="9"/>
        <v/>
      </c>
      <c r="N27" t="str">
        <f t="shared" si="9"/>
        <v/>
      </c>
      <c r="O27" t="str">
        <f t="shared" si="9"/>
        <v/>
      </c>
      <c r="P27" t="str">
        <f t="shared" si="9"/>
        <v>C04</v>
      </c>
      <c r="Q27" t="str">
        <f t="shared" si="9"/>
        <v/>
      </c>
      <c r="R27" t="str">
        <f t="shared" si="9"/>
        <v/>
      </c>
      <c r="S27" t="str">
        <f t="shared" si="9"/>
        <v/>
      </c>
      <c r="T27" t="str">
        <f t="shared" si="9"/>
        <v/>
      </c>
      <c r="U27" t="str">
        <f t="shared" si="9"/>
        <v/>
      </c>
      <c r="V27" t="str">
        <f t="shared" si="9"/>
        <v/>
      </c>
      <c r="W27" t="str">
        <f t="shared" si="9"/>
        <v/>
      </c>
      <c r="X27" t="str">
        <f t="shared" si="9"/>
        <v/>
      </c>
      <c r="Z27" t="str">
        <f t="shared" si="10"/>
        <v/>
      </c>
      <c r="AA27" t="str">
        <f t="shared" si="10"/>
        <v/>
      </c>
      <c r="AB27" t="str">
        <f t="shared" si="10"/>
        <v/>
      </c>
      <c r="AC27" t="str">
        <f t="shared" si="10"/>
        <v/>
      </c>
      <c r="AD27" t="str">
        <f t="shared" si="10"/>
        <v/>
      </c>
      <c r="AE27" t="str">
        <f t="shared" si="10"/>
        <v/>
      </c>
      <c r="AF27" t="str">
        <f t="shared" si="10"/>
        <v/>
      </c>
      <c r="AG27" t="str">
        <f t="shared" si="10"/>
        <v/>
      </c>
      <c r="AH27" t="str">
        <f t="shared" si="10"/>
        <v/>
      </c>
    </row>
    <row r="28" spans="1:34" ht="23.25" customHeight="1" x14ac:dyDescent="0.3">
      <c r="A28" s="23">
        <f t="shared" si="4"/>
        <v>0</v>
      </c>
      <c r="C28" s="338" t="str">
        <f ca="1">CONCATENATE("Chlapci  - ročník narození ",Kategorie!$G$14,"     ",Kategorie!$I$14," m")</f>
        <v>Chlapci  - ročník narození 2013-2014     60 m</v>
      </c>
      <c r="D28" s="338"/>
      <c r="E28" s="338"/>
      <c r="F28" s="338"/>
      <c r="G28" s="338"/>
      <c r="H28" s="338"/>
      <c r="I28" s="338"/>
      <c r="J28" s="338"/>
    </row>
    <row r="29" spans="1:34" x14ac:dyDescent="0.3">
      <c r="A29" s="23">
        <f t="shared" si="4"/>
        <v>1</v>
      </c>
      <c r="B29">
        <f>IF(D27="","",MAX($B$16:B27)+1)</f>
        <v>10</v>
      </c>
      <c r="C29" s="16">
        <v>29</v>
      </c>
      <c r="D29" t="s">
        <v>26</v>
      </c>
      <c r="E29" t="s">
        <v>27</v>
      </c>
      <c r="F29" s="2">
        <v>1</v>
      </c>
      <c r="G29">
        <v>1999</v>
      </c>
      <c r="H29" t="s">
        <v>28</v>
      </c>
      <c r="I29" t="str">
        <f>CONCATENATE(M29,N29,O29,P29,Q29,R29,S29,T29,U29,V29,W29,X29,Z29,AA29,AB29,AC29,AD29,AE29,AF29,AG29,AH29)</f>
        <v>C05</v>
      </c>
      <c r="J29">
        <v>1</v>
      </c>
      <c r="K29">
        <v>1</v>
      </c>
      <c r="M29" t="str">
        <f t="shared" ref="M29:X31" si="11">IF($F29=0,"",IF(AND($G29&gt;=M$10,$G29&lt;=M$11),M$14,""))</f>
        <v/>
      </c>
      <c r="N29" t="str">
        <f t="shared" si="11"/>
        <v/>
      </c>
      <c r="O29" t="str">
        <f t="shared" si="11"/>
        <v/>
      </c>
      <c r="P29" t="str">
        <f t="shared" si="11"/>
        <v/>
      </c>
      <c r="Q29" t="str">
        <f t="shared" si="11"/>
        <v>C05</v>
      </c>
      <c r="R29" t="str">
        <f t="shared" si="11"/>
        <v/>
      </c>
      <c r="S29" t="str">
        <f t="shared" si="11"/>
        <v/>
      </c>
      <c r="T29" t="str">
        <f t="shared" si="11"/>
        <v/>
      </c>
      <c r="U29" t="str">
        <f t="shared" si="11"/>
        <v/>
      </c>
      <c r="V29" t="str">
        <f t="shared" si="11"/>
        <v/>
      </c>
      <c r="W29" t="str">
        <f t="shared" si="11"/>
        <v/>
      </c>
      <c r="X29" t="str">
        <f t="shared" si="11"/>
        <v/>
      </c>
      <c r="Z29" t="str">
        <f t="shared" ref="Z29:AH31" si="12">IF($F29=1,"",IF(AND($G29&gt;=Z$10,$G29&lt;=Z$11),Z$14,""))</f>
        <v/>
      </c>
      <c r="AA29" t="str">
        <f t="shared" si="12"/>
        <v/>
      </c>
      <c r="AB29" t="str">
        <f t="shared" si="12"/>
        <v/>
      </c>
      <c r="AC29" t="str">
        <f t="shared" si="12"/>
        <v/>
      </c>
      <c r="AD29" t="str">
        <f t="shared" si="12"/>
        <v/>
      </c>
      <c r="AE29" t="str">
        <f t="shared" si="12"/>
        <v/>
      </c>
      <c r="AF29" t="str">
        <f t="shared" si="12"/>
        <v/>
      </c>
      <c r="AG29" t="str">
        <f t="shared" si="12"/>
        <v/>
      </c>
      <c r="AH29" t="str">
        <f t="shared" si="12"/>
        <v/>
      </c>
    </row>
    <row r="30" spans="1:34" x14ac:dyDescent="0.3">
      <c r="A30" s="23">
        <f t="shared" si="4"/>
        <v>2</v>
      </c>
      <c r="B30">
        <f>IF(D29="","",MAX($B$16:B29)+1)</f>
        <v>11</v>
      </c>
      <c r="C30" s="16">
        <v>38</v>
      </c>
      <c r="D30" t="s">
        <v>228</v>
      </c>
      <c r="E30" t="s">
        <v>210</v>
      </c>
      <c r="F30" s="2">
        <v>1</v>
      </c>
      <c r="G30">
        <v>1998</v>
      </c>
      <c r="H30" t="s">
        <v>25</v>
      </c>
      <c r="I30" t="str">
        <f>CONCATENATE(M30,N30,O30,P30,Q30,R30,S30,T30,U30,V30,W30,X30,Z30,AA30,AB30,AC30,AD30,AE30,AF30,AG30,AH30)</f>
        <v>C05</v>
      </c>
      <c r="J30">
        <v>2</v>
      </c>
      <c r="K30">
        <v>2</v>
      </c>
      <c r="M30" t="str">
        <f t="shared" si="11"/>
        <v/>
      </c>
      <c r="N30" t="str">
        <f t="shared" si="11"/>
        <v/>
      </c>
      <c r="O30" t="str">
        <f t="shared" si="11"/>
        <v/>
      </c>
      <c r="P30" t="str">
        <f t="shared" si="11"/>
        <v/>
      </c>
      <c r="Q30" t="str">
        <f t="shared" si="11"/>
        <v>C05</v>
      </c>
      <c r="R30" t="str">
        <f t="shared" si="11"/>
        <v/>
      </c>
      <c r="S30" t="str">
        <f t="shared" si="11"/>
        <v/>
      </c>
      <c r="T30" t="str">
        <f t="shared" si="11"/>
        <v/>
      </c>
      <c r="U30" t="str">
        <f t="shared" si="11"/>
        <v/>
      </c>
      <c r="V30" t="str">
        <f t="shared" si="11"/>
        <v/>
      </c>
      <c r="W30" t="str">
        <f t="shared" si="11"/>
        <v/>
      </c>
      <c r="X30" t="str">
        <f t="shared" si="11"/>
        <v/>
      </c>
      <c r="Z30" t="str">
        <f t="shared" si="12"/>
        <v/>
      </c>
      <c r="AA30" t="str">
        <f t="shared" si="12"/>
        <v/>
      </c>
      <c r="AB30" t="str">
        <f t="shared" si="12"/>
        <v/>
      </c>
      <c r="AC30" t="str">
        <f t="shared" si="12"/>
        <v/>
      </c>
      <c r="AD30" t="str">
        <f t="shared" si="12"/>
        <v/>
      </c>
      <c r="AE30" t="str">
        <f t="shared" si="12"/>
        <v/>
      </c>
      <c r="AF30" t="str">
        <f t="shared" si="12"/>
        <v/>
      </c>
      <c r="AG30" t="str">
        <f t="shared" si="12"/>
        <v/>
      </c>
      <c r="AH30" t="str">
        <f t="shared" si="12"/>
        <v/>
      </c>
    </row>
    <row r="31" spans="1:34" x14ac:dyDescent="0.3">
      <c r="A31" s="23">
        <f t="shared" si="4"/>
        <v>3</v>
      </c>
      <c r="B31">
        <f>IF(D30="","",MAX($B$16:B30)+1)</f>
        <v>12</v>
      </c>
      <c r="C31" s="16">
        <v>39</v>
      </c>
      <c r="D31" t="s">
        <v>229</v>
      </c>
      <c r="E31" t="s">
        <v>210</v>
      </c>
      <c r="F31" s="2">
        <v>1</v>
      </c>
      <c r="G31">
        <v>1998</v>
      </c>
      <c r="H31" t="s">
        <v>25</v>
      </c>
      <c r="I31" t="str">
        <f>CONCATENATE(M31,N31,O31,P31,Q31,R31,S31,T31,U31,V31,W31,X31,Z31,AA31,AB31,AC31,AD31,AE31,AF31,AG31,AH31)</f>
        <v>C05</v>
      </c>
      <c r="J31">
        <v>3</v>
      </c>
      <c r="K31">
        <v>3</v>
      </c>
      <c r="M31" t="str">
        <f t="shared" si="11"/>
        <v/>
      </c>
      <c r="N31" t="str">
        <f t="shared" si="11"/>
        <v/>
      </c>
      <c r="O31" t="str">
        <f t="shared" si="11"/>
        <v/>
      </c>
      <c r="P31" t="str">
        <f t="shared" si="11"/>
        <v/>
      </c>
      <c r="Q31" t="str">
        <f t="shared" si="11"/>
        <v>C05</v>
      </c>
      <c r="R31" t="str">
        <f t="shared" si="11"/>
        <v/>
      </c>
      <c r="S31" t="str">
        <f t="shared" si="11"/>
        <v/>
      </c>
      <c r="T31" t="str">
        <f t="shared" si="11"/>
        <v/>
      </c>
      <c r="U31" t="str">
        <f t="shared" si="11"/>
        <v/>
      </c>
      <c r="V31" t="str">
        <f t="shared" si="11"/>
        <v/>
      </c>
      <c r="W31" t="str">
        <f t="shared" si="11"/>
        <v/>
      </c>
      <c r="X31" t="str">
        <f t="shared" si="11"/>
        <v/>
      </c>
      <c r="Z31" t="str">
        <f t="shared" si="12"/>
        <v/>
      </c>
      <c r="AA31" t="str">
        <f t="shared" si="12"/>
        <v/>
      </c>
      <c r="AB31" t="str">
        <f t="shared" si="12"/>
        <v/>
      </c>
      <c r="AC31" t="str">
        <f t="shared" si="12"/>
        <v/>
      </c>
      <c r="AD31" t="str">
        <f t="shared" si="12"/>
        <v/>
      </c>
      <c r="AE31" t="str">
        <f t="shared" si="12"/>
        <v/>
      </c>
      <c r="AF31" t="str">
        <f t="shared" si="12"/>
        <v/>
      </c>
      <c r="AG31" t="str">
        <f t="shared" si="12"/>
        <v/>
      </c>
      <c r="AH31" t="str">
        <f t="shared" si="12"/>
        <v/>
      </c>
    </row>
    <row r="32" spans="1:34" ht="23.25" customHeight="1" x14ac:dyDescent="0.3">
      <c r="A32" s="23">
        <f t="shared" si="4"/>
        <v>0</v>
      </c>
      <c r="C32" s="338" t="str">
        <f ca="1">CONCATENATE("Chlapci  - ročník narození ",Kategorie!$G$17,"     ",Kategorie!$I$17," m")</f>
        <v>Chlapci  - ročník narození 2011-2012     60 m</v>
      </c>
      <c r="D32" s="338"/>
      <c r="E32" s="338"/>
      <c r="F32" s="338"/>
      <c r="G32" s="338"/>
      <c r="H32" s="338"/>
      <c r="I32" s="338"/>
      <c r="J32" s="338"/>
    </row>
    <row r="33" spans="1:34" x14ac:dyDescent="0.3">
      <c r="A33" s="23">
        <f t="shared" si="4"/>
        <v>1</v>
      </c>
      <c r="B33">
        <f>IF(D31="","",MAX($B$16:B31)+1)</f>
        <v>13</v>
      </c>
      <c r="C33" s="16">
        <v>46</v>
      </c>
      <c r="D33" t="s">
        <v>215</v>
      </c>
      <c r="E33" t="s">
        <v>237</v>
      </c>
      <c r="F33" s="2">
        <v>1</v>
      </c>
      <c r="G33">
        <v>1993</v>
      </c>
      <c r="H33" t="s">
        <v>23</v>
      </c>
      <c r="I33" t="str">
        <f>CONCATENATE(M33,N33,O33,P33,Q33,R33,S33,T33,U33,V33,W33,X33,Z33,AA33,AB33,AC33,AD33,AE33,AF33,AG33,AH33)</f>
        <v>C07</v>
      </c>
      <c r="J33">
        <v>1</v>
      </c>
      <c r="K33">
        <v>1</v>
      </c>
      <c r="M33" t="str">
        <f t="shared" ref="M33:X35" si="13">IF($F33=0,"",IF(AND($G33&gt;=M$10,$G33&lt;=M$11),M$14,""))</f>
        <v/>
      </c>
      <c r="N33" t="str">
        <f t="shared" si="13"/>
        <v/>
      </c>
      <c r="O33" t="str">
        <f t="shared" si="13"/>
        <v/>
      </c>
      <c r="P33" t="str">
        <f t="shared" si="13"/>
        <v/>
      </c>
      <c r="Q33" t="str">
        <f t="shared" si="13"/>
        <v/>
      </c>
      <c r="R33" t="str">
        <f t="shared" si="13"/>
        <v/>
      </c>
      <c r="S33" t="str">
        <f t="shared" si="13"/>
        <v>C07</v>
      </c>
      <c r="T33" t="str">
        <f t="shared" si="13"/>
        <v/>
      </c>
      <c r="U33" t="str">
        <f t="shared" si="13"/>
        <v/>
      </c>
      <c r="V33" t="str">
        <f t="shared" si="13"/>
        <v/>
      </c>
      <c r="W33" t="str">
        <f t="shared" si="13"/>
        <v/>
      </c>
      <c r="X33" t="str">
        <f t="shared" si="13"/>
        <v/>
      </c>
      <c r="Z33" t="str">
        <f t="shared" ref="Z33:AH35" si="14">IF($F33=1,"",IF(AND($G33&gt;=Z$10,$G33&lt;=Z$11),Z$14,""))</f>
        <v/>
      </c>
      <c r="AA33" t="str">
        <f t="shared" si="14"/>
        <v/>
      </c>
      <c r="AB33" t="str">
        <f t="shared" si="14"/>
        <v/>
      </c>
      <c r="AC33" t="str">
        <f t="shared" si="14"/>
        <v/>
      </c>
      <c r="AD33" t="str">
        <f t="shared" si="14"/>
        <v/>
      </c>
      <c r="AE33" t="str">
        <f t="shared" si="14"/>
        <v/>
      </c>
      <c r="AF33" t="str">
        <f t="shared" si="14"/>
        <v/>
      </c>
      <c r="AG33" t="str">
        <f t="shared" si="14"/>
        <v/>
      </c>
      <c r="AH33" t="str">
        <f t="shared" si="14"/>
        <v/>
      </c>
    </row>
    <row r="34" spans="1:34" x14ac:dyDescent="0.3">
      <c r="A34" s="23">
        <f t="shared" si="4"/>
        <v>2</v>
      </c>
      <c r="B34">
        <f>IF(D33="","",MAX($B$16:B33)+1)</f>
        <v>14</v>
      </c>
      <c r="C34" s="16">
        <v>37</v>
      </c>
      <c r="D34" t="s">
        <v>64</v>
      </c>
      <c r="E34" t="s">
        <v>210</v>
      </c>
      <c r="F34" s="2">
        <v>1</v>
      </c>
      <c r="G34">
        <v>1995</v>
      </c>
      <c r="H34" t="s">
        <v>25</v>
      </c>
      <c r="I34" t="str">
        <f>CONCATENATE(M34,N34,O34,P34,Q34,R34,S34,T34,U34,V34,W34,X34,Z34,AA34,AB34,AC34,AD34,AE34,AF34,AG34,AH34)</f>
        <v>C07</v>
      </c>
      <c r="J34">
        <v>2</v>
      </c>
      <c r="K34">
        <v>2</v>
      </c>
      <c r="M34" t="str">
        <f t="shared" si="13"/>
        <v/>
      </c>
      <c r="N34" t="str">
        <f t="shared" si="13"/>
        <v/>
      </c>
      <c r="O34" t="str">
        <f t="shared" si="13"/>
        <v/>
      </c>
      <c r="P34" t="str">
        <f t="shared" si="13"/>
        <v/>
      </c>
      <c r="Q34" t="str">
        <f t="shared" si="13"/>
        <v/>
      </c>
      <c r="R34" t="str">
        <f t="shared" si="13"/>
        <v/>
      </c>
      <c r="S34" t="str">
        <f t="shared" si="13"/>
        <v>C07</v>
      </c>
      <c r="T34" t="str">
        <f t="shared" si="13"/>
        <v/>
      </c>
      <c r="U34" t="str">
        <f t="shared" si="13"/>
        <v/>
      </c>
      <c r="V34" t="str">
        <f t="shared" si="13"/>
        <v/>
      </c>
      <c r="W34" t="str">
        <f t="shared" si="13"/>
        <v/>
      </c>
      <c r="X34" t="str">
        <f t="shared" si="13"/>
        <v/>
      </c>
      <c r="Z34" t="str">
        <f t="shared" si="14"/>
        <v/>
      </c>
      <c r="AA34" t="str">
        <f t="shared" si="14"/>
        <v/>
      </c>
      <c r="AB34" t="str">
        <f t="shared" si="14"/>
        <v/>
      </c>
      <c r="AC34" t="str">
        <f t="shared" si="14"/>
        <v/>
      </c>
      <c r="AD34" t="str">
        <f t="shared" si="14"/>
        <v/>
      </c>
      <c r="AE34" t="str">
        <f t="shared" si="14"/>
        <v/>
      </c>
      <c r="AF34" t="str">
        <f t="shared" si="14"/>
        <v/>
      </c>
      <c r="AG34" t="str">
        <f t="shared" si="14"/>
        <v/>
      </c>
      <c r="AH34" t="str">
        <f t="shared" si="14"/>
        <v/>
      </c>
    </row>
    <row r="35" spans="1:34" x14ac:dyDescent="0.3">
      <c r="A35" s="23">
        <f t="shared" si="4"/>
        <v>3</v>
      </c>
      <c r="B35">
        <f>IF(D34="","",MAX($B$16:B34)+1)</f>
        <v>15</v>
      </c>
      <c r="C35" s="16">
        <v>69</v>
      </c>
      <c r="D35" t="s">
        <v>266</v>
      </c>
      <c r="E35" t="s">
        <v>267</v>
      </c>
      <c r="F35" s="2">
        <v>1</v>
      </c>
      <c r="G35">
        <v>1995</v>
      </c>
      <c r="H35" t="s">
        <v>268</v>
      </c>
      <c r="I35" t="str">
        <f>CONCATENATE(M35,N35,O35,P35,Q35,R35,S35,T35,U35,V35,W35,X35,Z35,AA35,AB35,AC35,AD35,AE35,AF35,AG35,AH35)</f>
        <v>C07</v>
      </c>
      <c r="J35">
        <v>3</v>
      </c>
      <c r="K35">
        <v>3</v>
      </c>
      <c r="M35" t="str">
        <f t="shared" si="13"/>
        <v/>
      </c>
      <c r="N35" t="str">
        <f t="shared" si="13"/>
        <v/>
      </c>
      <c r="O35" t="str">
        <f t="shared" si="13"/>
        <v/>
      </c>
      <c r="P35" t="str">
        <f t="shared" si="13"/>
        <v/>
      </c>
      <c r="Q35" t="str">
        <f t="shared" si="13"/>
        <v/>
      </c>
      <c r="R35" t="str">
        <f t="shared" si="13"/>
        <v/>
      </c>
      <c r="S35" t="str">
        <f t="shared" si="13"/>
        <v>C07</v>
      </c>
      <c r="T35" t="str">
        <f t="shared" si="13"/>
        <v/>
      </c>
      <c r="U35" t="str">
        <f t="shared" si="13"/>
        <v/>
      </c>
      <c r="V35" t="str">
        <f t="shared" si="13"/>
        <v/>
      </c>
      <c r="W35" t="str">
        <f t="shared" si="13"/>
        <v/>
      </c>
      <c r="X35" t="str">
        <f t="shared" si="13"/>
        <v/>
      </c>
      <c r="Z35" t="str">
        <f t="shared" si="14"/>
        <v/>
      </c>
      <c r="AA35" t="str">
        <f t="shared" si="14"/>
        <v/>
      </c>
      <c r="AB35" t="str">
        <f t="shared" si="14"/>
        <v/>
      </c>
      <c r="AC35" t="str">
        <f t="shared" si="14"/>
        <v/>
      </c>
      <c r="AD35" t="str">
        <f t="shared" si="14"/>
        <v/>
      </c>
      <c r="AE35" t="str">
        <f t="shared" si="14"/>
        <v/>
      </c>
      <c r="AF35" t="str">
        <f t="shared" si="14"/>
        <v/>
      </c>
      <c r="AG35" t="str">
        <f t="shared" si="14"/>
        <v/>
      </c>
      <c r="AH35" t="str">
        <f t="shared" si="14"/>
        <v/>
      </c>
    </row>
    <row r="36" spans="1:34" ht="23.25" customHeight="1" x14ac:dyDescent="0.3">
      <c r="A36" s="23">
        <f t="shared" si="4"/>
        <v>0</v>
      </c>
      <c r="C36" s="338" t="str">
        <f ca="1">CONCATENATE("Muži  - ročník narození ",Kategorie!$G$19,"     ",Kategorie!$I$19," m")</f>
        <v>Muži  - ročník narození 2009-2010     80 m</v>
      </c>
      <c r="D36" s="338"/>
      <c r="E36" s="338"/>
      <c r="F36" s="338"/>
      <c r="G36" s="338"/>
      <c r="H36" s="338"/>
      <c r="I36" s="338"/>
      <c r="J36" s="338"/>
    </row>
    <row r="37" spans="1:34" x14ac:dyDescent="0.3">
      <c r="A37" s="23">
        <f t="shared" si="4"/>
        <v>1</v>
      </c>
      <c r="B37">
        <f>IF(D35="","",MAX($B$16:B35)+1)</f>
        <v>16</v>
      </c>
      <c r="C37" s="16">
        <v>44</v>
      </c>
      <c r="D37" t="s">
        <v>24</v>
      </c>
      <c r="E37" t="s">
        <v>22</v>
      </c>
      <c r="F37" s="2">
        <v>1</v>
      </c>
      <c r="G37">
        <v>1990</v>
      </c>
      <c r="H37" t="s">
        <v>23</v>
      </c>
      <c r="I37" t="str">
        <f t="shared" ref="I37:I51" si="15">CONCATENATE(M37,N37,O37,P37,Q37,R37,S37,T37,U37,V37,W37,X37,Z37,AA37,AB37,AC37,AD37,AE37,AF37,AG37,AH37)</f>
        <v>C08</v>
      </c>
      <c r="J37">
        <v>1</v>
      </c>
      <c r="K37">
        <v>1</v>
      </c>
      <c r="M37" t="str">
        <f t="shared" ref="M37:X51" si="16">IF($F37=0,"",IF(AND($G37&gt;=M$10,$G37&lt;=M$11),M$14,""))</f>
        <v/>
      </c>
      <c r="N37" t="str">
        <f t="shared" si="16"/>
        <v/>
      </c>
      <c r="O37" t="str">
        <f t="shared" si="16"/>
        <v/>
      </c>
      <c r="P37" t="str">
        <f t="shared" si="16"/>
        <v/>
      </c>
      <c r="Q37" t="str">
        <f t="shared" si="16"/>
        <v/>
      </c>
      <c r="R37" t="str">
        <f t="shared" si="16"/>
        <v/>
      </c>
      <c r="S37" t="str">
        <f t="shared" si="16"/>
        <v/>
      </c>
      <c r="T37" t="str">
        <f t="shared" si="16"/>
        <v>C08</v>
      </c>
      <c r="U37" t="str">
        <f t="shared" si="16"/>
        <v/>
      </c>
      <c r="V37" t="str">
        <f t="shared" si="16"/>
        <v/>
      </c>
      <c r="W37" t="str">
        <f t="shared" si="16"/>
        <v/>
      </c>
      <c r="X37" t="str">
        <f t="shared" si="16"/>
        <v/>
      </c>
      <c r="Z37" t="str">
        <f t="shared" ref="Z37:AH51" si="17">IF($F37=1,"",IF(AND($G37&gt;=Z$10,$G37&lt;=Z$11),Z$14,""))</f>
        <v/>
      </c>
      <c r="AA37" t="str">
        <f t="shared" si="17"/>
        <v/>
      </c>
      <c r="AB37" t="str">
        <f t="shared" si="17"/>
        <v/>
      </c>
      <c r="AC37" t="str">
        <f t="shared" si="17"/>
        <v/>
      </c>
      <c r="AD37" t="str">
        <f t="shared" si="17"/>
        <v/>
      </c>
      <c r="AE37" t="str">
        <f t="shared" si="17"/>
        <v/>
      </c>
      <c r="AF37" t="str">
        <f t="shared" si="17"/>
        <v/>
      </c>
      <c r="AG37" t="str">
        <f t="shared" si="17"/>
        <v/>
      </c>
      <c r="AH37" t="str">
        <f t="shared" si="17"/>
        <v/>
      </c>
    </row>
    <row r="38" spans="1:34" x14ac:dyDescent="0.3">
      <c r="A38" s="23">
        <f t="shared" si="4"/>
        <v>2</v>
      </c>
      <c r="B38">
        <f>IF(D37="","",MAX($B$16:B37)+1)</f>
        <v>17</v>
      </c>
      <c r="C38" s="16">
        <v>72</v>
      </c>
      <c r="D38" t="s">
        <v>33</v>
      </c>
      <c r="E38" t="s">
        <v>27</v>
      </c>
      <c r="F38" s="2">
        <v>1</v>
      </c>
      <c r="G38">
        <v>1973</v>
      </c>
      <c r="H38" t="s">
        <v>28</v>
      </c>
      <c r="I38" t="str">
        <f t="shared" si="15"/>
        <v>C08</v>
      </c>
      <c r="J38">
        <v>2</v>
      </c>
      <c r="K38">
        <v>2</v>
      </c>
      <c r="M38" t="str">
        <f t="shared" si="16"/>
        <v/>
      </c>
      <c r="N38" t="str">
        <f t="shared" si="16"/>
        <v/>
      </c>
      <c r="O38" t="str">
        <f t="shared" si="16"/>
        <v/>
      </c>
      <c r="P38" t="str">
        <f t="shared" si="16"/>
        <v/>
      </c>
      <c r="Q38" t="str">
        <f t="shared" si="16"/>
        <v/>
      </c>
      <c r="R38" t="str">
        <f t="shared" si="16"/>
        <v/>
      </c>
      <c r="S38" t="str">
        <f t="shared" si="16"/>
        <v/>
      </c>
      <c r="T38" t="str">
        <f t="shared" si="16"/>
        <v>C08</v>
      </c>
      <c r="U38" t="str">
        <f t="shared" si="16"/>
        <v/>
      </c>
      <c r="V38" t="str">
        <f t="shared" si="16"/>
        <v/>
      </c>
      <c r="W38" t="str">
        <f t="shared" si="16"/>
        <v/>
      </c>
      <c r="X38" t="str">
        <f t="shared" si="16"/>
        <v/>
      </c>
      <c r="Z38" t="str">
        <f t="shared" si="17"/>
        <v/>
      </c>
      <c r="AA38" t="str">
        <f t="shared" si="17"/>
        <v/>
      </c>
      <c r="AB38" t="str">
        <f t="shared" si="17"/>
        <v/>
      </c>
      <c r="AC38" t="str">
        <f t="shared" si="17"/>
        <v/>
      </c>
      <c r="AD38" t="str">
        <f t="shared" si="17"/>
        <v/>
      </c>
      <c r="AE38" t="str">
        <f t="shared" si="17"/>
        <v/>
      </c>
      <c r="AF38" t="str">
        <f t="shared" si="17"/>
        <v/>
      </c>
      <c r="AG38" t="str">
        <f t="shared" si="17"/>
        <v/>
      </c>
      <c r="AH38" t="str">
        <f t="shared" si="17"/>
        <v/>
      </c>
    </row>
    <row r="39" spans="1:34" x14ac:dyDescent="0.3">
      <c r="A39" s="23">
        <f t="shared" si="4"/>
        <v>3</v>
      </c>
      <c r="B39">
        <f>IF(D38="","",MAX($B$16:B38)+1)</f>
        <v>18</v>
      </c>
      <c r="C39" s="16">
        <v>7</v>
      </c>
      <c r="D39" t="s">
        <v>198</v>
      </c>
      <c r="E39" s="18" t="s">
        <v>197</v>
      </c>
      <c r="F39" s="2">
        <v>1</v>
      </c>
      <c r="G39">
        <v>1978</v>
      </c>
      <c r="H39" t="s">
        <v>196</v>
      </c>
      <c r="I39" t="str">
        <f t="shared" si="15"/>
        <v>C08</v>
      </c>
      <c r="J39">
        <v>3</v>
      </c>
      <c r="K39">
        <v>3</v>
      </c>
      <c r="M39" t="str">
        <f t="shared" si="16"/>
        <v/>
      </c>
      <c r="N39" t="str">
        <f t="shared" si="16"/>
        <v/>
      </c>
      <c r="O39" t="str">
        <f t="shared" si="16"/>
        <v/>
      </c>
      <c r="P39" t="str">
        <f t="shared" si="16"/>
        <v/>
      </c>
      <c r="Q39" t="str">
        <f t="shared" si="16"/>
        <v/>
      </c>
      <c r="R39" t="str">
        <f t="shared" si="16"/>
        <v/>
      </c>
      <c r="S39" t="str">
        <f t="shared" si="16"/>
        <v/>
      </c>
      <c r="T39" t="str">
        <f t="shared" si="16"/>
        <v>C08</v>
      </c>
      <c r="U39" t="str">
        <f t="shared" si="16"/>
        <v/>
      </c>
      <c r="V39" t="str">
        <f t="shared" si="16"/>
        <v/>
      </c>
      <c r="W39" t="str">
        <f t="shared" si="16"/>
        <v/>
      </c>
      <c r="X39" t="str">
        <f t="shared" si="16"/>
        <v/>
      </c>
      <c r="Z39" t="str">
        <f t="shared" si="17"/>
        <v/>
      </c>
      <c r="AA39" t="str">
        <f t="shared" si="17"/>
        <v/>
      </c>
      <c r="AB39" t="str">
        <f t="shared" si="17"/>
        <v/>
      </c>
      <c r="AC39" t="str">
        <f t="shared" si="17"/>
        <v/>
      </c>
      <c r="AD39" t="str">
        <f t="shared" si="17"/>
        <v/>
      </c>
      <c r="AE39" t="str">
        <f t="shared" si="17"/>
        <v/>
      </c>
      <c r="AF39" t="str">
        <f t="shared" si="17"/>
        <v/>
      </c>
      <c r="AG39" t="str">
        <f t="shared" si="17"/>
        <v/>
      </c>
      <c r="AH39" t="str">
        <f t="shared" si="17"/>
        <v/>
      </c>
    </row>
    <row r="40" spans="1:34" x14ac:dyDescent="0.3">
      <c r="A40" s="23">
        <f t="shared" si="4"/>
        <v>4</v>
      </c>
      <c r="B40">
        <f>IF(D39="","",MAX($B$16:B39)+1)</f>
        <v>19</v>
      </c>
      <c r="C40" s="16">
        <v>33</v>
      </c>
      <c r="D40" t="s">
        <v>15</v>
      </c>
      <c r="E40" t="s">
        <v>224</v>
      </c>
      <c r="F40" s="2">
        <v>1</v>
      </c>
      <c r="G40">
        <v>1991</v>
      </c>
      <c r="H40" t="s">
        <v>28</v>
      </c>
      <c r="I40" t="str">
        <f t="shared" si="15"/>
        <v>C08</v>
      </c>
      <c r="J40">
        <v>4</v>
      </c>
      <c r="K40">
        <v>4</v>
      </c>
      <c r="M40" t="str">
        <f t="shared" si="16"/>
        <v/>
      </c>
      <c r="N40" t="str">
        <f t="shared" si="16"/>
        <v/>
      </c>
      <c r="O40" t="str">
        <f t="shared" si="16"/>
        <v/>
      </c>
      <c r="P40" t="str">
        <f t="shared" si="16"/>
        <v/>
      </c>
      <c r="Q40" t="str">
        <f t="shared" si="16"/>
        <v/>
      </c>
      <c r="R40" t="str">
        <f t="shared" si="16"/>
        <v/>
      </c>
      <c r="S40" t="str">
        <f t="shared" si="16"/>
        <v/>
      </c>
      <c r="T40" t="str">
        <f t="shared" si="16"/>
        <v>C08</v>
      </c>
      <c r="U40" t="str">
        <f t="shared" si="16"/>
        <v/>
      </c>
      <c r="V40" t="str">
        <f t="shared" si="16"/>
        <v/>
      </c>
      <c r="W40" t="str">
        <f t="shared" si="16"/>
        <v/>
      </c>
      <c r="X40" t="str">
        <f t="shared" si="16"/>
        <v/>
      </c>
      <c r="Z40" t="str">
        <f t="shared" si="17"/>
        <v/>
      </c>
      <c r="AA40" t="str">
        <f t="shared" si="17"/>
        <v/>
      </c>
      <c r="AB40" t="str">
        <f t="shared" si="17"/>
        <v/>
      </c>
      <c r="AC40" t="str">
        <f t="shared" si="17"/>
        <v/>
      </c>
      <c r="AD40" t="str">
        <f t="shared" si="17"/>
        <v/>
      </c>
      <c r="AE40" t="str">
        <f t="shared" si="17"/>
        <v/>
      </c>
      <c r="AF40" t="str">
        <f t="shared" si="17"/>
        <v/>
      </c>
      <c r="AG40" t="str">
        <f t="shared" si="17"/>
        <v/>
      </c>
      <c r="AH40" t="str">
        <f t="shared" si="17"/>
        <v/>
      </c>
    </row>
    <row r="41" spans="1:34" x14ac:dyDescent="0.3">
      <c r="A41" s="23">
        <f t="shared" si="4"/>
        <v>5</v>
      </c>
      <c r="B41">
        <f>IF(D40="","",MAX($B$16:B40)+1)</f>
        <v>20</v>
      </c>
      <c r="C41" s="16">
        <v>76</v>
      </c>
      <c r="D41" t="s">
        <v>278</v>
      </c>
      <c r="E41" t="s">
        <v>279</v>
      </c>
      <c r="F41" s="2">
        <v>1</v>
      </c>
      <c r="G41">
        <v>1981</v>
      </c>
      <c r="H41" t="s">
        <v>28</v>
      </c>
      <c r="I41" t="str">
        <f t="shared" si="15"/>
        <v>C08</v>
      </c>
      <c r="J41">
        <v>5</v>
      </c>
      <c r="K41">
        <v>5</v>
      </c>
      <c r="M41" t="str">
        <f t="shared" si="16"/>
        <v/>
      </c>
      <c r="N41" t="str">
        <f t="shared" si="16"/>
        <v/>
      </c>
      <c r="O41" t="str">
        <f t="shared" si="16"/>
        <v/>
      </c>
      <c r="P41" t="str">
        <f t="shared" si="16"/>
        <v/>
      </c>
      <c r="Q41" t="str">
        <f t="shared" si="16"/>
        <v/>
      </c>
      <c r="R41" t="str">
        <f t="shared" si="16"/>
        <v/>
      </c>
      <c r="S41" t="str">
        <f t="shared" si="16"/>
        <v/>
      </c>
      <c r="T41" t="str">
        <f t="shared" si="16"/>
        <v>C08</v>
      </c>
      <c r="U41" t="str">
        <f t="shared" si="16"/>
        <v/>
      </c>
      <c r="V41" t="str">
        <f t="shared" si="16"/>
        <v/>
      </c>
      <c r="W41" t="str">
        <f t="shared" si="16"/>
        <v/>
      </c>
      <c r="X41" t="str">
        <f t="shared" si="16"/>
        <v/>
      </c>
      <c r="Z41" t="str">
        <f t="shared" si="17"/>
        <v/>
      </c>
      <c r="AA41" t="str">
        <f t="shared" si="17"/>
        <v/>
      </c>
      <c r="AB41" t="str">
        <f t="shared" si="17"/>
        <v/>
      </c>
      <c r="AC41" t="str">
        <f t="shared" si="17"/>
        <v/>
      </c>
      <c r="AD41" t="str">
        <f t="shared" si="17"/>
        <v/>
      </c>
      <c r="AE41" t="str">
        <f t="shared" si="17"/>
        <v/>
      </c>
      <c r="AF41" t="str">
        <f t="shared" si="17"/>
        <v/>
      </c>
      <c r="AG41" t="str">
        <f t="shared" si="17"/>
        <v/>
      </c>
      <c r="AH41" t="str">
        <f t="shared" si="17"/>
        <v/>
      </c>
    </row>
    <row r="42" spans="1:34" x14ac:dyDescent="0.3">
      <c r="A42" s="23">
        <f t="shared" si="4"/>
        <v>6</v>
      </c>
      <c r="B42">
        <f>IF(D41="","",MAX($B$16:B41)+1)</f>
        <v>21</v>
      </c>
      <c r="C42" s="16">
        <v>65</v>
      </c>
      <c r="D42" t="s">
        <v>260</v>
      </c>
      <c r="E42" t="s">
        <v>261</v>
      </c>
      <c r="F42" s="2">
        <v>1</v>
      </c>
      <c r="G42">
        <v>1976</v>
      </c>
      <c r="H42" t="s">
        <v>245</v>
      </c>
      <c r="I42" t="str">
        <f t="shared" si="15"/>
        <v>C08</v>
      </c>
      <c r="J42">
        <v>6</v>
      </c>
      <c r="K42">
        <v>6</v>
      </c>
      <c r="M42" t="str">
        <f t="shared" si="16"/>
        <v/>
      </c>
      <c r="N42" t="str">
        <f t="shared" si="16"/>
        <v/>
      </c>
      <c r="O42" t="str">
        <f t="shared" si="16"/>
        <v/>
      </c>
      <c r="P42" t="str">
        <f t="shared" si="16"/>
        <v/>
      </c>
      <c r="Q42" t="str">
        <f t="shared" si="16"/>
        <v/>
      </c>
      <c r="R42" t="str">
        <f t="shared" si="16"/>
        <v/>
      </c>
      <c r="S42" t="str">
        <f t="shared" si="16"/>
        <v/>
      </c>
      <c r="T42" t="str">
        <f t="shared" si="16"/>
        <v>C08</v>
      </c>
      <c r="U42" t="str">
        <f t="shared" si="16"/>
        <v/>
      </c>
      <c r="V42" t="str">
        <f t="shared" si="16"/>
        <v/>
      </c>
      <c r="W42" t="str">
        <f t="shared" si="16"/>
        <v/>
      </c>
      <c r="X42" t="str">
        <f t="shared" si="16"/>
        <v/>
      </c>
      <c r="Z42" t="str">
        <f t="shared" si="17"/>
        <v/>
      </c>
      <c r="AA42" t="str">
        <f t="shared" si="17"/>
        <v/>
      </c>
      <c r="AB42" t="str">
        <f t="shared" si="17"/>
        <v/>
      </c>
      <c r="AC42" t="str">
        <f t="shared" si="17"/>
        <v/>
      </c>
      <c r="AD42" t="str">
        <f t="shared" si="17"/>
        <v/>
      </c>
      <c r="AE42" t="str">
        <f t="shared" si="17"/>
        <v/>
      </c>
      <c r="AF42" t="str">
        <f t="shared" si="17"/>
        <v/>
      </c>
      <c r="AG42" t="str">
        <f t="shared" si="17"/>
        <v/>
      </c>
      <c r="AH42" t="str">
        <f t="shared" si="17"/>
        <v/>
      </c>
    </row>
    <row r="43" spans="1:34" x14ac:dyDescent="0.3">
      <c r="A43" s="23">
        <f t="shared" si="4"/>
        <v>7</v>
      </c>
      <c r="B43">
        <f>IF(D42="","",MAX($B$16:B42)+1)</f>
        <v>22</v>
      </c>
      <c r="C43" s="16">
        <v>14</v>
      </c>
      <c r="D43" t="s">
        <v>205</v>
      </c>
      <c r="E43" t="s">
        <v>206</v>
      </c>
      <c r="F43" s="2">
        <v>1</v>
      </c>
      <c r="G43">
        <v>1991</v>
      </c>
      <c r="H43" t="s">
        <v>196</v>
      </c>
      <c r="I43" t="str">
        <f t="shared" si="15"/>
        <v>C08</v>
      </c>
      <c r="J43">
        <v>7</v>
      </c>
      <c r="K43">
        <v>7</v>
      </c>
      <c r="M43" t="str">
        <f t="shared" si="16"/>
        <v/>
      </c>
      <c r="N43" t="str">
        <f t="shared" si="16"/>
        <v/>
      </c>
      <c r="O43" t="str">
        <f t="shared" si="16"/>
        <v/>
      </c>
      <c r="P43" t="str">
        <f t="shared" si="16"/>
        <v/>
      </c>
      <c r="Q43" t="str">
        <f t="shared" si="16"/>
        <v/>
      </c>
      <c r="R43" t="str">
        <f t="shared" si="16"/>
        <v/>
      </c>
      <c r="S43" t="str">
        <f t="shared" si="16"/>
        <v/>
      </c>
      <c r="T43" t="str">
        <f t="shared" si="16"/>
        <v>C08</v>
      </c>
      <c r="U43" t="str">
        <f t="shared" si="16"/>
        <v/>
      </c>
      <c r="V43" t="str">
        <f t="shared" si="16"/>
        <v/>
      </c>
      <c r="W43" t="str">
        <f t="shared" si="16"/>
        <v/>
      </c>
      <c r="X43" t="str">
        <f t="shared" si="16"/>
        <v/>
      </c>
      <c r="Z43" t="str">
        <f t="shared" si="17"/>
        <v/>
      </c>
      <c r="AA43" t="str">
        <f t="shared" si="17"/>
        <v/>
      </c>
      <c r="AB43" t="str">
        <f t="shared" si="17"/>
        <v/>
      </c>
      <c r="AC43" t="str">
        <f t="shared" si="17"/>
        <v/>
      </c>
      <c r="AD43" t="str">
        <f t="shared" si="17"/>
        <v/>
      </c>
      <c r="AE43" t="str">
        <f t="shared" si="17"/>
        <v/>
      </c>
      <c r="AF43" t="str">
        <f t="shared" si="17"/>
        <v/>
      </c>
      <c r="AG43" t="str">
        <f t="shared" si="17"/>
        <v/>
      </c>
      <c r="AH43" t="str">
        <f t="shared" si="17"/>
        <v/>
      </c>
    </row>
    <row r="44" spans="1:34" x14ac:dyDescent="0.3">
      <c r="A44" s="23">
        <f t="shared" si="4"/>
        <v>8</v>
      </c>
      <c r="B44">
        <f>IF(D43="","",MAX($B$16:B43)+1)</f>
        <v>23</v>
      </c>
      <c r="C44" s="16">
        <v>12</v>
      </c>
      <c r="D44" t="s">
        <v>202</v>
      </c>
      <c r="E44" t="s">
        <v>49</v>
      </c>
      <c r="F44" s="2">
        <v>1</v>
      </c>
      <c r="G44">
        <v>1976</v>
      </c>
      <c r="H44" t="s">
        <v>201</v>
      </c>
      <c r="I44" t="str">
        <f t="shared" si="15"/>
        <v>C08</v>
      </c>
      <c r="J44">
        <v>8</v>
      </c>
      <c r="K44">
        <v>8</v>
      </c>
      <c r="M44" t="str">
        <f t="shared" si="16"/>
        <v/>
      </c>
      <c r="N44" t="str">
        <f t="shared" si="16"/>
        <v/>
      </c>
      <c r="O44" t="str">
        <f t="shared" si="16"/>
        <v/>
      </c>
      <c r="P44" t="str">
        <f t="shared" si="16"/>
        <v/>
      </c>
      <c r="Q44" t="str">
        <f t="shared" si="16"/>
        <v/>
      </c>
      <c r="R44" t="str">
        <f t="shared" si="16"/>
        <v/>
      </c>
      <c r="S44" t="str">
        <f t="shared" si="16"/>
        <v/>
      </c>
      <c r="T44" t="str">
        <f t="shared" si="16"/>
        <v>C08</v>
      </c>
      <c r="U44" t="str">
        <f t="shared" si="16"/>
        <v/>
      </c>
      <c r="V44" t="str">
        <f t="shared" si="16"/>
        <v/>
      </c>
      <c r="W44" t="str">
        <f t="shared" si="16"/>
        <v/>
      </c>
      <c r="X44" t="str">
        <f t="shared" si="16"/>
        <v/>
      </c>
      <c r="Z44" t="str">
        <f t="shared" si="17"/>
        <v/>
      </c>
      <c r="AA44" t="str">
        <f t="shared" si="17"/>
        <v/>
      </c>
      <c r="AB44" t="str">
        <f t="shared" si="17"/>
        <v/>
      </c>
      <c r="AC44" t="str">
        <f t="shared" si="17"/>
        <v/>
      </c>
      <c r="AD44" t="str">
        <f t="shared" si="17"/>
        <v/>
      </c>
      <c r="AE44" t="str">
        <f t="shared" si="17"/>
        <v/>
      </c>
      <c r="AF44" t="str">
        <f t="shared" si="17"/>
        <v/>
      </c>
      <c r="AG44" t="str">
        <f t="shared" si="17"/>
        <v/>
      </c>
      <c r="AH44" t="str">
        <f t="shared" si="17"/>
        <v/>
      </c>
    </row>
    <row r="45" spans="1:34" x14ac:dyDescent="0.3">
      <c r="A45" s="23">
        <f t="shared" si="4"/>
        <v>9</v>
      </c>
      <c r="B45">
        <f>IF(D44="","",MAX($B$16:B44)+1)</f>
        <v>24</v>
      </c>
      <c r="C45" s="16">
        <v>24</v>
      </c>
      <c r="D45" t="s">
        <v>215</v>
      </c>
      <c r="E45" t="s">
        <v>213</v>
      </c>
      <c r="F45" s="2">
        <v>1</v>
      </c>
      <c r="G45">
        <v>1981</v>
      </c>
      <c r="H45" t="s">
        <v>214</v>
      </c>
      <c r="I45" t="str">
        <f t="shared" si="15"/>
        <v>C08</v>
      </c>
      <c r="J45">
        <v>9</v>
      </c>
      <c r="K45">
        <v>9</v>
      </c>
      <c r="M45" t="str">
        <f t="shared" si="16"/>
        <v/>
      </c>
      <c r="N45" t="str">
        <f t="shared" si="16"/>
        <v/>
      </c>
      <c r="O45" t="str">
        <f t="shared" si="16"/>
        <v/>
      </c>
      <c r="P45" t="str">
        <f t="shared" si="16"/>
        <v/>
      </c>
      <c r="Q45" t="str">
        <f t="shared" si="16"/>
        <v/>
      </c>
      <c r="R45" t="str">
        <f t="shared" si="16"/>
        <v/>
      </c>
      <c r="S45" t="str">
        <f t="shared" si="16"/>
        <v/>
      </c>
      <c r="T45" t="str">
        <f t="shared" si="16"/>
        <v>C08</v>
      </c>
      <c r="U45" t="str">
        <f t="shared" si="16"/>
        <v/>
      </c>
      <c r="V45" t="str">
        <f t="shared" si="16"/>
        <v/>
      </c>
      <c r="W45" t="str">
        <f t="shared" si="16"/>
        <v/>
      </c>
      <c r="X45" t="str">
        <f t="shared" si="16"/>
        <v/>
      </c>
      <c r="Z45" t="str">
        <f t="shared" si="17"/>
        <v/>
      </c>
      <c r="AA45" t="str">
        <f t="shared" si="17"/>
        <v/>
      </c>
      <c r="AB45" t="str">
        <f t="shared" si="17"/>
        <v/>
      </c>
      <c r="AC45" t="str">
        <f t="shared" si="17"/>
        <v/>
      </c>
      <c r="AD45" t="str">
        <f t="shared" si="17"/>
        <v/>
      </c>
      <c r="AE45" t="str">
        <f t="shared" si="17"/>
        <v/>
      </c>
      <c r="AF45" t="str">
        <f t="shared" si="17"/>
        <v/>
      </c>
      <c r="AG45" t="str">
        <f t="shared" si="17"/>
        <v/>
      </c>
      <c r="AH45" t="str">
        <f t="shared" si="17"/>
        <v/>
      </c>
    </row>
    <row r="46" spans="1:34" x14ac:dyDescent="0.3">
      <c r="A46" s="23">
        <f t="shared" si="4"/>
        <v>10</v>
      </c>
      <c r="B46">
        <f>IF(D45="","",MAX($B$16:B45)+1)</f>
        <v>25</v>
      </c>
      <c r="C46" s="16">
        <v>26</v>
      </c>
      <c r="D46" t="s">
        <v>64</v>
      </c>
      <c r="E46" t="s">
        <v>218</v>
      </c>
      <c r="F46" s="2">
        <v>1</v>
      </c>
      <c r="G46">
        <v>1974</v>
      </c>
      <c r="H46" t="s">
        <v>28</v>
      </c>
      <c r="I46" t="str">
        <f t="shared" si="15"/>
        <v>C08</v>
      </c>
      <c r="J46">
        <v>10</v>
      </c>
      <c r="K46">
        <v>10</v>
      </c>
      <c r="M46" t="str">
        <f t="shared" si="16"/>
        <v/>
      </c>
      <c r="N46" t="str">
        <f t="shared" si="16"/>
        <v/>
      </c>
      <c r="O46" t="str">
        <f t="shared" si="16"/>
        <v/>
      </c>
      <c r="P46" t="str">
        <f t="shared" si="16"/>
        <v/>
      </c>
      <c r="Q46" t="str">
        <f t="shared" si="16"/>
        <v/>
      </c>
      <c r="R46" t="str">
        <f t="shared" si="16"/>
        <v/>
      </c>
      <c r="S46" t="str">
        <f t="shared" si="16"/>
        <v/>
      </c>
      <c r="T46" t="str">
        <f t="shared" si="16"/>
        <v>C08</v>
      </c>
      <c r="U46" t="str">
        <f t="shared" si="16"/>
        <v/>
      </c>
      <c r="V46" t="str">
        <f t="shared" si="16"/>
        <v/>
      </c>
      <c r="W46" t="str">
        <f t="shared" si="16"/>
        <v/>
      </c>
      <c r="X46" t="str">
        <f t="shared" si="16"/>
        <v/>
      </c>
      <c r="Z46" t="str">
        <f t="shared" si="17"/>
        <v/>
      </c>
      <c r="AA46" t="str">
        <f t="shared" si="17"/>
        <v/>
      </c>
      <c r="AB46" t="str">
        <f t="shared" si="17"/>
        <v/>
      </c>
      <c r="AC46" t="str">
        <f t="shared" si="17"/>
        <v/>
      </c>
      <c r="AD46" t="str">
        <f t="shared" si="17"/>
        <v/>
      </c>
      <c r="AE46" t="str">
        <f t="shared" si="17"/>
        <v/>
      </c>
      <c r="AF46" t="str">
        <f t="shared" si="17"/>
        <v/>
      </c>
      <c r="AG46" t="str">
        <f t="shared" si="17"/>
        <v/>
      </c>
      <c r="AH46" t="str">
        <f t="shared" si="17"/>
        <v/>
      </c>
    </row>
    <row r="47" spans="1:34" x14ac:dyDescent="0.3">
      <c r="A47" s="23">
        <f t="shared" si="4"/>
        <v>11</v>
      </c>
      <c r="B47">
        <f>IF(D46="","",MAX($B$16:B46)+1)</f>
        <v>26</v>
      </c>
      <c r="C47" s="16">
        <v>31</v>
      </c>
      <c r="D47" t="s">
        <v>221</v>
      </c>
      <c r="E47" t="s">
        <v>222</v>
      </c>
      <c r="F47" s="2">
        <v>1</v>
      </c>
      <c r="G47">
        <v>1979</v>
      </c>
      <c r="H47" t="s">
        <v>28</v>
      </c>
      <c r="I47" t="str">
        <f t="shared" si="15"/>
        <v>C08</v>
      </c>
      <c r="J47">
        <v>11</v>
      </c>
      <c r="K47">
        <v>11</v>
      </c>
      <c r="M47" t="str">
        <f t="shared" si="16"/>
        <v/>
      </c>
      <c r="N47" t="str">
        <f t="shared" si="16"/>
        <v/>
      </c>
      <c r="O47" t="str">
        <f t="shared" si="16"/>
        <v/>
      </c>
      <c r="P47" t="str">
        <f t="shared" si="16"/>
        <v/>
      </c>
      <c r="Q47" t="str">
        <f t="shared" si="16"/>
        <v/>
      </c>
      <c r="R47" t="str">
        <f t="shared" si="16"/>
        <v/>
      </c>
      <c r="S47" t="str">
        <f t="shared" si="16"/>
        <v/>
      </c>
      <c r="T47" t="str">
        <f t="shared" si="16"/>
        <v>C08</v>
      </c>
      <c r="U47" t="str">
        <f t="shared" si="16"/>
        <v/>
      </c>
      <c r="V47" t="str">
        <f t="shared" si="16"/>
        <v/>
      </c>
      <c r="W47" t="str">
        <f t="shared" si="16"/>
        <v/>
      </c>
      <c r="X47" t="str">
        <f t="shared" si="16"/>
        <v/>
      </c>
      <c r="Z47" t="str">
        <f t="shared" si="17"/>
        <v/>
      </c>
      <c r="AA47" t="str">
        <f t="shared" si="17"/>
        <v/>
      </c>
      <c r="AB47" t="str">
        <f t="shared" si="17"/>
        <v/>
      </c>
      <c r="AC47" t="str">
        <f t="shared" si="17"/>
        <v/>
      </c>
      <c r="AD47" t="str">
        <f t="shared" si="17"/>
        <v/>
      </c>
      <c r="AE47" t="str">
        <f t="shared" si="17"/>
        <v/>
      </c>
      <c r="AF47" t="str">
        <f t="shared" si="17"/>
        <v/>
      </c>
      <c r="AG47" t="str">
        <f t="shared" si="17"/>
        <v/>
      </c>
      <c r="AH47" t="str">
        <f t="shared" si="17"/>
        <v/>
      </c>
    </row>
    <row r="48" spans="1:34" x14ac:dyDescent="0.3">
      <c r="A48" s="23">
        <f t="shared" si="4"/>
        <v>12</v>
      </c>
      <c r="B48">
        <f>IF(D47="","",MAX($B$16:B47)+1)</f>
        <v>27</v>
      </c>
      <c r="C48" s="16">
        <v>13</v>
      </c>
      <c r="D48" t="s">
        <v>203</v>
      </c>
      <c r="E48" t="s">
        <v>204</v>
      </c>
      <c r="F48" s="2">
        <v>1</v>
      </c>
      <c r="G48">
        <v>1982</v>
      </c>
      <c r="H48" t="s">
        <v>196</v>
      </c>
      <c r="I48" t="str">
        <f t="shared" si="15"/>
        <v>C08</v>
      </c>
      <c r="J48">
        <v>12</v>
      </c>
      <c r="K48">
        <v>12</v>
      </c>
      <c r="M48" t="str">
        <f t="shared" si="16"/>
        <v/>
      </c>
      <c r="N48" t="str">
        <f t="shared" si="16"/>
        <v/>
      </c>
      <c r="O48" t="str">
        <f t="shared" si="16"/>
        <v/>
      </c>
      <c r="P48" t="str">
        <f t="shared" si="16"/>
        <v/>
      </c>
      <c r="Q48" t="str">
        <f t="shared" si="16"/>
        <v/>
      </c>
      <c r="R48" t="str">
        <f t="shared" si="16"/>
        <v/>
      </c>
      <c r="S48" t="str">
        <f t="shared" si="16"/>
        <v/>
      </c>
      <c r="T48" t="str">
        <f t="shared" si="16"/>
        <v>C08</v>
      </c>
      <c r="U48" t="str">
        <f t="shared" si="16"/>
        <v/>
      </c>
      <c r="V48" t="str">
        <f t="shared" si="16"/>
        <v/>
      </c>
      <c r="W48" t="str">
        <f t="shared" si="16"/>
        <v/>
      </c>
      <c r="X48" t="str">
        <f t="shared" si="16"/>
        <v/>
      </c>
      <c r="Z48" t="str">
        <f t="shared" si="17"/>
        <v/>
      </c>
      <c r="AA48" t="str">
        <f t="shared" si="17"/>
        <v/>
      </c>
      <c r="AB48" t="str">
        <f t="shared" si="17"/>
        <v/>
      </c>
      <c r="AC48" t="str">
        <f t="shared" si="17"/>
        <v/>
      </c>
      <c r="AD48" t="str">
        <f t="shared" si="17"/>
        <v/>
      </c>
      <c r="AE48" t="str">
        <f t="shared" si="17"/>
        <v/>
      </c>
      <c r="AF48" t="str">
        <f t="shared" si="17"/>
        <v/>
      </c>
      <c r="AG48" t="str">
        <f t="shared" si="17"/>
        <v/>
      </c>
      <c r="AH48" t="str">
        <f t="shared" si="17"/>
        <v/>
      </c>
    </row>
    <row r="49" spans="1:34" x14ac:dyDescent="0.3">
      <c r="A49" s="23">
        <f t="shared" si="4"/>
        <v>13</v>
      </c>
      <c r="B49">
        <f>IF(D48="","",MAX($B$16:B48)+1)</f>
        <v>28</v>
      </c>
      <c r="C49" s="16">
        <v>66</v>
      </c>
      <c r="D49" t="s">
        <v>18</v>
      </c>
      <c r="E49" t="s">
        <v>262</v>
      </c>
      <c r="F49" s="2">
        <v>1</v>
      </c>
      <c r="G49">
        <v>1981</v>
      </c>
      <c r="H49" t="s">
        <v>196</v>
      </c>
      <c r="I49" t="str">
        <f t="shared" si="15"/>
        <v>C08</v>
      </c>
      <c r="J49">
        <v>13</v>
      </c>
      <c r="K49">
        <v>13</v>
      </c>
      <c r="M49" t="str">
        <f t="shared" si="16"/>
        <v/>
      </c>
      <c r="N49" t="str">
        <f t="shared" si="16"/>
        <v/>
      </c>
      <c r="O49" t="str">
        <f t="shared" si="16"/>
        <v/>
      </c>
      <c r="P49" t="str">
        <f t="shared" si="16"/>
        <v/>
      </c>
      <c r="Q49" t="str">
        <f t="shared" si="16"/>
        <v/>
      </c>
      <c r="R49" t="str">
        <f t="shared" si="16"/>
        <v/>
      </c>
      <c r="S49" t="str">
        <f t="shared" si="16"/>
        <v/>
      </c>
      <c r="T49" t="str">
        <f t="shared" si="16"/>
        <v>C08</v>
      </c>
      <c r="U49" t="str">
        <f t="shared" si="16"/>
        <v/>
      </c>
      <c r="V49" t="str">
        <f t="shared" si="16"/>
        <v/>
      </c>
      <c r="W49" t="str">
        <f t="shared" si="16"/>
        <v/>
      </c>
      <c r="X49" t="str">
        <f t="shared" si="16"/>
        <v/>
      </c>
      <c r="Z49" t="str">
        <f t="shared" si="17"/>
        <v/>
      </c>
      <c r="AA49" t="str">
        <f t="shared" si="17"/>
        <v/>
      </c>
      <c r="AB49" t="str">
        <f t="shared" si="17"/>
        <v/>
      </c>
      <c r="AC49" t="str">
        <f t="shared" si="17"/>
        <v/>
      </c>
      <c r="AD49" t="str">
        <f t="shared" si="17"/>
        <v/>
      </c>
      <c r="AE49" t="str">
        <f t="shared" si="17"/>
        <v/>
      </c>
      <c r="AF49" t="str">
        <f t="shared" si="17"/>
        <v/>
      </c>
      <c r="AG49" t="str">
        <f t="shared" si="17"/>
        <v/>
      </c>
      <c r="AH49" t="str">
        <f t="shared" si="17"/>
        <v/>
      </c>
    </row>
    <row r="50" spans="1:34" x14ac:dyDescent="0.3">
      <c r="A50" s="23">
        <f t="shared" si="4"/>
        <v>14</v>
      </c>
      <c r="B50">
        <f>IF(D49="","",MAX($B$16:B49)+1)</f>
        <v>29</v>
      </c>
      <c r="C50" s="16">
        <v>48</v>
      </c>
      <c r="D50" t="s">
        <v>41</v>
      </c>
      <c r="E50" t="s">
        <v>42</v>
      </c>
      <c r="F50" s="2">
        <v>1</v>
      </c>
      <c r="G50">
        <v>1985</v>
      </c>
      <c r="H50" t="s">
        <v>43</v>
      </c>
      <c r="I50" t="str">
        <f t="shared" si="15"/>
        <v>C08</v>
      </c>
      <c r="J50">
        <v>14</v>
      </c>
      <c r="K50">
        <v>14</v>
      </c>
      <c r="M50" t="str">
        <f t="shared" si="16"/>
        <v/>
      </c>
      <c r="N50" t="str">
        <f t="shared" si="16"/>
        <v/>
      </c>
      <c r="O50" t="str">
        <f t="shared" si="16"/>
        <v/>
      </c>
      <c r="P50" t="str">
        <f t="shared" si="16"/>
        <v/>
      </c>
      <c r="Q50" t="str">
        <f t="shared" si="16"/>
        <v/>
      </c>
      <c r="R50" t="str">
        <f t="shared" si="16"/>
        <v/>
      </c>
      <c r="S50" t="str">
        <f t="shared" si="16"/>
        <v/>
      </c>
      <c r="T50" t="str">
        <f t="shared" si="16"/>
        <v>C08</v>
      </c>
      <c r="U50" t="str">
        <f t="shared" si="16"/>
        <v/>
      </c>
      <c r="V50" t="str">
        <f t="shared" si="16"/>
        <v/>
      </c>
      <c r="W50" t="str">
        <f t="shared" si="16"/>
        <v/>
      </c>
      <c r="X50" t="str">
        <f t="shared" si="16"/>
        <v/>
      </c>
      <c r="Z50" t="str">
        <f t="shared" si="17"/>
        <v/>
      </c>
      <c r="AA50" t="str">
        <f t="shared" si="17"/>
        <v/>
      </c>
      <c r="AB50" t="str">
        <f t="shared" si="17"/>
        <v/>
      </c>
      <c r="AC50" t="str">
        <f t="shared" si="17"/>
        <v/>
      </c>
      <c r="AD50" t="str">
        <f t="shared" si="17"/>
        <v/>
      </c>
      <c r="AE50" t="str">
        <f t="shared" si="17"/>
        <v/>
      </c>
      <c r="AF50" t="str">
        <f t="shared" si="17"/>
        <v/>
      </c>
      <c r="AG50" t="str">
        <f t="shared" si="17"/>
        <v/>
      </c>
      <c r="AH50" t="str">
        <f t="shared" si="17"/>
        <v/>
      </c>
    </row>
    <row r="51" spans="1:34" x14ac:dyDescent="0.3">
      <c r="A51" s="23">
        <f t="shared" si="4"/>
        <v>0</v>
      </c>
      <c r="B51">
        <f>IF(D50="","",MAX($B$16:B50)+1)</f>
        <v>30</v>
      </c>
      <c r="C51" s="16">
        <v>41</v>
      </c>
      <c r="D51" t="s">
        <v>202</v>
      </c>
      <c r="E51" t="s">
        <v>231</v>
      </c>
      <c r="F51" s="2">
        <v>1</v>
      </c>
      <c r="G51">
        <v>1992</v>
      </c>
      <c r="H51" t="s">
        <v>25</v>
      </c>
      <c r="I51" t="str">
        <f t="shared" si="15"/>
        <v>C08</v>
      </c>
      <c r="M51" t="str">
        <f t="shared" si="16"/>
        <v/>
      </c>
      <c r="N51" t="str">
        <f t="shared" si="16"/>
        <v/>
      </c>
      <c r="O51" t="str">
        <f t="shared" si="16"/>
        <v/>
      </c>
      <c r="P51" t="str">
        <f t="shared" si="16"/>
        <v/>
      </c>
      <c r="Q51" t="str">
        <f t="shared" si="16"/>
        <v/>
      </c>
      <c r="R51" t="str">
        <f t="shared" si="16"/>
        <v/>
      </c>
      <c r="S51" t="str">
        <f t="shared" si="16"/>
        <v/>
      </c>
      <c r="T51" t="str">
        <f t="shared" si="16"/>
        <v>C08</v>
      </c>
      <c r="U51" t="str">
        <f t="shared" si="16"/>
        <v/>
      </c>
      <c r="V51" t="str">
        <f t="shared" si="16"/>
        <v/>
      </c>
      <c r="W51" t="str">
        <f t="shared" si="16"/>
        <v/>
      </c>
      <c r="X51" t="str">
        <f t="shared" si="16"/>
        <v/>
      </c>
      <c r="Z51" t="str">
        <f t="shared" si="17"/>
        <v/>
      </c>
      <c r="AA51" t="str">
        <f t="shared" si="17"/>
        <v/>
      </c>
      <c r="AB51" t="str">
        <f t="shared" si="17"/>
        <v/>
      </c>
      <c r="AC51" t="str">
        <f t="shared" si="17"/>
        <v/>
      </c>
      <c r="AD51" t="str">
        <f t="shared" si="17"/>
        <v/>
      </c>
      <c r="AE51" t="str">
        <f t="shared" si="17"/>
        <v/>
      </c>
      <c r="AF51" t="str">
        <f t="shared" si="17"/>
        <v/>
      </c>
      <c r="AG51" t="str">
        <f t="shared" si="17"/>
        <v/>
      </c>
      <c r="AH51" t="str">
        <f t="shared" si="17"/>
        <v/>
      </c>
    </row>
    <row r="52" spans="1:34" ht="23.25" customHeight="1" x14ac:dyDescent="0.3">
      <c r="A52" s="23">
        <f t="shared" si="4"/>
        <v>0</v>
      </c>
      <c r="C52" s="338" t="str">
        <f ca="1">CONCATENATE("Muži  - ročník narození ",Kategorie!$G$28,"     ",Kategorie!$I$28," m")</f>
        <v>Muži  - ročník narození 1926-1956     110 m</v>
      </c>
      <c r="D52" s="338"/>
      <c r="E52" s="338"/>
      <c r="F52" s="338"/>
      <c r="G52" s="338"/>
      <c r="H52" s="338"/>
      <c r="I52" s="338"/>
      <c r="J52" s="338"/>
    </row>
    <row r="53" spans="1:34" x14ac:dyDescent="0.3">
      <c r="A53" s="23">
        <f t="shared" si="4"/>
        <v>1</v>
      </c>
      <c r="B53">
        <f>IF(D51="","",MAX($B$16:B51)+1)</f>
        <v>31</v>
      </c>
      <c r="C53" s="16">
        <v>75</v>
      </c>
      <c r="D53" t="s">
        <v>15</v>
      </c>
      <c r="E53" t="s">
        <v>277</v>
      </c>
      <c r="F53" s="2">
        <v>1</v>
      </c>
      <c r="G53">
        <v>1967</v>
      </c>
      <c r="H53" t="s">
        <v>32</v>
      </c>
      <c r="I53" t="str">
        <f>CONCATENATE(M53,N53,O53,P53,Q53,R53,S53,T53,U53,V53,W53,X53,Z53,AA53,AB53,AC53,AD53,AE53,AF53,AG53,AH53)</f>
        <v>C09</v>
      </c>
      <c r="J53">
        <v>1</v>
      </c>
      <c r="K53">
        <v>1</v>
      </c>
      <c r="M53" t="str">
        <f t="shared" ref="M53:X56" si="18">IF($F53=0,"",IF(AND($G53&gt;=M$10,$G53&lt;=M$11),M$14,""))</f>
        <v/>
      </c>
      <c r="N53" t="str">
        <f t="shared" si="18"/>
        <v/>
      </c>
      <c r="O53" t="str">
        <f t="shared" si="18"/>
        <v/>
      </c>
      <c r="P53" t="str">
        <f t="shared" si="18"/>
        <v/>
      </c>
      <c r="Q53" t="str">
        <f t="shared" si="18"/>
        <v/>
      </c>
      <c r="R53" t="str">
        <f t="shared" si="18"/>
        <v/>
      </c>
      <c r="S53" t="str">
        <f t="shared" si="18"/>
        <v/>
      </c>
      <c r="T53" t="str">
        <f t="shared" si="18"/>
        <v/>
      </c>
      <c r="U53" t="str">
        <f t="shared" si="18"/>
        <v>C09</v>
      </c>
      <c r="V53" t="str">
        <f t="shared" si="18"/>
        <v/>
      </c>
      <c r="W53" t="str">
        <f t="shared" si="18"/>
        <v/>
      </c>
      <c r="X53" t="str">
        <f t="shared" si="18"/>
        <v/>
      </c>
      <c r="Z53" t="str">
        <f t="shared" ref="Z53:AH56" si="19">IF($F53=1,"",IF(AND($G53&gt;=Z$10,$G53&lt;=Z$11),Z$14,""))</f>
        <v/>
      </c>
      <c r="AA53" t="str">
        <f t="shared" si="19"/>
        <v/>
      </c>
      <c r="AB53" t="str">
        <f t="shared" si="19"/>
        <v/>
      </c>
      <c r="AC53" t="str">
        <f t="shared" si="19"/>
        <v/>
      </c>
      <c r="AD53" t="str">
        <f t="shared" si="19"/>
        <v/>
      </c>
      <c r="AE53" t="str">
        <f t="shared" si="19"/>
        <v/>
      </c>
      <c r="AF53" t="str">
        <f t="shared" si="19"/>
        <v/>
      </c>
      <c r="AG53" t="str">
        <f t="shared" si="19"/>
        <v/>
      </c>
      <c r="AH53" t="str">
        <f t="shared" si="19"/>
        <v/>
      </c>
    </row>
    <row r="54" spans="1:34" x14ac:dyDescent="0.3">
      <c r="A54" s="23">
        <f t="shared" si="4"/>
        <v>2</v>
      </c>
      <c r="B54">
        <f>IF(D53="","",MAX($B$16:B53)+1)</f>
        <v>32</v>
      </c>
      <c r="C54" s="16">
        <v>32</v>
      </c>
      <c r="D54" t="s">
        <v>215</v>
      </c>
      <c r="E54" t="s">
        <v>223</v>
      </c>
      <c r="F54" s="2">
        <v>1</v>
      </c>
      <c r="G54">
        <v>1965</v>
      </c>
      <c r="H54" t="s">
        <v>214</v>
      </c>
      <c r="I54" t="str">
        <f>CONCATENATE(M54,N54,O54,P54,Q54,R54,S54,T54,U54,V54,W54,X54,Z54,AA54,AB54,AC54,AD54,AE54,AF54,AG54,AH54)</f>
        <v>C09</v>
      </c>
      <c r="J54">
        <v>2</v>
      </c>
      <c r="K54">
        <v>2</v>
      </c>
      <c r="M54" t="str">
        <f t="shared" si="18"/>
        <v/>
      </c>
      <c r="N54" t="str">
        <f t="shared" si="18"/>
        <v/>
      </c>
      <c r="O54" t="str">
        <f t="shared" si="18"/>
        <v/>
      </c>
      <c r="P54" t="str">
        <f t="shared" si="18"/>
        <v/>
      </c>
      <c r="Q54" t="str">
        <f t="shared" si="18"/>
        <v/>
      </c>
      <c r="R54" t="str">
        <f t="shared" si="18"/>
        <v/>
      </c>
      <c r="S54" t="str">
        <f t="shared" si="18"/>
        <v/>
      </c>
      <c r="T54" t="str">
        <f t="shared" si="18"/>
        <v/>
      </c>
      <c r="U54" t="str">
        <f t="shared" si="18"/>
        <v>C09</v>
      </c>
      <c r="V54" t="str">
        <f t="shared" si="18"/>
        <v/>
      </c>
      <c r="W54" t="str">
        <f t="shared" si="18"/>
        <v/>
      </c>
      <c r="X54" t="str">
        <f t="shared" si="18"/>
        <v/>
      </c>
      <c r="Z54" t="str">
        <f t="shared" si="19"/>
        <v/>
      </c>
      <c r="AA54" t="str">
        <f t="shared" si="19"/>
        <v/>
      </c>
      <c r="AB54" t="str">
        <f t="shared" si="19"/>
        <v/>
      </c>
      <c r="AC54" t="str">
        <f t="shared" si="19"/>
        <v/>
      </c>
      <c r="AD54" t="str">
        <f t="shared" si="19"/>
        <v/>
      </c>
      <c r="AE54" t="str">
        <f t="shared" si="19"/>
        <v/>
      </c>
      <c r="AF54" t="str">
        <f t="shared" si="19"/>
        <v/>
      </c>
      <c r="AG54" t="str">
        <f t="shared" si="19"/>
        <v/>
      </c>
      <c r="AH54" t="str">
        <f t="shared" si="19"/>
        <v/>
      </c>
    </row>
    <row r="55" spans="1:34" x14ac:dyDescent="0.3">
      <c r="A55" s="23">
        <f t="shared" si="4"/>
        <v>3</v>
      </c>
      <c r="B55">
        <f>IF(D54="","",MAX($B$16:B54)+1)</f>
        <v>33</v>
      </c>
      <c r="C55" s="16">
        <v>20</v>
      </c>
      <c r="D55" t="s">
        <v>198</v>
      </c>
      <c r="E55" t="s">
        <v>210</v>
      </c>
      <c r="F55" s="2">
        <v>1</v>
      </c>
      <c r="G55">
        <v>1968</v>
      </c>
      <c r="H55" t="s">
        <v>25</v>
      </c>
      <c r="I55" t="str">
        <f>CONCATENATE(M55,N55,O55,P55,Q55,R55,S55,T55,U55,V55,W55,X55,Z55,AA55,AB55,AC55,AD55,AE55,AF55,AG55,AH55)</f>
        <v>C09</v>
      </c>
      <c r="J55">
        <v>3</v>
      </c>
      <c r="K55">
        <v>4</v>
      </c>
      <c r="M55" t="str">
        <f t="shared" si="18"/>
        <v/>
      </c>
      <c r="N55" t="str">
        <f t="shared" si="18"/>
        <v/>
      </c>
      <c r="O55" t="str">
        <f t="shared" si="18"/>
        <v/>
      </c>
      <c r="P55" t="str">
        <f t="shared" si="18"/>
        <v/>
      </c>
      <c r="Q55" t="str">
        <f t="shared" si="18"/>
        <v/>
      </c>
      <c r="R55" t="str">
        <f t="shared" si="18"/>
        <v/>
      </c>
      <c r="S55" t="str">
        <f t="shared" si="18"/>
        <v/>
      </c>
      <c r="T55" t="str">
        <f t="shared" si="18"/>
        <v/>
      </c>
      <c r="U55" t="str">
        <f t="shared" si="18"/>
        <v>C09</v>
      </c>
      <c r="V55" t="str">
        <f t="shared" si="18"/>
        <v/>
      </c>
      <c r="W55" t="str">
        <f t="shared" si="18"/>
        <v/>
      </c>
      <c r="X55" t="str">
        <f t="shared" si="18"/>
        <v/>
      </c>
      <c r="Z55" t="str">
        <f t="shared" si="19"/>
        <v/>
      </c>
      <c r="AA55" t="str">
        <f t="shared" si="19"/>
        <v/>
      </c>
      <c r="AB55" t="str">
        <f t="shared" si="19"/>
        <v/>
      </c>
      <c r="AC55" t="str">
        <f t="shared" si="19"/>
        <v/>
      </c>
      <c r="AD55" t="str">
        <f t="shared" si="19"/>
        <v/>
      </c>
      <c r="AE55" t="str">
        <f t="shared" si="19"/>
        <v/>
      </c>
      <c r="AF55" t="str">
        <f t="shared" si="19"/>
        <v/>
      </c>
      <c r="AG55" t="str">
        <f t="shared" si="19"/>
        <v/>
      </c>
      <c r="AH55" t="str">
        <f t="shared" si="19"/>
        <v/>
      </c>
    </row>
    <row r="56" spans="1:34" x14ac:dyDescent="0.3">
      <c r="A56" s="23">
        <f t="shared" si="4"/>
        <v>4</v>
      </c>
      <c r="B56">
        <f>IF(D55="","",MAX($B$16:B55)+1)</f>
        <v>34</v>
      </c>
      <c r="C56" s="16">
        <v>77</v>
      </c>
      <c r="D56" t="s">
        <v>198</v>
      </c>
      <c r="E56" t="s">
        <v>280</v>
      </c>
      <c r="F56" s="2">
        <v>1</v>
      </c>
      <c r="G56">
        <v>1965</v>
      </c>
      <c r="H56" t="s">
        <v>281</v>
      </c>
      <c r="I56" t="str">
        <f>CONCATENATE(M56,N56,O56,P56,Q56,R56,S56,T56,U56,V56,W56,X56,Z56,AA56,AB56,AC56,AD56,AE56,AF56,AG56,AH56)</f>
        <v>C09</v>
      </c>
      <c r="J56">
        <v>4</v>
      </c>
      <c r="K56">
        <v>5</v>
      </c>
      <c r="M56" t="str">
        <f t="shared" si="18"/>
        <v/>
      </c>
      <c r="N56" t="str">
        <f t="shared" si="18"/>
        <v/>
      </c>
      <c r="O56" t="str">
        <f t="shared" si="18"/>
        <v/>
      </c>
      <c r="P56" t="str">
        <f t="shared" si="18"/>
        <v/>
      </c>
      <c r="Q56" t="str">
        <f t="shared" si="18"/>
        <v/>
      </c>
      <c r="R56" t="str">
        <f t="shared" si="18"/>
        <v/>
      </c>
      <c r="S56" t="str">
        <f t="shared" si="18"/>
        <v/>
      </c>
      <c r="T56" t="str">
        <f t="shared" si="18"/>
        <v/>
      </c>
      <c r="U56" t="str">
        <f t="shared" si="18"/>
        <v>C09</v>
      </c>
      <c r="V56" t="str">
        <f t="shared" si="18"/>
        <v/>
      </c>
      <c r="W56" t="str">
        <f t="shared" si="18"/>
        <v/>
      </c>
      <c r="X56" t="str">
        <f t="shared" si="18"/>
        <v/>
      </c>
      <c r="Z56" t="str">
        <f t="shared" si="19"/>
        <v/>
      </c>
      <c r="AA56" t="str">
        <f t="shared" si="19"/>
        <v/>
      </c>
      <c r="AB56" t="str">
        <f t="shared" si="19"/>
        <v/>
      </c>
      <c r="AC56" t="str">
        <f t="shared" si="19"/>
        <v/>
      </c>
      <c r="AD56" t="str">
        <f t="shared" si="19"/>
        <v/>
      </c>
      <c r="AE56" t="str">
        <f t="shared" si="19"/>
        <v/>
      </c>
      <c r="AF56" t="str">
        <f t="shared" si="19"/>
        <v/>
      </c>
      <c r="AG56" t="str">
        <f t="shared" si="19"/>
        <v/>
      </c>
      <c r="AH56" t="str">
        <f t="shared" si="19"/>
        <v/>
      </c>
    </row>
    <row r="57" spans="1:34" ht="23.25" customHeight="1" x14ac:dyDescent="0.3">
      <c r="A57" s="23">
        <f t="shared" si="4"/>
        <v>0</v>
      </c>
      <c r="C57" s="338" t="str">
        <f ca="1">CONCATENATE("Muži  - ročník narození ",Kategorie!$G$32,"     ",Kategorie!$I$32," m")</f>
        <v>Muži  - ročník narození 1967-1976     110 m</v>
      </c>
      <c r="D57" s="338"/>
      <c r="E57" s="338"/>
      <c r="F57" s="338"/>
      <c r="G57" s="338"/>
      <c r="H57" s="338"/>
      <c r="I57" s="338"/>
      <c r="J57" s="338"/>
    </row>
    <row r="58" spans="1:34" x14ac:dyDescent="0.3">
      <c r="A58" s="23">
        <f t="shared" si="4"/>
        <v>1</v>
      </c>
      <c r="B58">
        <f>IF(D56="","",MAX($B$16:B56)+1)</f>
        <v>35</v>
      </c>
      <c r="C58" s="16">
        <v>74</v>
      </c>
      <c r="D58" t="s">
        <v>275</v>
      </c>
      <c r="E58" t="s">
        <v>276</v>
      </c>
      <c r="F58" s="2">
        <v>1</v>
      </c>
      <c r="G58">
        <v>1962</v>
      </c>
      <c r="H58" t="s">
        <v>274</v>
      </c>
      <c r="I58" t="str">
        <f>CONCATENATE(M58,N58,O58,P58,Q58,R58,S58,T58,U58,V58,W58,X58,Z58,AA58,AB58,AC58,AD58,AE58,AF58,AG58,AH58)</f>
        <v>C10</v>
      </c>
      <c r="J58">
        <v>1</v>
      </c>
      <c r="K58">
        <v>1</v>
      </c>
      <c r="M58" t="str">
        <f t="shared" ref="M58:X61" si="20">IF($F58=0,"",IF(AND($G58&gt;=M$10,$G58&lt;=M$11),M$14,""))</f>
        <v/>
      </c>
      <c r="N58" t="str">
        <f t="shared" si="20"/>
        <v/>
      </c>
      <c r="O58" t="str">
        <f t="shared" si="20"/>
        <v/>
      </c>
      <c r="P58" t="str">
        <f t="shared" si="20"/>
        <v/>
      </c>
      <c r="Q58" t="str">
        <f t="shared" si="20"/>
        <v/>
      </c>
      <c r="R58" t="str">
        <f t="shared" si="20"/>
        <v/>
      </c>
      <c r="S58" t="str">
        <f t="shared" si="20"/>
        <v/>
      </c>
      <c r="T58" t="str">
        <f t="shared" si="20"/>
        <v/>
      </c>
      <c r="U58" t="str">
        <f t="shared" si="20"/>
        <v/>
      </c>
      <c r="V58" t="str">
        <f t="shared" si="20"/>
        <v>C10</v>
      </c>
      <c r="W58" t="str">
        <f t="shared" si="20"/>
        <v/>
      </c>
      <c r="X58" t="str">
        <f t="shared" si="20"/>
        <v/>
      </c>
      <c r="Z58" t="str">
        <f t="shared" ref="Z58:AH61" si="21">IF($F58=1,"",IF(AND($G58&gt;=Z$10,$G58&lt;=Z$11),Z$14,""))</f>
        <v/>
      </c>
      <c r="AA58" t="str">
        <f t="shared" si="21"/>
        <v/>
      </c>
      <c r="AB58" t="str">
        <f t="shared" si="21"/>
        <v/>
      </c>
      <c r="AC58" t="str">
        <f t="shared" si="21"/>
        <v/>
      </c>
      <c r="AD58" t="str">
        <f t="shared" si="21"/>
        <v/>
      </c>
      <c r="AE58" t="str">
        <f t="shared" si="21"/>
        <v/>
      </c>
      <c r="AF58" t="str">
        <f t="shared" si="21"/>
        <v/>
      </c>
      <c r="AG58" t="str">
        <f t="shared" si="21"/>
        <v/>
      </c>
      <c r="AH58" t="str">
        <f t="shared" si="21"/>
        <v/>
      </c>
    </row>
    <row r="59" spans="1:34" x14ac:dyDescent="0.3">
      <c r="A59" s="23">
        <f t="shared" si="4"/>
        <v>2</v>
      </c>
      <c r="B59">
        <f>IF(D58="","",MAX($B$16:B58)+1)</f>
        <v>36</v>
      </c>
      <c r="C59" s="16">
        <v>45</v>
      </c>
      <c r="D59" t="s">
        <v>21</v>
      </c>
      <c r="E59" t="s">
        <v>22</v>
      </c>
      <c r="F59" s="2">
        <v>1</v>
      </c>
      <c r="G59">
        <v>1956</v>
      </c>
      <c r="H59" t="s">
        <v>23</v>
      </c>
      <c r="I59" t="str">
        <f>CONCATENATE(M59,N59,O59,P59,Q59,R59,S59,T59,U59,V59,W59,X59,Z59,AA59,AB59,AC59,AD59,AE59,AF59,AG59,AH59)</f>
        <v>C10</v>
      </c>
      <c r="J59">
        <v>2</v>
      </c>
      <c r="K59">
        <v>2</v>
      </c>
      <c r="M59" t="str">
        <f t="shared" si="20"/>
        <v/>
      </c>
      <c r="N59" t="str">
        <f t="shared" si="20"/>
        <v/>
      </c>
      <c r="O59" t="str">
        <f t="shared" si="20"/>
        <v/>
      </c>
      <c r="P59" t="str">
        <f t="shared" si="20"/>
        <v/>
      </c>
      <c r="Q59" t="str">
        <f t="shared" si="20"/>
        <v/>
      </c>
      <c r="R59" t="str">
        <f t="shared" si="20"/>
        <v/>
      </c>
      <c r="S59" t="str">
        <f t="shared" si="20"/>
        <v/>
      </c>
      <c r="T59" t="str">
        <f t="shared" si="20"/>
        <v/>
      </c>
      <c r="U59" t="str">
        <f t="shared" si="20"/>
        <v/>
      </c>
      <c r="V59" t="str">
        <f t="shared" si="20"/>
        <v>C10</v>
      </c>
      <c r="W59" t="str">
        <f t="shared" si="20"/>
        <v/>
      </c>
      <c r="X59" t="str">
        <f t="shared" si="20"/>
        <v/>
      </c>
      <c r="Z59" t="str">
        <f t="shared" si="21"/>
        <v/>
      </c>
      <c r="AA59" t="str">
        <f t="shared" si="21"/>
        <v/>
      </c>
      <c r="AB59" t="str">
        <f t="shared" si="21"/>
        <v/>
      </c>
      <c r="AC59" t="str">
        <f t="shared" si="21"/>
        <v/>
      </c>
      <c r="AD59" t="str">
        <f t="shared" si="21"/>
        <v/>
      </c>
      <c r="AE59" t="str">
        <f t="shared" si="21"/>
        <v/>
      </c>
      <c r="AF59" t="str">
        <f t="shared" si="21"/>
        <v/>
      </c>
      <c r="AG59" t="str">
        <f t="shared" si="21"/>
        <v/>
      </c>
      <c r="AH59" t="str">
        <f t="shared" si="21"/>
        <v/>
      </c>
    </row>
    <row r="60" spans="1:34" x14ac:dyDescent="0.3">
      <c r="A60" s="23">
        <f t="shared" si="4"/>
        <v>3</v>
      </c>
      <c r="B60">
        <f>IF(D59="","",MAX($B$16:B59)+1)</f>
        <v>37</v>
      </c>
      <c r="C60" s="16">
        <v>47</v>
      </c>
      <c r="D60" t="s">
        <v>64</v>
      </c>
      <c r="E60" t="s">
        <v>238</v>
      </c>
      <c r="F60" s="2">
        <v>1</v>
      </c>
      <c r="G60">
        <v>1958</v>
      </c>
      <c r="H60" t="s">
        <v>196</v>
      </c>
      <c r="I60" t="str">
        <f>CONCATENATE(M60,N60,O60,P60,Q60,R60,S60,T60,U60,V60,W60,X60,Z60,AA60,AB60,AC60,AD60,AE60,AF60,AG60,AH60)</f>
        <v>C10</v>
      </c>
      <c r="J60">
        <v>3</v>
      </c>
      <c r="K60">
        <v>3</v>
      </c>
      <c r="M60" t="str">
        <f t="shared" si="20"/>
        <v/>
      </c>
      <c r="N60" t="str">
        <f t="shared" si="20"/>
        <v/>
      </c>
      <c r="O60" t="str">
        <f t="shared" si="20"/>
        <v/>
      </c>
      <c r="P60" t="str">
        <f t="shared" si="20"/>
        <v/>
      </c>
      <c r="Q60" t="str">
        <f t="shared" si="20"/>
        <v/>
      </c>
      <c r="R60" t="str">
        <f t="shared" si="20"/>
        <v/>
      </c>
      <c r="S60" t="str">
        <f t="shared" si="20"/>
        <v/>
      </c>
      <c r="T60" t="str">
        <f t="shared" si="20"/>
        <v/>
      </c>
      <c r="U60" t="str">
        <f t="shared" si="20"/>
        <v/>
      </c>
      <c r="V60" t="str">
        <f t="shared" si="20"/>
        <v>C10</v>
      </c>
      <c r="W60" t="str">
        <f t="shared" si="20"/>
        <v/>
      </c>
      <c r="X60" t="str">
        <f t="shared" si="20"/>
        <v/>
      </c>
      <c r="Z60" t="str">
        <f t="shared" si="21"/>
        <v/>
      </c>
      <c r="AA60" t="str">
        <f t="shared" si="21"/>
        <v/>
      </c>
      <c r="AB60" t="str">
        <f t="shared" si="21"/>
        <v/>
      </c>
      <c r="AC60" t="str">
        <f t="shared" si="21"/>
        <v/>
      </c>
      <c r="AD60" t="str">
        <f t="shared" si="21"/>
        <v/>
      </c>
      <c r="AE60" t="str">
        <f t="shared" si="21"/>
        <v/>
      </c>
      <c r="AF60" t="str">
        <f t="shared" si="21"/>
        <v/>
      </c>
      <c r="AG60" t="str">
        <f t="shared" si="21"/>
        <v/>
      </c>
      <c r="AH60" t="str">
        <f t="shared" si="21"/>
        <v/>
      </c>
    </row>
    <row r="61" spans="1:34" x14ac:dyDescent="0.3">
      <c r="A61" s="23">
        <f t="shared" si="4"/>
        <v>4</v>
      </c>
      <c r="B61">
        <f>IF(D60="","",MAX($B$16:B60)+1)</f>
        <v>38</v>
      </c>
      <c r="C61" s="16">
        <v>67</v>
      </c>
      <c r="D61" t="s">
        <v>21</v>
      </c>
      <c r="E61" t="s">
        <v>263</v>
      </c>
      <c r="F61" s="2">
        <v>1</v>
      </c>
      <c r="G61">
        <v>1962</v>
      </c>
      <c r="H61" t="s">
        <v>196</v>
      </c>
      <c r="I61" t="str">
        <f>CONCATENATE(M61,N61,O61,P61,Q61,R61,S61,T61,U61,V61,W61,X61,Z61,AA61,AB61,AC61,AD61,AE61,AF61,AG61,AH61)</f>
        <v>C10</v>
      </c>
      <c r="J61">
        <v>4</v>
      </c>
      <c r="K61">
        <v>4</v>
      </c>
      <c r="M61" t="str">
        <f t="shared" si="20"/>
        <v/>
      </c>
      <c r="N61" t="str">
        <f t="shared" si="20"/>
        <v/>
      </c>
      <c r="O61" t="str">
        <f t="shared" si="20"/>
        <v/>
      </c>
      <c r="P61" t="str">
        <f t="shared" si="20"/>
        <v/>
      </c>
      <c r="Q61" t="str">
        <f t="shared" si="20"/>
        <v/>
      </c>
      <c r="R61" t="str">
        <f t="shared" si="20"/>
        <v/>
      </c>
      <c r="S61" t="str">
        <f t="shared" si="20"/>
        <v/>
      </c>
      <c r="T61" t="str">
        <f t="shared" si="20"/>
        <v/>
      </c>
      <c r="U61" t="str">
        <f t="shared" si="20"/>
        <v/>
      </c>
      <c r="V61" t="str">
        <f t="shared" si="20"/>
        <v>C10</v>
      </c>
      <c r="W61" t="str">
        <f t="shared" si="20"/>
        <v/>
      </c>
      <c r="X61" t="str">
        <f t="shared" si="20"/>
        <v/>
      </c>
      <c r="Z61" t="str">
        <f t="shared" si="21"/>
        <v/>
      </c>
      <c r="AA61" t="str">
        <f t="shared" si="21"/>
        <v/>
      </c>
      <c r="AB61" t="str">
        <f t="shared" si="21"/>
        <v/>
      </c>
      <c r="AC61" t="str">
        <f t="shared" si="21"/>
        <v/>
      </c>
      <c r="AD61" t="str">
        <f t="shared" si="21"/>
        <v/>
      </c>
      <c r="AE61" t="str">
        <f t="shared" si="21"/>
        <v/>
      </c>
      <c r="AF61" t="str">
        <f t="shared" si="21"/>
        <v/>
      </c>
      <c r="AG61" t="str">
        <f t="shared" si="21"/>
        <v/>
      </c>
      <c r="AH61" t="str">
        <f t="shared" si="21"/>
        <v/>
      </c>
    </row>
    <row r="62" spans="1:34" ht="23.25" customHeight="1" x14ac:dyDescent="0.3">
      <c r="A62" s="23">
        <f t="shared" si="4"/>
        <v>0</v>
      </c>
      <c r="C62" s="338" t="e">
        <f>CONCATENATE("Muži  - ročník narození ",Kategorie!#REF!,"     ",Kategorie!#REF!," m")</f>
        <v>#REF!</v>
      </c>
      <c r="D62" s="338"/>
      <c r="E62" s="338"/>
      <c r="F62" s="338"/>
      <c r="G62" s="338"/>
      <c r="H62" s="338"/>
      <c r="I62" s="338"/>
      <c r="J62" s="338"/>
    </row>
    <row r="63" spans="1:34" x14ac:dyDescent="0.3">
      <c r="A63" s="23">
        <f t="shared" si="4"/>
        <v>1</v>
      </c>
      <c r="B63">
        <f>IF(D61="","",MAX($B$16:B61)+1)</f>
        <v>39</v>
      </c>
      <c r="C63" s="16">
        <v>36</v>
      </c>
      <c r="D63" t="s">
        <v>225</v>
      </c>
      <c r="E63" t="s">
        <v>226</v>
      </c>
      <c r="F63" s="2">
        <v>1</v>
      </c>
      <c r="G63">
        <v>1951</v>
      </c>
      <c r="H63" t="s">
        <v>227</v>
      </c>
      <c r="I63" t="str">
        <f>CONCATENATE(M63,N63,O63,P63,Q63,R63,S63,T63,U63,V63,W63,X63,Z63,AA63,AB63,AC63,AD63,AE63,AF63,AG63,AH63)</f>
        <v>C11</v>
      </c>
      <c r="J63">
        <v>1</v>
      </c>
      <c r="K63">
        <v>1</v>
      </c>
      <c r="M63" t="str">
        <f t="shared" ref="M63:X65" si="22">IF($F63=0,"",IF(AND($G63&gt;=M$10,$G63&lt;=M$11),M$14,""))</f>
        <v/>
      </c>
      <c r="N63" t="str">
        <f t="shared" si="22"/>
        <v/>
      </c>
      <c r="O63" t="str">
        <f t="shared" si="22"/>
        <v/>
      </c>
      <c r="P63" t="str">
        <f t="shared" si="22"/>
        <v/>
      </c>
      <c r="Q63" t="str">
        <f t="shared" si="22"/>
        <v/>
      </c>
      <c r="R63" t="str">
        <f t="shared" si="22"/>
        <v/>
      </c>
      <c r="S63" t="str">
        <f t="shared" si="22"/>
        <v/>
      </c>
      <c r="T63" t="str">
        <f t="shared" si="22"/>
        <v/>
      </c>
      <c r="U63" t="str">
        <f t="shared" si="22"/>
        <v/>
      </c>
      <c r="V63" t="str">
        <f t="shared" si="22"/>
        <v/>
      </c>
      <c r="W63" t="str">
        <f t="shared" si="22"/>
        <v>C11</v>
      </c>
      <c r="X63" t="str">
        <f t="shared" si="22"/>
        <v/>
      </c>
      <c r="Z63" t="str">
        <f t="shared" ref="Z63:AH65" si="23">IF($F63=1,"",IF(AND($G63&gt;=Z$10,$G63&lt;=Z$11),Z$14,""))</f>
        <v/>
      </c>
      <c r="AA63" t="str">
        <f t="shared" si="23"/>
        <v/>
      </c>
      <c r="AB63" t="str">
        <f t="shared" si="23"/>
        <v/>
      </c>
      <c r="AC63" t="str">
        <f t="shared" si="23"/>
        <v/>
      </c>
      <c r="AD63" t="str">
        <f t="shared" si="23"/>
        <v/>
      </c>
      <c r="AE63" t="str">
        <f t="shared" si="23"/>
        <v/>
      </c>
      <c r="AF63" t="str">
        <f t="shared" si="23"/>
        <v/>
      </c>
      <c r="AG63" t="str">
        <f t="shared" si="23"/>
        <v/>
      </c>
      <c r="AH63" t="str">
        <f t="shared" si="23"/>
        <v/>
      </c>
    </row>
    <row r="64" spans="1:34" x14ac:dyDescent="0.3">
      <c r="A64" s="23">
        <f t="shared" si="4"/>
        <v>2</v>
      </c>
      <c r="B64">
        <f>IF(D63="","",MAX($B$16:B63)+1)</f>
        <v>40</v>
      </c>
      <c r="C64" s="16">
        <v>60</v>
      </c>
      <c r="D64" t="s">
        <v>253</v>
      </c>
      <c r="E64" t="s">
        <v>254</v>
      </c>
      <c r="F64" s="2">
        <v>1</v>
      </c>
      <c r="G64">
        <v>1951</v>
      </c>
      <c r="H64" t="s">
        <v>255</v>
      </c>
      <c r="I64" t="str">
        <f>CONCATENATE(M64,N64,O64,P64,Q64,R64,S64,T64,U64,V64,W64,X64,Z64,AA64,AB64,AC64,AD64,AE64,AF64,AG64,AH64)</f>
        <v>C11</v>
      </c>
      <c r="J64">
        <v>2</v>
      </c>
      <c r="K64">
        <v>2</v>
      </c>
      <c r="M64" t="str">
        <f t="shared" si="22"/>
        <v/>
      </c>
      <c r="N64" t="str">
        <f t="shared" si="22"/>
        <v/>
      </c>
      <c r="O64" t="str">
        <f t="shared" si="22"/>
        <v/>
      </c>
      <c r="P64" t="str">
        <f t="shared" si="22"/>
        <v/>
      </c>
      <c r="Q64" t="str">
        <f t="shared" si="22"/>
        <v/>
      </c>
      <c r="R64" t="str">
        <f t="shared" si="22"/>
        <v/>
      </c>
      <c r="S64" t="str">
        <f t="shared" si="22"/>
        <v/>
      </c>
      <c r="T64" t="str">
        <f t="shared" si="22"/>
        <v/>
      </c>
      <c r="U64" t="str">
        <f t="shared" si="22"/>
        <v/>
      </c>
      <c r="V64" t="str">
        <f t="shared" si="22"/>
        <v/>
      </c>
      <c r="W64" t="str">
        <f t="shared" si="22"/>
        <v>C11</v>
      </c>
      <c r="X64" t="str">
        <f t="shared" si="22"/>
        <v/>
      </c>
      <c r="Z64" t="str">
        <f t="shared" si="23"/>
        <v/>
      </c>
      <c r="AA64" t="str">
        <f t="shared" si="23"/>
        <v/>
      </c>
      <c r="AB64" t="str">
        <f t="shared" si="23"/>
        <v/>
      </c>
      <c r="AC64" t="str">
        <f t="shared" si="23"/>
        <v/>
      </c>
      <c r="AD64" t="str">
        <f t="shared" si="23"/>
        <v/>
      </c>
      <c r="AE64" t="str">
        <f t="shared" si="23"/>
        <v/>
      </c>
      <c r="AF64" t="str">
        <f t="shared" si="23"/>
        <v/>
      </c>
      <c r="AG64" t="str">
        <f t="shared" si="23"/>
        <v/>
      </c>
      <c r="AH64" t="str">
        <f t="shared" si="23"/>
        <v/>
      </c>
    </row>
    <row r="65" spans="1:34" x14ac:dyDescent="0.3">
      <c r="A65" s="23">
        <f t="shared" si="4"/>
        <v>3</v>
      </c>
      <c r="B65">
        <f>IF(D64="","",MAX($B$16:B64)+1)</f>
        <v>41</v>
      </c>
      <c r="C65" s="16">
        <v>59</v>
      </c>
      <c r="D65" t="s">
        <v>251</v>
      </c>
      <c r="E65" t="s">
        <v>252</v>
      </c>
      <c r="F65" s="2">
        <v>1</v>
      </c>
      <c r="G65">
        <v>1951</v>
      </c>
      <c r="H65" t="s">
        <v>63</v>
      </c>
      <c r="I65" t="str">
        <f>CONCATENATE(M65,N65,O65,P65,Q65,R65,S65,T65,U65,V65,W65,X65,Z65,AA65,AB65,AC65,AD65,AE65,AF65,AG65,AH65)</f>
        <v>C11</v>
      </c>
      <c r="J65">
        <v>3</v>
      </c>
      <c r="K65">
        <v>4</v>
      </c>
      <c r="M65" t="str">
        <f t="shared" si="22"/>
        <v/>
      </c>
      <c r="N65" t="str">
        <f t="shared" si="22"/>
        <v/>
      </c>
      <c r="O65" t="str">
        <f t="shared" si="22"/>
        <v/>
      </c>
      <c r="P65" t="str">
        <f t="shared" si="22"/>
        <v/>
      </c>
      <c r="Q65" t="str">
        <f t="shared" si="22"/>
        <v/>
      </c>
      <c r="R65" t="str">
        <f t="shared" si="22"/>
        <v/>
      </c>
      <c r="S65" t="str">
        <f t="shared" si="22"/>
        <v/>
      </c>
      <c r="T65" t="str">
        <f t="shared" si="22"/>
        <v/>
      </c>
      <c r="U65" t="str">
        <f t="shared" si="22"/>
        <v/>
      </c>
      <c r="V65" t="str">
        <f t="shared" si="22"/>
        <v/>
      </c>
      <c r="W65" t="str">
        <f t="shared" si="22"/>
        <v>C11</v>
      </c>
      <c r="X65" t="str">
        <f t="shared" si="22"/>
        <v/>
      </c>
      <c r="Z65" t="str">
        <f t="shared" si="23"/>
        <v/>
      </c>
      <c r="AA65" t="str">
        <f t="shared" si="23"/>
        <v/>
      </c>
      <c r="AB65" t="str">
        <f t="shared" si="23"/>
        <v/>
      </c>
      <c r="AC65" t="str">
        <f t="shared" si="23"/>
        <v/>
      </c>
      <c r="AD65" t="str">
        <f t="shared" si="23"/>
        <v/>
      </c>
      <c r="AE65" t="str">
        <f t="shared" si="23"/>
        <v/>
      </c>
      <c r="AF65" t="str">
        <f t="shared" si="23"/>
        <v/>
      </c>
      <c r="AG65" t="str">
        <f t="shared" si="23"/>
        <v/>
      </c>
      <c r="AH65" t="str">
        <f t="shared" si="23"/>
        <v/>
      </c>
    </row>
    <row r="66" spans="1:34" ht="23.25" customHeight="1" x14ac:dyDescent="0.3">
      <c r="A66" s="23">
        <f t="shared" si="4"/>
        <v>0</v>
      </c>
      <c r="C66" s="338" t="e">
        <f>CONCATENATE("Muži  - ročník narození ",Kategorie!#REF!," a dříve       ",Kategorie!#REF!," m")</f>
        <v>#REF!</v>
      </c>
      <c r="D66" s="338"/>
      <c r="E66" s="338"/>
      <c r="F66" s="338"/>
      <c r="G66" s="338"/>
      <c r="H66" s="338"/>
      <c r="I66" s="338"/>
      <c r="J66" s="338"/>
    </row>
    <row r="67" spans="1:34" x14ac:dyDescent="0.3">
      <c r="A67" s="23">
        <f t="shared" si="4"/>
        <v>1</v>
      </c>
      <c r="B67">
        <f>IF(D65="","",MAX($B$16:B65)+1)</f>
        <v>42</v>
      </c>
      <c r="C67" s="16">
        <v>8</v>
      </c>
      <c r="D67" t="s">
        <v>7</v>
      </c>
      <c r="E67" t="s">
        <v>199</v>
      </c>
      <c r="F67" s="2">
        <v>1</v>
      </c>
      <c r="G67">
        <v>1939</v>
      </c>
      <c r="H67" t="s">
        <v>200</v>
      </c>
      <c r="I67" t="str">
        <f>CONCATENATE(M67,N67,O67,P67,Q67,R67,S67,T67,U67,V67,W67,X67,Z67,AA67,AB67,AC67,AD67,AE67,AF67,AG67,AH67)</f>
        <v>C12</v>
      </c>
      <c r="J67">
        <v>1</v>
      </c>
      <c r="K67">
        <v>3</v>
      </c>
      <c r="M67" t="str">
        <f t="shared" ref="M67:X68" si="24">IF($F67=0,"",IF(AND($G67&gt;=M$10,$G67&lt;=M$11),M$14,""))</f>
        <v/>
      </c>
      <c r="N67" t="str">
        <f t="shared" si="24"/>
        <v/>
      </c>
      <c r="O67" t="str">
        <f t="shared" si="24"/>
        <v/>
      </c>
      <c r="P67" t="str">
        <f t="shared" si="24"/>
        <v/>
      </c>
      <c r="Q67" t="str">
        <f t="shared" si="24"/>
        <v/>
      </c>
      <c r="R67" t="str">
        <f t="shared" si="24"/>
        <v/>
      </c>
      <c r="S67" t="str">
        <f t="shared" si="24"/>
        <v/>
      </c>
      <c r="T67" t="str">
        <f t="shared" si="24"/>
        <v/>
      </c>
      <c r="U67" t="str">
        <f t="shared" si="24"/>
        <v/>
      </c>
      <c r="V67" t="str">
        <f t="shared" si="24"/>
        <v/>
      </c>
      <c r="W67" t="str">
        <f t="shared" si="24"/>
        <v/>
      </c>
      <c r="X67" t="str">
        <f t="shared" si="24"/>
        <v>C12</v>
      </c>
      <c r="Z67" t="str">
        <f t="shared" ref="Z67:AH68" si="25">IF($F67=1,"",IF(AND($G67&gt;=Z$10,$G67&lt;=Z$11),Z$14,""))</f>
        <v/>
      </c>
      <c r="AA67" t="str">
        <f t="shared" si="25"/>
        <v/>
      </c>
      <c r="AB67" t="str">
        <f t="shared" si="25"/>
        <v/>
      </c>
      <c r="AC67" t="str">
        <f t="shared" si="25"/>
        <v/>
      </c>
      <c r="AD67" t="str">
        <f t="shared" si="25"/>
        <v/>
      </c>
      <c r="AE67" t="str">
        <f t="shared" si="25"/>
        <v/>
      </c>
      <c r="AF67" t="str">
        <f t="shared" si="25"/>
        <v/>
      </c>
      <c r="AG67" t="str">
        <f t="shared" si="25"/>
        <v/>
      </c>
      <c r="AH67" t="str">
        <f t="shared" si="25"/>
        <v/>
      </c>
    </row>
    <row r="68" spans="1:34" x14ac:dyDescent="0.3">
      <c r="A68" s="23">
        <f t="shared" si="4"/>
        <v>2</v>
      </c>
      <c r="B68">
        <f>IF(D67="","",MAX($B$16:B67)+1)</f>
        <v>43</v>
      </c>
      <c r="C68" s="16">
        <v>61</v>
      </c>
      <c r="D68" t="s">
        <v>64</v>
      </c>
      <c r="E68" t="s">
        <v>65</v>
      </c>
      <c r="F68" s="2">
        <v>1</v>
      </c>
      <c r="G68">
        <v>1935</v>
      </c>
      <c r="H68" t="s">
        <v>66</v>
      </c>
      <c r="I68" t="str">
        <f>CONCATENATE(M68,N68,O68,P68,Q68,R68,S68,T68,U68,V68,W68,X68,Z68,AA68,AB68,AC68,AD68,AE68,AF68,AG68,AH68)</f>
        <v>C12</v>
      </c>
      <c r="J68">
        <v>2</v>
      </c>
      <c r="K68">
        <v>5</v>
      </c>
      <c r="M68" t="str">
        <f t="shared" si="24"/>
        <v/>
      </c>
      <c r="N68" t="str">
        <f t="shared" si="24"/>
        <v/>
      </c>
      <c r="O68" t="str">
        <f t="shared" si="24"/>
        <v/>
      </c>
      <c r="P68" t="str">
        <f t="shared" si="24"/>
        <v/>
      </c>
      <c r="Q68" t="str">
        <f t="shared" si="24"/>
        <v/>
      </c>
      <c r="R68" t="str">
        <f t="shared" si="24"/>
        <v/>
      </c>
      <c r="S68" t="str">
        <f t="shared" si="24"/>
        <v/>
      </c>
      <c r="T68" t="str">
        <f t="shared" si="24"/>
        <v/>
      </c>
      <c r="U68" t="str">
        <f t="shared" si="24"/>
        <v/>
      </c>
      <c r="V68" t="str">
        <f t="shared" si="24"/>
        <v/>
      </c>
      <c r="W68" t="str">
        <f t="shared" si="24"/>
        <v/>
      </c>
      <c r="X68" t="str">
        <f t="shared" si="24"/>
        <v>C12</v>
      </c>
      <c r="Z68" t="str">
        <f t="shared" si="25"/>
        <v/>
      </c>
      <c r="AA68" t="str">
        <f t="shared" si="25"/>
        <v/>
      </c>
      <c r="AB68" t="str">
        <f t="shared" si="25"/>
        <v/>
      </c>
      <c r="AC68" t="str">
        <f t="shared" si="25"/>
        <v/>
      </c>
      <c r="AD68" t="str">
        <f t="shared" si="25"/>
        <v/>
      </c>
      <c r="AE68" t="str">
        <f t="shared" si="25"/>
        <v/>
      </c>
      <c r="AF68" t="str">
        <f t="shared" si="25"/>
        <v/>
      </c>
      <c r="AG68" t="str">
        <f t="shared" si="25"/>
        <v/>
      </c>
      <c r="AH68" t="str">
        <f t="shared" si="25"/>
        <v/>
      </c>
    </row>
    <row r="69" spans="1:34" ht="23.25" customHeight="1" x14ac:dyDescent="0.3">
      <c r="A69" s="23">
        <f t="shared" si="4"/>
        <v>0</v>
      </c>
      <c r="C69" s="338" t="e">
        <f>CONCATENATE("Dívky  - ročník narození ",Kategorie!#REF!,"      ",Kategorie!#REF!," m")</f>
        <v>#REF!</v>
      </c>
      <c r="D69" s="338"/>
      <c r="E69" s="338"/>
      <c r="F69" s="338"/>
      <c r="G69" s="338"/>
      <c r="H69" s="338"/>
      <c r="I69" s="338"/>
      <c r="J69" s="338"/>
    </row>
    <row r="70" spans="1:34" x14ac:dyDescent="0.3">
      <c r="A70" s="23">
        <f t="shared" si="4"/>
        <v>1</v>
      </c>
      <c r="B70">
        <f>IF(D68="","",MAX($B$16:B68)+1)</f>
        <v>44</v>
      </c>
      <c r="C70" s="16">
        <v>10</v>
      </c>
      <c r="D70" t="s">
        <v>51</v>
      </c>
      <c r="E70" t="s">
        <v>52</v>
      </c>
      <c r="F70" s="2">
        <v>0</v>
      </c>
      <c r="G70">
        <v>2006</v>
      </c>
      <c r="H70" t="s">
        <v>201</v>
      </c>
      <c r="I70" t="str">
        <f t="shared" ref="I70:I77" si="26">CONCATENATE(M70,N70,O70,P70,Q70,R70,S70,T70,U70,V70,W70,X70,Z70,AA70,AB70,AC70,AD70,AE70,AF70,AG70,AH70)</f>
        <v>D01</v>
      </c>
      <c r="J70">
        <v>1</v>
      </c>
      <c r="K70">
        <v>1</v>
      </c>
      <c r="M70" t="str">
        <f t="shared" ref="M70:X77" si="27">IF($F70=0,"",IF(AND($G70&gt;=M$10,$G70&lt;=M$11),M$14,""))</f>
        <v/>
      </c>
      <c r="N70" t="str">
        <f t="shared" si="27"/>
        <v/>
      </c>
      <c r="O70" t="str">
        <f t="shared" si="27"/>
        <v/>
      </c>
      <c r="P70" t="str">
        <f t="shared" si="27"/>
        <v/>
      </c>
      <c r="Q70" t="str">
        <f t="shared" si="27"/>
        <v/>
      </c>
      <c r="R70" t="str">
        <f t="shared" si="27"/>
        <v/>
      </c>
      <c r="S70" t="str">
        <f t="shared" si="27"/>
        <v/>
      </c>
      <c r="T70" t="str">
        <f t="shared" si="27"/>
        <v/>
      </c>
      <c r="U70" t="str">
        <f t="shared" si="27"/>
        <v/>
      </c>
      <c r="V70" t="str">
        <f t="shared" si="27"/>
        <v/>
      </c>
      <c r="W70" t="str">
        <f t="shared" si="27"/>
        <v/>
      </c>
      <c r="X70" t="str">
        <f t="shared" si="27"/>
        <v/>
      </c>
      <c r="Z70" t="str">
        <f t="shared" ref="Z70:AH77" si="28">IF($F70=1,"",IF(AND($G70&gt;=Z$10,$G70&lt;=Z$11),Z$14,""))</f>
        <v>D01</v>
      </c>
      <c r="AA70" t="str">
        <f t="shared" si="28"/>
        <v/>
      </c>
      <c r="AB70" t="str">
        <f t="shared" si="28"/>
        <v/>
      </c>
      <c r="AC70" t="str">
        <f t="shared" si="28"/>
        <v/>
      </c>
      <c r="AD70" t="str">
        <f t="shared" si="28"/>
        <v/>
      </c>
      <c r="AE70" t="str">
        <f t="shared" si="28"/>
        <v/>
      </c>
      <c r="AF70" t="str">
        <f t="shared" si="28"/>
        <v/>
      </c>
      <c r="AG70" t="str">
        <f t="shared" si="28"/>
        <v/>
      </c>
      <c r="AH70" t="str">
        <f t="shared" si="28"/>
        <v/>
      </c>
    </row>
    <row r="71" spans="1:34" x14ac:dyDescent="0.3">
      <c r="A71" s="23">
        <f t="shared" si="4"/>
        <v>2</v>
      </c>
      <c r="B71">
        <f>IF(D70="","",MAX($B$16:B70)+1)</f>
        <v>45</v>
      </c>
      <c r="C71" s="16">
        <v>64</v>
      </c>
      <c r="D71" t="s">
        <v>247</v>
      </c>
      <c r="E71" t="s">
        <v>258</v>
      </c>
      <c r="F71" s="2">
        <v>0</v>
      </c>
      <c r="G71">
        <v>2007</v>
      </c>
      <c r="H71" t="s">
        <v>259</v>
      </c>
      <c r="I71" t="str">
        <f t="shared" si="26"/>
        <v>D01</v>
      </c>
      <c r="J71">
        <v>2</v>
      </c>
      <c r="K71">
        <v>2</v>
      </c>
      <c r="M71" t="str">
        <f t="shared" si="27"/>
        <v/>
      </c>
      <c r="N71" t="str">
        <f t="shared" si="27"/>
        <v/>
      </c>
      <c r="O71" t="str">
        <f t="shared" si="27"/>
        <v/>
      </c>
      <c r="P71" t="str">
        <f t="shared" si="27"/>
        <v/>
      </c>
      <c r="Q71" t="str">
        <f t="shared" si="27"/>
        <v/>
      </c>
      <c r="R71" t="str">
        <f t="shared" si="27"/>
        <v/>
      </c>
      <c r="S71" t="str">
        <f t="shared" si="27"/>
        <v/>
      </c>
      <c r="T71" t="str">
        <f t="shared" si="27"/>
        <v/>
      </c>
      <c r="U71" t="str">
        <f t="shared" si="27"/>
        <v/>
      </c>
      <c r="V71" t="str">
        <f t="shared" si="27"/>
        <v/>
      </c>
      <c r="W71" t="str">
        <f t="shared" si="27"/>
        <v/>
      </c>
      <c r="X71" t="str">
        <f t="shared" si="27"/>
        <v/>
      </c>
      <c r="Z71" t="str">
        <f t="shared" si="28"/>
        <v>D01</v>
      </c>
      <c r="AA71" t="str">
        <f t="shared" si="28"/>
        <v/>
      </c>
      <c r="AB71" t="str">
        <f t="shared" si="28"/>
        <v/>
      </c>
      <c r="AC71" t="str">
        <f t="shared" si="28"/>
        <v/>
      </c>
      <c r="AD71" t="str">
        <f t="shared" si="28"/>
        <v/>
      </c>
      <c r="AE71" t="str">
        <f t="shared" si="28"/>
        <v/>
      </c>
      <c r="AF71" t="str">
        <f t="shared" si="28"/>
        <v/>
      </c>
      <c r="AG71" t="str">
        <f t="shared" si="28"/>
        <v/>
      </c>
      <c r="AH71" t="str">
        <f t="shared" si="28"/>
        <v/>
      </c>
    </row>
    <row r="72" spans="1:34" x14ac:dyDescent="0.3">
      <c r="A72" s="23">
        <f t="shared" si="4"/>
        <v>3</v>
      </c>
      <c r="B72">
        <f>IF(D71="","",MAX($B$16:B71)+1)</f>
        <v>46</v>
      </c>
      <c r="C72" s="16">
        <v>25</v>
      </c>
      <c r="D72" t="s">
        <v>216</v>
      </c>
      <c r="E72" t="s">
        <v>217</v>
      </c>
      <c r="F72" s="2">
        <v>0</v>
      </c>
      <c r="G72">
        <v>2007</v>
      </c>
      <c r="H72" t="s">
        <v>214</v>
      </c>
      <c r="I72" t="str">
        <f t="shared" si="26"/>
        <v>D01</v>
      </c>
      <c r="J72">
        <v>3</v>
      </c>
      <c r="K72">
        <v>3</v>
      </c>
      <c r="M72" t="str">
        <f t="shared" si="27"/>
        <v/>
      </c>
      <c r="N72" t="str">
        <f t="shared" si="27"/>
        <v/>
      </c>
      <c r="O72" t="str">
        <f t="shared" si="27"/>
        <v/>
      </c>
      <c r="P72" t="str">
        <f t="shared" si="27"/>
        <v/>
      </c>
      <c r="Q72" t="str">
        <f t="shared" si="27"/>
        <v/>
      </c>
      <c r="R72" t="str">
        <f t="shared" si="27"/>
        <v/>
      </c>
      <c r="S72" t="str">
        <f t="shared" si="27"/>
        <v/>
      </c>
      <c r="T72" t="str">
        <f t="shared" si="27"/>
        <v/>
      </c>
      <c r="U72" t="str">
        <f t="shared" si="27"/>
        <v/>
      </c>
      <c r="V72" t="str">
        <f t="shared" si="27"/>
        <v/>
      </c>
      <c r="W72" t="str">
        <f t="shared" si="27"/>
        <v/>
      </c>
      <c r="X72" t="str">
        <f t="shared" si="27"/>
        <v/>
      </c>
      <c r="Z72" t="str">
        <f t="shared" si="28"/>
        <v>D01</v>
      </c>
      <c r="AA72" t="str">
        <f t="shared" si="28"/>
        <v/>
      </c>
      <c r="AB72" t="str">
        <f t="shared" si="28"/>
        <v/>
      </c>
      <c r="AC72" t="str">
        <f t="shared" si="28"/>
        <v/>
      </c>
      <c r="AD72" t="str">
        <f t="shared" si="28"/>
        <v/>
      </c>
      <c r="AE72" t="str">
        <f t="shared" si="28"/>
        <v/>
      </c>
      <c r="AF72" t="str">
        <f t="shared" si="28"/>
        <v/>
      </c>
      <c r="AG72" t="str">
        <f t="shared" si="28"/>
        <v/>
      </c>
      <c r="AH72" t="str">
        <f t="shared" si="28"/>
        <v/>
      </c>
    </row>
    <row r="73" spans="1:34" x14ac:dyDescent="0.3">
      <c r="A73" s="23">
        <f t="shared" si="4"/>
        <v>4</v>
      </c>
      <c r="B73">
        <f>IF(D72="","",MAX($B$16:B72)+1)</f>
        <v>47</v>
      </c>
      <c r="C73" s="16">
        <v>50</v>
      </c>
      <c r="D73" t="s">
        <v>242</v>
      </c>
      <c r="E73" t="s">
        <v>35</v>
      </c>
      <c r="F73" s="2">
        <v>0</v>
      </c>
      <c r="G73">
        <v>2009</v>
      </c>
      <c r="H73" t="s">
        <v>36</v>
      </c>
      <c r="I73" t="str">
        <f t="shared" si="26"/>
        <v>D01</v>
      </c>
      <c r="J73">
        <v>4</v>
      </c>
      <c r="K73">
        <v>5</v>
      </c>
      <c r="M73" t="str">
        <f t="shared" si="27"/>
        <v/>
      </c>
      <c r="N73" t="str">
        <f t="shared" si="27"/>
        <v/>
      </c>
      <c r="O73" t="str">
        <f t="shared" si="27"/>
        <v/>
      </c>
      <c r="P73" t="str">
        <f t="shared" si="27"/>
        <v/>
      </c>
      <c r="Q73" t="str">
        <f t="shared" si="27"/>
        <v/>
      </c>
      <c r="R73" t="str">
        <f t="shared" si="27"/>
        <v/>
      </c>
      <c r="S73" t="str">
        <f t="shared" si="27"/>
        <v/>
      </c>
      <c r="T73" t="str">
        <f t="shared" si="27"/>
        <v/>
      </c>
      <c r="U73" t="str">
        <f t="shared" si="27"/>
        <v/>
      </c>
      <c r="V73" t="str">
        <f t="shared" si="27"/>
        <v/>
      </c>
      <c r="W73" t="str">
        <f t="shared" si="27"/>
        <v/>
      </c>
      <c r="X73" t="str">
        <f t="shared" si="27"/>
        <v/>
      </c>
      <c r="Z73" t="str">
        <f t="shared" si="28"/>
        <v>D01</v>
      </c>
      <c r="AA73" t="str">
        <f t="shared" si="28"/>
        <v/>
      </c>
      <c r="AB73" t="str">
        <f t="shared" si="28"/>
        <v/>
      </c>
      <c r="AC73" t="str">
        <f t="shared" si="28"/>
        <v/>
      </c>
      <c r="AD73" t="str">
        <f t="shared" si="28"/>
        <v/>
      </c>
      <c r="AE73" t="str">
        <f t="shared" si="28"/>
        <v/>
      </c>
      <c r="AF73" t="str">
        <f t="shared" si="28"/>
        <v/>
      </c>
      <c r="AG73" t="str">
        <f t="shared" si="28"/>
        <v/>
      </c>
      <c r="AH73" t="str">
        <f t="shared" si="28"/>
        <v/>
      </c>
    </row>
    <row r="74" spans="1:34" x14ac:dyDescent="0.3">
      <c r="A74" s="23">
        <f t="shared" si="4"/>
        <v>4</v>
      </c>
      <c r="B74">
        <f>IF(D73="","",MAX($B$16:B73)+1)</f>
        <v>48</v>
      </c>
      <c r="C74" s="16">
        <v>6</v>
      </c>
      <c r="D74" t="s">
        <v>194</v>
      </c>
      <c r="E74" t="s">
        <v>195</v>
      </c>
      <c r="F74" s="2">
        <v>0</v>
      </c>
      <c r="G74">
        <v>2010</v>
      </c>
      <c r="H74" t="s">
        <v>196</v>
      </c>
      <c r="I74" t="str">
        <f t="shared" si="26"/>
        <v>D01</v>
      </c>
      <c r="J74">
        <v>4</v>
      </c>
      <c r="K74">
        <v>13</v>
      </c>
      <c r="L74">
        <v>6</v>
      </c>
      <c r="M74" t="str">
        <f t="shared" si="27"/>
        <v/>
      </c>
      <c r="N74" t="str">
        <f t="shared" si="27"/>
        <v/>
      </c>
      <c r="O74" t="str">
        <f t="shared" si="27"/>
        <v/>
      </c>
      <c r="P74" t="str">
        <f t="shared" si="27"/>
        <v/>
      </c>
      <c r="Q74" t="str">
        <f t="shared" si="27"/>
        <v/>
      </c>
      <c r="R74" t="str">
        <f t="shared" si="27"/>
        <v/>
      </c>
      <c r="S74" t="str">
        <f t="shared" si="27"/>
        <v/>
      </c>
      <c r="T74" t="str">
        <f t="shared" si="27"/>
        <v/>
      </c>
      <c r="U74" t="str">
        <f t="shared" si="27"/>
        <v/>
      </c>
      <c r="V74" t="str">
        <f t="shared" si="27"/>
        <v/>
      </c>
      <c r="W74" t="str">
        <f t="shared" si="27"/>
        <v/>
      </c>
      <c r="X74" t="str">
        <f t="shared" si="27"/>
        <v/>
      </c>
      <c r="Z74" t="str">
        <f t="shared" si="28"/>
        <v>D01</v>
      </c>
      <c r="AA74" t="str">
        <f t="shared" si="28"/>
        <v/>
      </c>
      <c r="AB74" t="str">
        <f t="shared" si="28"/>
        <v/>
      </c>
      <c r="AC74" t="str">
        <f t="shared" si="28"/>
        <v/>
      </c>
      <c r="AD74" t="str">
        <f t="shared" si="28"/>
        <v/>
      </c>
      <c r="AE74" t="str">
        <f t="shared" si="28"/>
        <v/>
      </c>
      <c r="AF74" t="str">
        <f t="shared" si="28"/>
        <v/>
      </c>
      <c r="AG74" t="str">
        <f t="shared" si="28"/>
        <v/>
      </c>
      <c r="AH74" t="str">
        <f t="shared" si="28"/>
        <v/>
      </c>
    </row>
    <row r="75" spans="1:34" x14ac:dyDescent="0.3">
      <c r="A75" s="23">
        <f t="shared" si="4"/>
        <v>4</v>
      </c>
      <c r="B75">
        <f>IF(D74="","",MAX($B$16:B74)+1)</f>
        <v>49</v>
      </c>
      <c r="C75" s="16">
        <v>22</v>
      </c>
      <c r="D75" t="s">
        <v>211</v>
      </c>
      <c r="E75" t="s">
        <v>212</v>
      </c>
      <c r="F75" s="2">
        <v>0</v>
      </c>
      <c r="G75">
        <v>2008</v>
      </c>
      <c r="H75" t="s">
        <v>28</v>
      </c>
      <c r="I75" t="str">
        <f t="shared" si="26"/>
        <v>D01</v>
      </c>
      <c r="J75">
        <v>4</v>
      </c>
      <c r="M75" t="str">
        <f t="shared" si="27"/>
        <v/>
      </c>
      <c r="N75" t="str">
        <f t="shared" si="27"/>
        <v/>
      </c>
      <c r="O75" t="str">
        <f t="shared" si="27"/>
        <v/>
      </c>
      <c r="P75" t="str">
        <f t="shared" si="27"/>
        <v/>
      </c>
      <c r="Q75" t="str">
        <f t="shared" si="27"/>
        <v/>
      </c>
      <c r="R75" t="str">
        <f t="shared" si="27"/>
        <v/>
      </c>
      <c r="S75" t="str">
        <f t="shared" si="27"/>
        <v/>
      </c>
      <c r="T75" t="str">
        <f t="shared" si="27"/>
        <v/>
      </c>
      <c r="U75" t="str">
        <f t="shared" si="27"/>
        <v/>
      </c>
      <c r="V75" t="str">
        <f t="shared" si="27"/>
        <v/>
      </c>
      <c r="W75" t="str">
        <f t="shared" si="27"/>
        <v/>
      </c>
      <c r="X75" t="str">
        <f t="shared" si="27"/>
        <v/>
      </c>
      <c r="Z75" t="str">
        <f t="shared" si="28"/>
        <v>D01</v>
      </c>
      <c r="AA75" t="str">
        <f t="shared" si="28"/>
        <v/>
      </c>
      <c r="AB75" t="str">
        <f t="shared" si="28"/>
        <v/>
      </c>
      <c r="AC75" t="str">
        <f t="shared" si="28"/>
        <v/>
      </c>
      <c r="AD75" t="str">
        <f t="shared" si="28"/>
        <v/>
      </c>
      <c r="AE75" t="str">
        <f t="shared" si="28"/>
        <v/>
      </c>
      <c r="AF75" t="str">
        <f t="shared" si="28"/>
        <v/>
      </c>
      <c r="AG75" t="str">
        <f t="shared" si="28"/>
        <v/>
      </c>
      <c r="AH75" t="str">
        <f t="shared" si="28"/>
        <v/>
      </c>
    </row>
    <row r="76" spans="1:34" x14ac:dyDescent="0.3">
      <c r="A76" s="23">
        <f t="shared" si="4"/>
        <v>4</v>
      </c>
      <c r="B76">
        <f>IF(D75="","",MAX($B$16:B75)+1)</f>
        <v>50</v>
      </c>
      <c r="C76" s="16">
        <v>30</v>
      </c>
      <c r="D76" t="s">
        <v>62</v>
      </c>
      <c r="E76" t="s">
        <v>220</v>
      </c>
      <c r="F76" s="2">
        <v>0</v>
      </c>
      <c r="G76">
        <v>2009</v>
      </c>
      <c r="H76" t="s">
        <v>28</v>
      </c>
      <c r="I76" t="str">
        <f t="shared" si="26"/>
        <v>D01</v>
      </c>
      <c r="J76">
        <v>4</v>
      </c>
      <c r="M76" t="str">
        <f t="shared" si="27"/>
        <v/>
      </c>
      <c r="N76" t="str">
        <f t="shared" si="27"/>
        <v/>
      </c>
      <c r="O76" t="str">
        <f t="shared" si="27"/>
        <v/>
      </c>
      <c r="P76" t="str">
        <f t="shared" si="27"/>
        <v/>
      </c>
      <c r="Q76" t="str">
        <f t="shared" si="27"/>
        <v/>
      </c>
      <c r="R76" t="str">
        <f t="shared" si="27"/>
        <v/>
      </c>
      <c r="S76" t="str">
        <f t="shared" si="27"/>
        <v/>
      </c>
      <c r="T76" t="str">
        <f t="shared" si="27"/>
        <v/>
      </c>
      <c r="U76" t="str">
        <f t="shared" si="27"/>
        <v/>
      </c>
      <c r="V76" t="str">
        <f t="shared" si="27"/>
        <v/>
      </c>
      <c r="W76" t="str">
        <f t="shared" si="27"/>
        <v/>
      </c>
      <c r="X76" t="str">
        <f t="shared" si="27"/>
        <v/>
      </c>
      <c r="Z76" t="str">
        <f t="shared" si="28"/>
        <v>D01</v>
      </c>
      <c r="AA76" t="str">
        <f t="shared" si="28"/>
        <v/>
      </c>
      <c r="AB76" t="str">
        <f t="shared" si="28"/>
        <v/>
      </c>
      <c r="AC76" t="str">
        <f t="shared" si="28"/>
        <v/>
      </c>
      <c r="AD76" t="str">
        <f t="shared" si="28"/>
        <v/>
      </c>
      <c r="AE76" t="str">
        <f t="shared" si="28"/>
        <v/>
      </c>
      <c r="AF76" t="str">
        <f t="shared" si="28"/>
        <v/>
      </c>
      <c r="AG76" t="str">
        <f t="shared" si="28"/>
        <v/>
      </c>
      <c r="AH76" t="str">
        <f t="shared" si="28"/>
        <v/>
      </c>
    </row>
    <row r="77" spans="1:34" x14ac:dyDescent="0.3">
      <c r="A77" s="23">
        <f t="shared" si="4"/>
        <v>4</v>
      </c>
      <c r="B77">
        <f>IF(D76="","",MAX($B$16:B76)+1)</f>
        <v>51</v>
      </c>
      <c r="C77" s="16">
        <v>73</v>
      </c>
      <c r="D77" t="s">
        <v>272</v>
      </c>
      <c r="E77" t="s">
        <v>273</v>
      </c>
      <c r="F77" s="2">
        <v>0</v>
      </c>
      <c r="G77">
        <v>2008</v>
      </c>
      <c r="H77" t="s">
        <v>274</v>
      </c>
      <c r="I77" t="str">
        <f t="shared" si="26"/>
        <v>D01</v>
      </c>
      <c r="J77">
        <v>4</v>
      </c>
      <c r="M77" t="str">
        <f t="shared" si="27"/>
        <v/>
      </c>
      <c r="N77" t="str">
        <f t="shared" si="27"/>
        <v/>
      </c>
      <c r="O77" t="str">
        <f t="shared" si="27"/>
        <v/>
      </c>
      <c r="P77" t="str">
        <f t="shared" si="27"/>
        <v/>
      </c>
      <c r="Q77" t="str">
        <f t="shared" si="27"/>
        <v/>
      </c>
      <c r="R77" t="str">
        <f t="shared" si="27"/>
        <v/>
      </c>
      <c r="S77" t="str">
        <f t="shared" si="27"/>
        <v/>
      </c>
      <c r="T77" t="str">
        <f t="shared" si="27"/>
        <v/>
      </c>
      <c r="U77" t="str">
        <f t="shared" si="27"/>
        <v/>
      </c>
      <c r="V77" t="str">
        <f t="shared" si="27"/>
        <v/>
      </c>
      <c r="W77" t="str">
        <f t="shared" si="27"/>
        <v/>
      </c>
      <c r="X77" t="str">
        <f t="shared" si="27"/>
        <v/>
      </c>
      <c r="Z77" t="str">
        <f t="shared" si="28"/>
        <v>D01</v>
      </c>
      <c r="AA77" t="str">
        <f t="shared" si="28"/>
        <v/>
      </c>
      <c r="AB77" t="str">
        <f t="shared" si="28"/>
        <v/>
      </c>
      <c r="AC77" t="str">
        <f t="shared" si="28"/>
        <v/>
      </c>
      <c r="AD77" t="str">
        <f t="shared" si="28"/>
        <v/>
      </c>
      <c r="AE77" t="str">
        <f t="shared" si="28"/>
        <v/>
      </c>
      <c r="AF77" t="str">
        <f t="shared" si="28"/>
        <v/>
      </c>
      <c r="AG77" t="str">
        <f t="shared" si="28"/>
        <v/>
      </c>
      <c r="AH77" t="str">
        <f t="shared" si="28"/>
        <v/>
      </c>
    </row>
    <row r="78" spans="1:34" ht="23.25" customHeight="1" x14ac:dyDescent="0.3">
      <c r="A78" s="23">
        <f t="shared" si="4"/>
        <v>0</v>
      </c>
      <c r="C78" s="338" t="e">
        <f>CONCATENATE("Dívky  - ročník narození ",Kategorie!#REF!,"      ",Kategorie!#REF!," m")</f>
        <v>#REF!</v>
      </c>
      <c r="D78" s="338"/>
      <c r="E78" s="338"/>
      <c r="F78" s="338"/>
      <c r="G78" s="338"/>
      <c r="H78" s="338"/>
      <c r="I78" s="338"/>
      <c r="J78" s="338"/>
    </row>
    <row r="79" spans="1:34" x14ac:dyDescent="0.3">
      <c r="A79" s="23">
        <f t="shared" si="4"/>
        <v>1</v>
      </c>
      <c r="B79">
        <f>IF(D77="","",MAX($B$16:B77)+1)</f>
        <v>52</v>
      </c>
      <c r="C79" s="16">
        <v>62</v>
      </c>
      <c r="D79" t="s">
        <v>256</v>
      </c>
      <c r="E79" t="s">
        <v>257</v>
      </c>
      <c r="F79" s="2">
        <v>0</v>
      </c>
      <c r="G79">
        <v>2004</v>
      </c>
      <c r="H79" t="s">
        <v>28</v>
      </c>
      <c r="I79" t="str">
        <f>CONCATENATE(M79,N79,O79,P79,Q79,R79,S79,T79,U79,V79,W79,X79,Z79,AA79,AB79,AC79,AD79,AE79,AF79,AG79,AH79)</f>
        <v>D02</v>
      </c>
      <c r="J79">
        <v>1</v>
      </c>
      <c r="K79">
        <v>1</v>
      </c>
      <c r="M79" t="str">
        <f t="shared" ref="M79:X80" si="29">IF($F79=0,"",IF(AND($G79&gt;=M$10,$G79&lt;=M$11),M$14,""))</f>
        <v/>
      </c>
      <c r="N79" t="str">
        <f t="shared" si="29"/>
        <v/>
      </c>
      <c r="O79" t="str">
        <f t="shared" si="29"/>
        <v/>
      </c>
      <c r="P79" t="str">
        <f t="shared" si="29"/>
        <v/>
      </c>
      <c r="Q79" t="str">
        <f t="shared" si="29"/>
        <v/>
      </c>
      <c r="R79" t="str">
        <f t="shared" si="29"/>
        <v/>
      </c>
      <c r="S79" t="str">
        <f t="shared" si="29"/>
        <v/>
      </c>
      <c r="T79" t="str">
        <f t="shared" si="29"/>
        <v/>
      </c>
      <c r="U79" t="str">
        <f t="shared" si="29"/>
        <v/>
      </c>
      <c r="V79" t="str">
        <f t="shared" si="29"/>
        <v/>
      </c>
      <c r="W79" t="str">
        <f t="shared" si="29"/>
        <v/>
      </c>
      <c r="X79" t="str">
        <f t="shared" si="29"/>
        <v/>
      </c>
      <c r="Z79" t="str">
        <f t="shared" ref="Z79:AH80" si="30">IF($F79=1,"",IF(AND($G79&gt;=Z$10,$G79&lt;=Z$11),Z$14,""))</f>
        <v/>
      </c>
      <c r="AA79" t="str">
        <f t="shared" si="30"/>
        <v>D02</v>
      </c>
      <c r="AB79" t="str">
        <f t="shared" si="30"/>
        <v/>
      </c>
      <c r="AC79" t="str">
        <f t="shared" si="30"/>
        <v/>
      </c>
      <c r="AD79" t="str">
        <f t="shared" si="30"/>
        <v/>
      </c>
      <c r="AE79" t="str">
        <f t="shared" si="30"/>
        <v/>
      </c>
      <c r="AF79" t="str">
        <f t="shared" si="30"/>
        <v/>
      </c>
      <c r="AG79" t="str">
        <f t="shared" si="30"/>
        <v/>
      </c>
      <c r="AH79" t="str">
        <f t="shared" si="30"/>
        <v/>
      </c>
    </row>
    <row r="80" spans="1:34" x14ac:dyDescent="0.3">
      <c r="A80" s="23">
        <f t="shared" si="4"/>
        <v>2</v>
      </c>
      <c r="B80">
        <f>IF(D79="","",MAX($B$16:B79)+1)</f>
        <v>53</v>
      </c>
      <c r="C80" s="16">
        <v>54</v>
      </c>
      <c r="D80" t="s">
        <v>247</v>
      </c>
      <c r="E80" t="s">
        <v>244</v>
      </c>
      <c r="F80" s="2">
        <v>0</v>
      </c>
      <c r="G80">
        <v>2005</v>
      </c>
      <c r="H80" t="s">
        <v>245</v>
      </c>
      <c r="I80" t="str">
        <f>CONCATENATE(M80,N80,O80,P80,Q80,R80,S80,T80,U80,V80,W80,X80,Z80,AA80,AB80,AC80,AD80,AE80,AF80,AG80,AH80)</f>
        <v>D02</v>
      </c>
      <c r="J80">
        <v>2</v>
      </c>
      <c r="K80">
        <v>2</v>
      </c>
      <c r="M80" t="str">
        <f t="shared" si="29"/>
        <v/>
      </c>
      <c r="N80" t="str">
        <f t="shared" si="29"/>
        <v/>
      </c>
      <c r="O80" t="str">
        <f t="shared" si="29"/>
        <v/>
      </c>
      <c r="P80" t="str">
        <f t="shared" si="29"/>
        <v/>
      </c>
      <c r="Q80" t="str">
        <f t="shared" si="29"/>
        <v/>
      </c>
      <c r="R80" t="str">
        <f t="shared" si="29"/>
        <v/>
      </c>
      <c r="S80" t="str">
        <f t="shared" si="29"/>
        <v/>
      </c>
      <c r="T80" t="str">
        <f t="shared" si="29"/>
        <v/>
      </c>
      <c r="U80" t="str">
        <f t="shared" si="29"/>
        <v/>
      </c>
      <c r="V80" t="str">
        <f t="shared" si="29"/>
        <v/>
      </c>
      <c r="W80" t="str">
        <f t="shared" si="29"/>
        <v/>
      </c>
      <c r="X80" t="str">
        <f t="shared" si="29"/>
        <v/>
      </c>
      <c r="Z80" t="str">
        <f t="shared" si="30"/>
        <v/>
      </c>
      <c r="AA80" t="str">
        <f t="shared" si="30"/>
        <v>D02</v>
      </c>
      <c r="AB80" t="str">
        <f t="shared" si="30"/>
        <v/>
      </c>
      <c r="AC80" t="str">
        <f t="shared" si="30"/>
        <v/>
      </c>
      <c r="AD80" t="str">
        <f t="shared" si="30"/>
        <v/>
      </c>
      <c r="AE80" t="str">
        <f t="shared" si="30"/>
        <v/>
      </c>
      <c r="AF80" t="str">
        <f t="shared" si="30"/>
        <v/>
      </c>
      <c r="AG80" t="str">
        <f t="shared" si="30"/>
        <v/>
      </c>
      <c r="AH80" t="str">
        <f t="shared" si="30"/>
        <v/>
      </c>
    </row>
    <row r="81" spans="1:34" ht="23.25" customHeight="1" x14ac:dyDescent="0.3">
      <c r="A81" s="23">
        <f t="shared" ref="A81:A116" si="31">J81</f>
        <v>0</v>
      </c>
      <c r="C81" s="338" t="e">
        <f>CONCATENATE("Dívky  - ročník narození ",Kategorie!#REF!,"      ",Kategorie!#REF!," m")</f>
        <v>#REF!</v>
      </c>
      <c r="D81" s="338"/>
      <c r="E81" s="338"/>
      <c r="F81" s="338"/>
      <c r="G81" s="338"/>
      <c r="H81" s="338"/>
      <c r="I81" s="338"/>
      <c r="J81" s="338"/>
    </row>
    <row r="82" spans="1:34" x14ac:dyDescent="0.3">
      <c r="A82" s="23">
        <f t="shared" si="31"/>
        <v>1</v>
      </c>
      <c r="B82">
        <f>IF(D80="","",MAX($B$16:B80)+1)</f>
        <v>54</v>
      </c>
      <c r="C82" s="16">
        <v>53</v>
      </c>
      <c r="D82" t="s">
        <v>246</v>
      </c>
      <c r="E82" t="s">
        <v>244</v>
      </c>
      <c r="F82" s="2">
        <v>0</v>
      </c>
      <c r="G82">
        <v>2002</v>
      </c>
      <c r="H82" t="s">
        <v>245</v>
      </c>
      <c r="I82" t="str">
        <f>CONCATENATE(M82,N82,O82,P82,Q82,R82,S82,T82,U82,V82,W82,X82,Z82,AA82,AB82,AC82,AD82,AE82,AF82,AG82,AH82)</f>
        <v>D03</v>
      </c>
      <c r="J82">
        <v>1</v>
      </c>
      <c r="K82">
        <v>1</v>
      </c>
      <c r="M82" t="str">
        <f t="shared" ref="M82:X83" si="32">IF($F82=0,"",IF(AND($G82&gt;=M$10,$G82&lt;=M$11),M$14,""))</f>
        <v/>
      </c>
      <c r="N82" t="str">
        <f t="shared" si="32"/>
        <v/>
      </c>
      <c r="O82" t="str">
        <f t="shared" si="32"/>
        <v/>
      </c>
      <c r="P82" t="str">
        <f t="shared" si="32"/>
        <v/>
      </c>
      <c r="Q82" t="str">
        <f t="shared" si="32"/>
        <v/>
      </c>
      <c r="R82" t="str">
        <f t="shared" si="32"/>
        <v/>
      </c>
      <c r="S82" t="str">
        <f t="shared" si="32"/>
        <v/>
      </c>
      <c r="T82" t="str">
        <f t="shared" si="32"/>
        <v/>
      </c>
      <c r="U82" t="str">
        <f t="shared" si="32"/>
        <v/>
      </c>
      <c r="V82" t="str">
        <f t="shared" si="32"/>
        <v/>
      </c>
      <c r="W82" t="str">
        <f t="shared" si="32"/>
        <v/>
      </c>
      <c r="X82" t="str">
        <f t="shared" si="32"/>
        <v/>
      </c>
      <c r="Z82" t="str">
        <f t="shared" ref="Z82:AH83" si="33">IF($F82=1,"",IF(AND($G82&gt;=Z$10,$G82&lt;=Z$11),Z$14,""))</f>
        <v/>
      </c>
      <c r="AA82" t="str">
        <f t="shared" si="33"/>
        <v/>
      </c>
      <c r="AB82" t="str">
        <f t="shared" si="33"/>
        <v>D03</v>
      </c>
      <c r="AC82" t="str">
        <f t="shared" si="33"/>
        <v/>
      </c>
      <c r="AD82" t="str">
        <f t="shared" si="33"/>
        <v/>
      </c>
      <c r="AE82" t="str">
        <f t="shared" si="33"/>
        <v/>
      </c>
      <c r="AF82" t="str">
        <f t="shared" si="33"/>
        <v/>
      </c>
      <c r="AG82" t="str">
        <f t="shared" si="33"/>
        <v/>
      </c>
      <c r="AH82" t="str">
        <f t="shared" si="33"/>
        <v/>
      </c>
    </row>
    <row r="83" spans="1:34" x14ac:dyDescent="0.3">
      <c r="A83" s="23">
        <f t="shared" si="31"/>
        <v>2</v>
      </c>
      <c r="B83">
        <f>IF(D82="","",MAX($B$16:B82)+1)</f>
        <v>55</v>
      </c>
      <c r="C83" s="16">
        <v>21</v>
      </c>
      <c r="D83" t="s">
        <v>57</v>
      </c>
      <c r="E83" t="s">
        <v>58</v>
      </c>
      <c r="F83" s="2">
        <v>0</v>
      </c>
      <c r="G83">
        <v>2003</v>
      </c>
      <c r="H83" t="s">
        <v>28</v>
      </c>
      <c r="I83" t="str">
        <f>CONCATENATE(M83,N83,O83,P83,Q83,R83,S83,T83,U83,V83,W83,X83,Z83,AA83,AB83,AC83,AD83,AE83,AF83,AG83,AH83)</f>
        <v>D03</v>
      </c>
      <c r="J83">
        <v>2</v>
      </c>
      <c r="K83">
        <v>2</v>
      </c>
      <c r="M83" t="str">
        <f t="shared" si="32"/>
        <v/>
      </c>
      <c r="N83" t="str">
        <f t="shared" si="32"/>
        <v/>
      </c>
      <c r="O83" t="str">
        <f t="shared" si="32"/>
        <v/>
      </c>
      <c r="P83" t="str">
        <f t="shared" si="32"/>
        <v/>
      </c>
      <c r="Q83" t="str">
        <f t="shared" si="32"/>
        <v/>
      </c>
      <c r="R83" t="str">
        <f t="shared" si="32"/>
        <v/>
      </c>
      <c r="S83" t="str">
        <f t="shared" si="32"/>
        <v/>
      </c>
      <c r="T83" t="str">
        <f t="shared" si="32"/>
        <v/>
      </c>
      <c r="U83" t="str">
        <f t="shared" si="32"/>
        <v/>
      </c>
      <c r="V83" t="str">
        <f t="shared" si="32"/>
        <v/>
      </c>
      <c r="W83" t="str">
        <f t="shared" si="32"/>
        <v/>
      </c>
      <c r="X83" t="str">
        <f t="shared" si="32"/>
        <v/>
      </c>
      <c r="Z83" t="str">
        <f t="shared" si="33"/>
        <v/>
      </c>
      <c r="AA83" t="str">
        <f t="shared" si="33"/>
        <v/>
      </c>
      <c r="AB83" t="str">
        <f t="shared" si="33"/>
        <v>D03</v>
      </c>
      <c r="AC83" t="str">
        <f t="shared" si="33"/>
        <v/>
      </c>
      <c r="AD83" t="str">
        <f t="shared" si="33"/>
        <v/>
      </c>
      <c r="AE83" t="str">
        <f t="shared" si="33"/>
        <v/>
      </c>
      <c r="AF83" t="str">
        <f t="shared" si="33"/>
        <v/>
      </c>
      <c r="AG83" t="str">
        <f t="shared" si="33"/>
        <v/>
      </c>
      <c r="AH83" t="str">
        <f t="shared" si="33"/>
        <v/>
      </c>
    </row>
    <row r="84" spans="1:34" ht="23.25" customHeight="1" x14ac:dyDescent="0.3">
      <c r="A84" s="23">
        <f t="shared" si="31"/>
        <v>0</v>
      </c>
      <c r="C84" s="338" t="e">
        <f>CONCATENATE("Dívky  - ročník narození ",Kategorie!#REF!,"      ",Kategorie!#REF!," m")</f>
        <v>#REF!</v>
      </c>
      <c r="D84" s="338"/>
      <c r="E84" s="338"/>
      <c r="F84" s="338"/>
      <c r="G84" s="338"/>
      <c r="H84" s="338"/>
      <c r="I84" s="338"/>
      <c r="J84" s="338"/>
    </row>
    <row r="85" spans="1:34" x14ac:dyDescent="0.3">
      <c r="A85" s="23">
        <f t="shared" si="31"/>
        <v>1</v>
      </c>
      <c r="B85">
        <f>IF(D83="","",MAX($B$16:B83)+1)</f>
        <v>56</v>
      </c>
      <c r="C85" s="16">
        <v>52</v>
      </c>
      <c r="D85" t="s">
        <v>243</v>
      </c>
      <c r="E85" t="s">
        <v>244</v>
      </c>
      <c r="F85" s="2">
        <v>0</v>
      </c>
      <c r="G85">
        <v>2000</v>
      </c>
      <c r="H85" t="s">
        <v>245</v>
      </c>
      <c r="I85" t="str">
        <f>CONCATENATE(M85,N85,O85,P85,Q85,R85,S85,T85,U85,V85,W85,X85,Z85,AA85,AB85,AC85,AD85,AE85,AF85,AG85,AH85)</f>
        <v>D04</v>
      </c>
      <c r="J85">
        <v>1</v>
      </c>
      <c r="K85">
        <v>2</v>
      </c>
      <c r="M85" t="str">
        <f t="shared" ref="M85:X88" si="34">IF($F85=0,"",IF(AND($G85&gt;=M$10,$G85&lt;=M$11),M$14,""))</f>
        <v/>
      </c>
      <c r="N85" t="str">
        <f t="shared" si="34"/>
        <v/>
      </c>
      <c r="O85" t="str">
        <f t="shared" si="34"/>
        <v/>
      </c>
      <c r="P85" t="str">
        <f t="shared" si="34"/>
        <v/>
      </c>
      <c r="Q85" t="str">
        <f t="shared" si="34"/>
        <v/>
      </c>
      <c r="R85" t="str">
        <f t="shared" si="34"/>
        <v/>
      </c>
      <c r="S85" t="str">
        <f t="shared" si="34"/>
        <v/>
      </c>
      <c r="T85" t="str">
        <f t="shared" si="34"/>
        <v/>
      </c>
      <c r="U85" t="str">
        <f t="shared" si="34"/>
        <v/>
      </c>
      <c r="V85" t="str">
        <f t="shared" si="34"/>
        <v/>
      </c>
      <c r="W85" t="str">
        <f t="shared" si="34"/>
        <v/>
      </c>
      <c r="X85" t="str">
        <f t="shared" si="34"/>
        <v/>
      </c>
      <c r="Z85" t="str">
        <f t="shared" ref="Z85:AH88" si="35">IF($F85=1,"",IF(AND($G85&gt;=Z$10,$G85&lt;=Z$11),Z$14,""))</f>
        <v/>
      </c>
      <c r="AA85" t="str">
        <f t="shared" si="35"/>
        <v/>
      </c>
      <c r="AB85" t="str">
        <f t="shared" si="35"/>
        <v/>
      </c>
      <c r="AC85" t="str">
        <f t="shared" si="35"/>
        <v>D04</v>
      </c>
      <c r="AD85" t="str">
        <f t="shared" si="35"/>
        <v/>
      </c>
      <c r="AE85" t="str">
        <f t="shared" si="35"/>
        <v/>
      </c>
      <c r="AF85" t="str">
        <f t="shared" si="35"/>
        <v/>
      </c>
      <c r="AG85" t="str">
        <f t="shared" si="35"/>
        <v/>
      </c>
      <c r="AH85" t="str">
        <f t="shared" si="35"/>
        <v/>
      </c>
    </row>
    <row r="86" spans="1:34" x14ac:dyDescent="0.3">
      <c r="A86" s="23">
        <f t="shared" si="31"/>
        <v>2</v>
      </c>
      <c r="B86">
        <f>IF(D85="","",MAX($B$16:B85)+1)</f>
        <v>57</v>
      </c>
      <c r="C86" s="16">
        <v>27</v>
      </c>
      <c r="D86" t="s">
        <v>44</v>
      </c>
      <c r="E86" t="s">
        <v>45</v>
      </c>
      <c r="F86" s="2">
        <v>0</v>
      </c>
      <c r="G86">
        <v>2000</v>
      </c>
      <c r="H86" t="s">
        <v>25</v>
      </c>
      <c r="I86" t="str">
        <f>CONCATENATE(M86,N86,O86,P86,Q86,R86,S86,T86,U86,V86,W86,X86,Z86,AA86,AB86,AC86,AD86,AE86,AF86,AG86,AH86)</f>
        <v>D04</v>
      </c>
      <c r="J86">
        <v>2</v>
      </c>
      <c r="K86">
        <v>4</v>
      </c>
      <c r="M86" t="str">
        <f t="shared" si="34"/>
        <v/>
      </c>
      <c r="N86" t="str">
        <f t="shared" si="34"/>
        <v/>
      </c>
      <c r="O86" t="str">
        <f t="shared" si="34"/>
        <v/>
      </c>
      <c r="P86" t="str">
        <f t="shared" si="34"/>
        <v/>
      </c>
      <c r="Q86" t="str">
        <f t="shared" si="34"/>
        <v/>
      </c>
      <c r="R86" t="str">
        <f t="shared" si="34"/>
        <v/>
      </c>
      <c r="S86" t="str">
        <f t="shared" si="34"/>
        <v/>
      </c>
      <c r="T86" t="str">
        <f t="shared" si="34"/>
        <v/>
      </c>
      <c r="U86" t="str">
        <f t="shared" si="34"/>
        <v/>
      </c>
      <c r="V86" t="str">
        <f t="shared" si="34"/>
        <v/>
      </c>
      <c r="W86" t="str">
        <f t="shared" si="34"/>
        <v/>
      </c>
      <c r="X86" t="str">
        <f t="shared" si="34"/>
        <v/>
      </c>
      <c r="Z86" t="str">
        <f t="shared" si="35"/>
        <v/>
      </c>
      <c r="AA86" t="str">
        <f t="shared" si="35"/>
        <v/>
      </c>
      <c r="AB86" t="str">
        <f t="shared" si="35"/>
        <v/>
      </c>
      <c r="AC86" t="str">
        <f t="shared" si="35"/>
        <v>D04</v>
      </c>
      <c r="AD86" t="str">
        <f t="shared" si="35"/>
        <v/>
      </c>
      <c r="AE86" t="str">
        <f t="shared" si="35"/>
        <v/>
      </c>
      <c r="AF86" t="str">
        <f t="shared" si="35"/>
        <v/>
      </c>
      <c r="AG86" t="str">
        <f t="shared" si="35"/>
        <v/>
      </c>
      <c r="AH86" t="str">
        <f t="shared" si="35"/>
        <v/>
      </c>
    </row>
    <row r="87" spans="1:34" x14ac:dyDescent="0.3">
      <c r="A87" s="23">
        <f t="shared" si="31"/>
        <v>3</v>
      </c>
      <c r="B87">
        <f>IF(D86="","",MAX($B$16:B86)+1)</f>
        <v>58</v>
      </c>
      <c r="C87" s="16">
        <v>34</v>
      </c>
      <c r="D87" t="s">
        <v>53</v>
      </c>
      <c r="E87" t="s">
        <v>54</v>
      </c>
      <c r="F87" s="2">
        <v>0</v>
      </c>
      <c r="G87">
        <v>2001</v>
      </c>
      <c r="H87" t="s">
        <v>55</v>
      </c>
      <c r="I87" t="str">
        <f>CONCATENATE(M87,N87,O87,P87,Q87,R87,S87,T87,U87,V87,W87,X87,Z87,AA87,AB87,AC87,AD87,AE87,AF87,AG87,AH87)</f>
        <v>D04</v>
      </c>
      <c r="J87">
        <v>3</v>
      </c>
      <c r="K87">
        <v>5</v>
      </c>
      <c r="M87" t="str">
        <f t="shared" si="34"/>
        <v/>
      </c>
      <c r="N87" t="str">
        <f t="shared" si="34"/>
        <v/>
      </c>
      <c r="O87" t="str">
        <f t="shared" si="34"/>
        <v/>
      </c>
      <c r="P87" t="str">
        <f t="shared" si="34"/>
        <v/>
      </c>
      <c r="Q87" t="str">
        <f t="shared" si="34"/>
        <v/>
      </c>
      <c r="R87" t="str">
        <f t="shared" si="34"/>
        <v/>
      </c>
      <c r="S87" t="str">
        <f t="shared" si="34"/>
        <v/>
      </c>
      <c r="T87" t="str">
        <f t="shared" si="34"/>
        <v/>
      </c>
      <c r="U87" t="str">
        <f t="shared" si="34"/>
        <v/>
      </c>
      <c r="V87" t="str">
        <f t="shared" si="34"/>
        <v/>
      </c>
      <c r="W87" t="str">
        <f t="shared" si="34"/>
        <v/>
      </c>
      <c r="X87" t="str">
        <f t="shared" si="34"/>
        <v/>
      </c>
      <c r="Z87" t="str">
        <f t="shared" si="35"/>
        <v/>
      </c>
      <c r="AA87" t="str">
        <f t="shared" si="35"/>
        <v/>
      </c>
      <c r="AB87" t="str">
        <f t="shared" si="35"/>
        <v/>
      </c>
      <c r="AC87" t="str">
        <f t="shared" si="35"/>
        <v>D04</v>
      </c>
      <c r="AD87" t="str">
        <f t="shared" si="35"/>
        <v/>
      </c>
      <c r="AE87" t="str">
        <f t="shared" si="35"/>
        <v/>
      </c>
      <c r="AF87" t="str">
        <f t="shared" si="35"/>
        <v/>
      </c>
      <c r="AG87" t="str">
        <f t="shared" si="35"/>
        <v/>
      </c>
      <c r="AH87" t="str">
        <f t="shared" si="35"/>
        <v/>
      </c>
    </row>
    <row r="88" spans="1:34" x14ac:dyDescent="0.3">
      <c r="A88" s="23">
        <f t="shared" si="31"/>
        <v>4</v>
      </c>
      <c r="B88">
        <f>IF(D87="","",MAX($B$16:B87)+1)</f>
        <v>59</v>
      </c>
      <c r="C88" s="16">
        <v>28</v>
      </c>
      <c r="D88" t="s">
        <v>46</v>
      </c>
      <c r="E88" t="s">
        <v>47</v>
      </c>
      <c r="F88" s="2">
        <v>0</v>
      </c>
      <c r="G88">
        <v>2001</v>
      </c>
      <c r="H88" t="s">
        <v>219</v>
      </c>
      <c r="I88" t="str">
        <f>CONCATENATE(M88,N88,O88,P88,Q88,R88,S88,T88,U88,V88,W88,X88,Z88,AA88,AB88,AC88,AD88,AE88,AF88,AG88,AH88)</f>
        <v>D04</v>
      </c>
      <c r="J88">
        <v>4</v>
      </c>
      <c r="K88">
        <v>6</v>
      </c>
      <c r="M88" t="str">
        <f t="shared" si="34"/>
        <v/>
      </c>
      <c r="N88" t="str">
        <f t="shared" si="34"/>
        <v/>
      </c>
      <c r="O88" t="str">
        <f t="shared" si="34"/>
        <v/>
      </c>
      <c r="P88" t="str">
        <f t="shared" si="34"/>
        <v/>
      </c>
      <c r="Q88" t="str">
        <f t="shared" si="34"/>
        <v/>
      </c>
      <c r="R88" t="str">
        <f t="shared" si="34"/>
        <v/>
      </c>
      <c r="S88" t="str">
        <f t="shared" si="34"/>
        <v/>
      </c>
      <c r="T88" t="str">
        <f t="shared" si="34"/>
        <v/>
      </c>
      <c r="U88" t="str">
        <f t="shared" si="34"/>
        <v/>
      </c>
      <c r="V88" t="str">
        <f t="shared" si="34"/>
        <v/>
      </c>
      <c r="W88" t="str">
        <f t="shared" si="34"/>
        <v/>
      </c>
      <c r="X88" t="str">
        <f t="shared" si="34"/>
        <v/>
      </c>
      <c r="Z88" t="str">
        <f t="shared" si="35"/>
        <v/>
      </c>
      <c r="AA88" t="str">
        <f t="shared" si="35"/>
        <v/>
      </c>
      <c r="AB88" t="str">
        <f t="shared" si="35"/>
        <v/>
      </c>
      <c r="AC88" t="str">
        <f t="shared" si="35"/>
        <v>D04</v>
      </c>
      <c r="AD88" t="str">
        <f t="shared" si="35"/>
        <v/>
      </c>
      <c r="AE88" t="str">
        <f t="shared" si="35"/>
        <v/>
      </c>
      <c r="AF88" t="str">
        <f t="shared" si="35"/>
        <v/>
      </c>
      <c r="AG88" t="str">
        <f t="shared" si="35"/>
        <v/>
      </c>
      <c r="AH88" t="str">
        <f t="shared" si="35"/>
        <v/>
      </c>
    </row>
    <row r="89" spans="1:34" ht="23.25" customHeight="1" x14ac:dyDescent="0.3">
      <c r="A89" s="23">
        <f t="shared" si="31"/>
        <v>0</v>
      </c>
      <c r="C89" s="338" t="e">
        <f>CONCATENATE("Ženy  - ročník narození ",Kategorie!#REF!,"      ",Kategorie!#REF!," m")</f>
        <v>#REF!</v>
      </c>
      <c r="D89" s="338"/>
      <c r="E89" s="338"/>
      <c r="F89" s="338"/>
      <c r="G89" s="338"/>
      <c r="H89" s="338"/>
      <c r="I89" s="338"/>
      <c r="J89" s="338"/>
    </row>
    <row r="90" spans="1:34" x14ac:dyDescent="0.3">
      <c r="A90" s="23">
        <f t="shared" si="31"/>
        <v>1</v>
      </c>
      <c r="B90">
        <f>IF(D88="","",MAX($B$16:B88)+1)</f>
        <v>60</v>
      </c>
      <c r="C90" s="16">
        <v>40</v>
      </c>
      <c r="D90" t="s">
        <v>57</v>
      </c>
      <c r="E90" t="s">
        <v>230</v>
      </c>
      <c r="F90" s="2">
        <v>0</v>
      </c>
      <c r="G90">
        <v>1996</v>
      </c>
      <c r="H90" t="s">
        <v>25</v>
      </c>
      <c r="I90" t="str">
        <f>CONCATENATE(M90,N90,O90,P90,Q90,R90,S90,T90,U90,V90,W90,X90,Z90,AA90,AB90,AC90,AD90,AE90,AF90,AG90,AH90)</f>
        <v>D06</v>
      </c>
      <c r="J90">
        <v>1</v>
      </c>
      <c r="K90">
        <v>1</v>
      </c>
      <c r="M90" t="str">
        <f t="shared" ref="M90:X90" si="36">IF($F90=0,"",IF(AND($G90&gt;=M$10,$G90&lt;=M$11),M$14,""))</f>
        <v/>
      </c>
      <c r="N90" t="str">
        <f t="shared" si="36"/>
        <v/>
      </c>
      <c r="O90" t="str">
        <f t="shared" si="36"/>
        <v/>
      </c>
      <c r="P90" t="str">
        <f t="shared" si="36"/>
        <v/>
      </c>
      <c r="Q90" t="str">
        <f t="shared" si="36"/>
        <v/>
      </c>
      <c r="R90" t="str">
        <f t="shared" si="36"/>
        <v/>
      </c>
      <c r="S90" t="str">
        <f t="shared" si="36"/>
        <v/>
      </c>
      <c r="T90" t="str">
        <f t="shared" si="36"/>
        <v/>
      </c>
      <c r="U90" t="str">
        <f t="shared" si="36"/>
        <v/>
      </c>
      <c r="V90" t="str">
        <f t="shared" si="36"/>
        <v/>
      </c>
      <c r="W90" t="str">
        <f t="shared" si="36"/>
        <v/>
      </c>
      <c r="X90" t="str">
        <f t="shared" si="36"/>
        <v/>
      </c>
      <c r="Z90" t="str">
        <f t="shared" ref="Z90:AH90" si="37">IF($F90=1,"",IF(AND($G90&gt;=Z$10,$G90&lt;=Z$11),Z$14,""))</f>
        <v/>
      </c>
      <c r="AA90" t="str">
        <f t="shared" si="37"/>
        <v/>
      </c>
      <c r="AB90" t="str">
        <f t="shared" si="37"/>
        <v/>
      </c>
      <c r="AC90" t="str">
        <f t="shared" si="37"/>
        <v/>
      </c>
      <c r="AD90" t="str">
        <f t="shared" si="37"/>
        <v/>
      </c>
      <c r="AE90" t="str">
        <f t="shared" si="37"/>
        <v>D06</v>
      </c>
      <c r="AF90" t="str">
        <f t="shared" si="37"/>
        <v/>
      </c>
      <c r="AG90" t="str">
        <f t="shared" si="37"/>
        <v/>
      </c>
      <c r="AH90" t="str">
        <f t="shared" si="37"/>
        <v/>
      </c>
    </row>
    <row r="91" spans="1:34" ht="23.25" customHeight="1" x14ac:dyDescent="0.3">
      <c r="A91" s="23">
        <f t="shared" si="31"/>
        <v>0</v>
      </c>
      <c r="C91" s="338" t="e">
        <f>CONCATENATE("Ženy  - ročník narození ",Kategorie!#REF!,"      ",Kategorie!#REF!," m")</f>
        <v>#REF!</v>
      </c>
      <c r="D91" s="338"/>
      <c r="E91" s="338"/>
      <c r="F91" s="338"/>
      <c r="G91" s="338"/>
      <c r="H91" s="338"/>
      <c r="I91" s="338"/>
      <c r="J91" s="338"/>
    </row>
    <row r="92" spans="1:34" x14ac:dyDescent="0.3">
      <c r="A92" s="23">
        <f t="shared" si="31"/>
        <v>1</v>
      </c>
      <c r="B92">
        <f>IF(D90="","",MAX($B$16:B90)+1)</f>
        <v>61</v>
      </c>
      <c r="C92" s="16">
        <v>63</v>
      </c>
      <c r="D92" t="s">
        <v>62</v>
      </c>
      <c r="E92" t="s">
        <v>220</v>
      </c>
      <c r="F92" s="2">
        <v>0</v>
      </c>
      <c r="G92">
        <v>1983</v>
      </c>
      <c r="H92" t="s">
        <v>28</v>
      </c>
      <c r="I92" t="str">
        <f t="shared" ref="I92:I97" si="38">CONCATENATE(M92,N92,O92,P92,Q92,R92,S92,T92,U92,V92,W92,X92,Z92,AA92,AB92,AC92,AD92,AE92,AF92,AG92,AH92)</f>
        <v>D08</v>
      </c>
      <c r="J92">
        <v>1</v>
      </c>
      <c r="K92">
        <v>3</v>
      </c>
      <c r="M92" t="str">
        <f t="shared" ref="M92:X97" si="39">IF($F92=0,"",IF(AND($G92&gt;=M$10,$G92&lt;=M$11),M$14,""))</f>
        <v/>
      </c>
      <c r="N92" t="str">
        <f t="shared" si="39"/>
        <v/>
      </c>
      <c r="O92" t="str">
        <f t="shared" si="39"/>
        <v/>
      </c>
      <c r="P92" t="str">
        <f t="shared" si="39"/>
        <v/>
      </c>
      <c r="Q92" t="str">
        <f t="shared" si="39"/>
        <v/>
      </c>
      <c r="R92" t="str">
        <f t="shared" si="39"/>
        <v/>
      </c>
      <c r="S92" t="str">
        <f t="shared" si="39"/>
        <v/>
      </c>
      <c r="T92" t="str">
        <f t="shared" si="39"/>
        <v/>
      </c>
      <c r="U92" t="str">
        <f t="shared" si="39"/>
        <v/>
      </c>
      <c r="V92" t="str">
        <f t="shared" si="39"/>
        <v/>
      </c>
      <c r="W92" t="str">
        <f t="shared" si="39"/>
        <v/>
      </c>
      <c r="X92" t="str">
        <f t="shared" si="39"/>
        <v/>
      </c>
      <c r="Z92" t="str">
        <f t="shared" ref="Z92:AH97" si="40">IF($F92=1,"",IF(AND($G92&gt;=Z$10,$G92&lt;=Z$11),Z$14,""))</f>
        <v/>
      </c>
      <c r="AA92" t="str">
        <f t="shared" si="40"/>
        <v/>
      </c>
      <c r="AB92" t="str">
        <f t="shared" si="40"/>
        <v/>
      </c>
      <c r="AC92" t="str">
        <f t="shared" si="40"/>
        <v/>
      </c>
      <c r="AD92" t="str">
        <f t="shared" si="40"/>
        <v/>
      </c>
      <c r="AE92" t="str">
        <f t="shared" si="40"/>
        <v/>
      </c>
      <c r="AF92" t="str">
        <f t="shared" si="40"/>
        <v/>
      </c>
      <c r="AG92" t="str">
        <f t="shared" si="40"/>
        <v>D08</v>
      </c>
      <c r="AH92" t="str">
        <f t="shared" si="40"/>
        <v/>
      </c>
    </row>
    <row r="93" spans="1:34" x14ac:dyDescent="0.3">
      <c r="A93" s="23">
        <f t="shared" si="31"/>
        <v>2</v>
      </c>
      <c r="B93">
        <f>IF(D92="","",MAX($B$16:B92)+1)</f>
        <v>62</v>
      </c>
      <c r="C93" s="16">
        <v>11</v>
      </c>
      <c r="D93" t="s">
        <v>17</v>
      </c>
      <c r="E93" t="s">
        <v>52</v>
      </c>
      <c r="F93" s="2">
        <v>0</v>
      </c>
      <c r="G93">
        <v>1978</v>
      </c>
      <c r="H93" t="s">
        <v>201</v>
      </c>
      <c r="I93" t="str">
        <f t="shared" si="38"/>
        <v>D08</v>
      </c>
      <c r="J93">
        <v>2</v>
      </c>
      <c r="K93">
        <v>6</v>
      </c>
      <c r="M93" t="str">
        <f t="shared" si="39"/>
        <v/>
      </c>
      <c r="N93" t="str">
        <f t="shared" si="39"/>
        <v/>
      </c>
      <c r="O93" t="str">
        <f t="shared" si="39"/>
        <v/>
      </c>
      <c r="P93" t="str">
        <f t="shared" si="39"/>
        <v/>
      </c>
      <c r="Q93" t="str">
        <f t="shared" si="39"/>
        <v/>
      </c>
      <c r="R93" t="str">
        <f t="shared" si="39"/>
        <v/>
      </c>
      <c r="S93" t="str">
        <f t="shared" si="39"/>
        <v/>
      </c>
      <c r="T93" t="str">
        <f t="shared" si="39"/>
        <v/>
      </c>
      <c r="U93" t="str">
        <f t="shared" si="39"/>
        <v/>
      </c>
      <c r="V93" t="str">
        <f t="shared" si="39"/>
        <v/>
      </c>
      <c r="W93" t="str">
        <f t="shared" si="39"/>
        <v/>
      </c>
      <c r="X93" t="str">
        <f t="shared" si="39"/>
        <v/>
      </c>
      <c r="Z93" t="str">
        <f t="shared" si="40"/>
        <v/>
      </c>
      <c r="AA93" t="str">
        <f t="shared" si="40"/>
        <v/>
      </c>
      <c r="AB93" t="str">
        <f t="shared" si="40"/>
        <v/>
      </c>
      <c r="AC93" t="str">
        <f t="shared" si="40"/>
        <v/>
      </c>
      <c r="AD93" t="str">
        <f t="shared" si="40"/>
        <v/>
      </c>
      <c r="AE93" t="str">
        <f t="shared" si="40"/>
        <v/>
      </c>
      <c r="AF93" t="str">
        <f t="shared" si="40"/>
        <v/>
      </c>
      <c r="AG93" t="str">
        <f t="shared" si="40"/>
        <v>D08</v>
      </c>
      <c r="AH93" t="str">
        <f t="shared" si="40"/>
        <v/>
      </c>
    </row>
    <row r="94" spans="1:34" x14ac:dyDescent="0.3">
      <c r="A94" s="23">
        <f t="shared" si="31"/>
        <v>3</v>
      </c>
      <c r="B94">
        <f>IF(D93="","",MAX($B$16:B93)+1)</f>
        <v>63</v>
      </c>
      <c r="C94" s="16">
        <v>78</v>
      </c>
      <c r="D94" t="s">
        <v>282</v>
      </c>
      <c r="E94" t="s">
        <v>258</v>
      </c>
      <c r="F94" s="2">
        <v>0</v>
      </c>
      <c r="G94">
        <v>1979</v>
      </c>
      <c r="H94" t="s">
        <v>69</v>
      </c>
      <c r="I94" t="str">
        <f t="shared" si="38"/>
        <v>D08</v>
      </c>
      <c r="J94">
        <v>3</v>
      </c>
      <c r="K94">
        <v>7</v>
      </c>
      <c r="M94" t="str">
        <f t="shared" si="39"/>
        <v/>
      </c>
      <c r="N94" t="str">
        <f t="shared" si="39"/>
        <v/>
      </c>
      <c r="O94" t="str">
        <f t="shared" si="39"/>
        <v/>
      </c>
      <c r="P94" t="str">
        <f t="shared" si="39"/>
        <v/>
      </c>
      <c r="Q94" t="str">
        <f t="shared" si="39"/>
        <v/>
      </c>
      <c r="R94" t="str">
        <f t="shared" si="39"/>
        <v/>
      </c>
      <c r="S94" t="str">
        <f t="shared" si="39"/>
        <v/>
      </c>
      <c r="T94" t="str">
        <f t="shared" si="39"/>
        <v/>
      </c>
      <c r="U94" t="str">
        <f t="shared" si="39"/>
        <v/>
      </c>
      <c r="V94" t="str">
        <f t="shared" si="39"/>
        <v/>
      </c>
      <c r="W94" t="str">
        <f t="shared" si="39"/>
        <v/>
      </c>
      <c r="X94" t="str">
        <f t="shared" si="39"/>
        <v/>
      </c>
      <c r="Z94" t="str">
        <f t="shared" si="40"/>
        <v/>
      </c>
      <c r="AA94" t="str">
        <f t="shared" si="40"/>
        <v/>
      </c>
      <c r="AB94" t="str">
        <f t="shared" si="40"/>
        <v/>
      </c>
      <c r="AC94" t="str">
        <f t="shared" si="40"/>
        <v/>
      </c>
      <c r="AD94" t="str">
        <f t="shared" si="40"/>
        <v/>
      </c>
      <c r="AE94" t="str">
        <f t="shared" si="40"/>
        <v/>
      </c>
      <c r="AF94" t="str">
        <f t="shared" si="40"/>
        <v/>
      </c>
      <c r="AG94" t="str">
        <f t="shared" si="40"/>
        <v>D08</v>
      </c>
      <c r="AH94" t="str">
        <f t="shared" si="40"/>
        <v/>
      </c>
    </row>
    <row r="95" spans="1:34" x14ac:dyDescent="0.3">
      <c r="A95" s="23">
        <f t="shared" si="31"/>
        <v>4</v>
      </c>
      <c r="B95">
        <f>IF(D94="","",MAX($B$16:B94)+1)</f>
        <v>64</v>
      </c>
      <c r="C95" s="16">
        <v>51</v>
      </c>
      <c r="D95" t="s">
        <v>17</v>
      </c>
      <c r="E95" t="s">
        <v>35</v>
      </c>
      <c r="F95" s="2">
        <v>0</v>
      </c>
      <c r="G95">
        <v>1984</v>
      </c>
      <c r="H95" t="s">
        <v>36</v>
      </c>
      <c r="I95" t="str">
        <f t="shared" si="38"/>
        <v>D08</v>
      </c>
      <c r="J95">
        <v>4</v>
      </c>
      <c r="K95">
        <v>8</v>
      </c>
      <c r="M95" t="str">
        <f t="shared" si="39"/>
        <v/>
      </c>
      <c r="N95" t="str">
        <f t="shared" si="39"/>
        <v/>
      </c>
      <c r="O95" t="str">
        <f t="shared" si="39"/>
        <v/>
      </c>
      <c r="P95" t="str">
        <f t="shared" si="39"/>
        <v/>
      </c>
      <c r="Q95" t="str">
        <f t="shared" si="39"/>
        <v/>
      </c>
      <c r="R95" t="str">
        <f t="shared" si="39"/>
        <v/>
      </c>
      <c r="S95" t="str">
        <f t="shared" si="39"/>
        <v/>
      </c>
      <c r="T95" t="str">
        <f t="shared" si="39"/>
        <v/>
      </c>
      <c r="U95" t="str">
        <f t="shared" si="39"/>
        <v/>
      </c>
      <c r="V95" t="str">
        <f t="shared" si="39"/>
        <v/>
      </c>
      <c r="W95" t="str">
        <f t="shared" si="39"/>
        <v/>
      </c>
      <c r="X95" t="str">
        <f t="shared" si="39"/>
        <v/>
      </c>
      <c r="Z95" t="str">
        <f t="shared" si="40"/>
        <v/>
      </c>
      <c r="AA95" t="str">
        <f t="shared" si="40"/>
        <v/>
      </c>
      <c r="AB95" t="str">
        <f t="shared" si="40"/>
        <v/>
      </c>
      <c r="AC95" t="str">
        <f t="shared" si="40"/>
        <v/>
      </c>
      <c r="AD95" t="str">
        <f t="shared" si="40"/>
        <v/>
      </c>
      <c r="AE95" t="str">
        <f t="shared" si="40"/>
        <v/>
      </c>
      <c r="AF95" t="str">
        <f t="shared" si="40"/>
        <v/>
      </c>
      <c r="AG95" t="str">
        <f t="shared" si="40"/>
        <v>D08</v>
      </c>
      <c r="AH95" t="str">
        <f t="shared" si="40"/>
        <v/>
      </c>
    </row>
    <row r="96" spans="1:34" x14ac:dyDescent="0.3">
      <c r="A96" s="23">
        <f t="shared" si="31"/>
        <v>5</v>
      </c>
      <c r="B96">
        <f>IF(D95="","",MAX($B$16:B95)+1)</f>
        <v>65</v>
      </c>
      <c r="C96" s="16">
        <v>4</v>
      </c>
      <c r="D96" t="s">
        <v>190</v>
      </c>
      <c r="E96" t="s">
        <v>191</v>
      </c>
      <c r="F96" s="2">
        <v>0</v>
      </c>
      <c r="G96">
        <v>1978</v>
      </c>
      <c r="H96" t="s">
        <v>187</v>
      </c>
      <c r="I96" t="str">
        <f t="shared" si="38"/>
        <v>D08</v>
      </c>
      <c r="J96">
        <v>5</v>
      </c>
      <c r="K96">
        <v>9</v>
      </c>
      <c r="M96" t="str">
        <f t="shared" si="39"/>
        <v/>
      </c>
      <c r="N96" t="str">
        <f t="shared" si="39"/>
        <v/>
      </c>
      <c r="O96" t="str">
        <f t="shared" si="39"/>
        <v/>
      </c>
      <c r="P96" t="str">
        <f t="shared" si="39"/>
        <v/>
      </c>
      <c r="Q96" t="str">
        <f t="shared" si="39"/>
        <v/>
      </c>
      <c r="R96" t="str">
        <f t="shared" si="39"/>
        <v/>
      </c>
      <c r="S96" t="str">
        <f t="shared" si="39"/>
        <v/>
      </c>
      <c r="T96" t="str">
        <f t="shared" si="39"/>
        <v/>
      </c>
      <c r="U96" t="str">
        <f t="shared" si="39"/>
        <v/>
      </c>
      <c r="V96" t="str">
        <f t="shared" si="39"/>
        <v/>
      </c>
      <c r="W96" t="str">
        <f t="shared" si="39"/>
        <v/>
      </c>
      <c r="X96" t="str">
        <f t="shared" si="39"/>
        <v/>
      </c>
      <c r="Z96" t="str">
        <f t="shared" si="40"/>
        <v/>
      </c>
      <c r="AA96" t="str">
        <f t="shared" si="40"/>
        <v/>
      </c>
      <c r="AB96" t="str">
        <f t="shared" si="40"/>
        <v/>
      </c>
      <c r="AC96" t="str">
        <f t="shared" si="40"/>
        <v/>
      </c>
      <c r="AD96" t="str">
        <f t="shared" si="40"/>
        <v/>
      </c>
      <c r="AE96" t="str">
        <f t="shared" si="40"/>
        <v/>
      </c>
      <c r="AF96" t="str">
        <f t="shared" si="40"/>
        <v/>
      </c>
      <c r="AG96" t="str">
        <f t="shared" si="40"/>
        <v>D08</v>
      </c>
      <c r="AH96" t="str">
        <f t="shared" si="40"/>
        <v/>
      </c>
    </row>
    <row r="97" spans="1:34" x14ac:dyDescent="0.3">
      <c r="A97" s="23">
        <f t="shared" si="31"/>
        <v>6</v>
      </c>
      <c r="B97">
        <f>IF(D96="","",MAX($B$16:B96)+1)</f>
        <v>66</v>
      </c>
      <c r="C97" s="16">
        <v>58</v>
      </c>
      <c r="D97" t="s">
        <v>9</v>
      </c>
      <c r="E97" t="s">
        <v>249</v>
      </c>
      <c r="F97" s="2">
        <v>0</v>
      </c>
      <c r="G97">
        <v>1980</v>
      </c>
      <c r="H97" t="s">
        <v>250</v>
      </c>
      <c r="I97" t="str">
        <f t="shared" si="38"/>
        <v>D08</v>
      </c>
      <c r="J97">
        <v>6</v>
      </c>
      <c r="K97">
        <v>10</v>
      </c>
      <c r="M97" t="str">
        <f t="shared" si="39"/>
        <v/>
      </c>
      <c r="N97" t="str">
        <f t="shared" si="39"/>
        <v/>
      </c>
      <c r="O97" t="str">
        <f t="shared" si="39"/>
        <v/>
      </c>
      <c r="P97" t="str">
        <f t="shared" si="39"/>
        <v/>
      </c>
      <c r="Q97" t="str">
        <f t="shared" si="39"/>
        <v/>
      </c>
      <c r="R97" t="str">
        <f t="shared" si="39"/>
        <v/>
      </c>
      <c r="S97" t="str">
        <f t="shared" si="39"/>
        <v/>
      </c>
      <c r="T97" t="str">
        <f t="shared" si="39"/>
        <v/>
      </c>
      <c r="U97" t="str">
        <f t="shared" si="39"/>
        <v/>
      </c>
      <c r="V97" t="str">
        <f t="shared" si="39"/>
        <v/>
      </c>
      <c r="W97" t="str">
        <f t="shared" si="39"/>
        <v/>
      </c>
      <c r="X97" t="str">
        <f t="shared" si="39"/>
        <v/>
      </c>
      <c r="Z97" t="str">
        <f t="shared" si="40"/>
        <v/>
      </c>
      <c r="AA97" t="str">
        <f t="shared" si="40"/>
        <v/>
      </c>
      <c r="AB97" t="str">
        <f t="shared" si="40"/>
        <v/>
      </c>
      <c r="AC97" t="str">
        <f t="shared" si="40"/>
        <v/>
      </c>
      <c r="AD97" t="str">
        <f t="shared" si="40"/>
        <v/>
      </c>
      <c r="AE97" t="str">
        <f t="shared" si="40"/>
        <v/>
      </c>
      <c r="AF97" t="str">
        <f t="shared" si="40"/>
        <v/>
      </c>
      <c r="AG97" t="str">
        <f t="shared" si="40"/>
        <v>D08</v>
      </c>
      <c r="AH97" t="str">
        <f t="shared" si="40"/>
        <v/>
      </c>
    </row>
    <row r="98" spans="1:34" ht="23.25" customHeight="1" x14ac:dyDescent="0.3">
      <c r="A98" s="23">
        <f t="shared" si="31"/>
        <v>0</v>
      </c>
      <c r="C98" s="338" t="e">
        <f>CONCATENATE("Ženy  - ročník narození ",Kategorie!#REF!,"      ",Kategorie!#REF!," m")</f>
        <v>#REF!</v>
      </c>
      <c r="D98" s="338"/>
      <c r="E98" s="338"/>
      <c r="F98" s="338"/>
      <c r="G98" s="338"/>
      <c r="H98" s="338"/>
      <c r="I98" s="338"/>
      <c r="J98" s="338"/>
    </row>
    <row r="99" spans="1:34" x14ac:dyDescent="0.3">
      <c r="A99" s="23">
        <f t="shared" si="31"/>
        <v>1</v>
      </c>
      <c r="B99">
        <f>IF(D97="","",MAX($B$16:B97)+1)</f>
        <v>67</v>
      </c>
      <c r="C99" s="16">
        <v>57</v>
      </c>
      <c r="D99" t="s">
        <v>192</v>
      </c>
      <c r="E99" t="s">
        <v>58</v>
      </c>
      <c r="F99" s="2">
        <v>0</v>
      </c>
      <c r="G99">
        <v>1973</v>
      </c>
      <c r="H99" t="s">
        <v>28</v>
      </c>
      <c r="I99" t="str">
        <f t="shared" ref="I99:I110" si="41">CONCATENATE(M99,N99,O99,P99,Q99,R99,S99,T99,U99,V99,W99,X99,Z99,AA99,AB99,AC99,AD99,AE99,AF99,AG99,AH99)</f>
        <v>D09</v>
      </c>
      <c r="J99">
        <v>1</v>
      </c>
      <c r="K99">
        <v>1</v>
      </c>
      <c r="M99" t="str">
        <f t="shared" ref="M99:X110" si="42">IF($F99=0,"",IF(AND($G99&gt;=M$10,$G99&lt;=M$11),M$14,""))</f>
        <v/>
      </c>
      <c r="N99" t="str">
        <f t="shared" si="42"/>
        <v/>
      </c>
      <c r="O99" t="str">
        <f t="shared" si="42"/>
        <v/>
      </c>
      <c r="P99" t="str">
        <f t="shared" si="42"/>
        <v/>
      </c>
      <c r="Q99" t="str">
        <f t="shared" si="42"/>
        <v/>
      </c>
      <c r="R99" t="str">
        <f t="shared" si="42"/>
        <v/>
      </c>
      <c r="S99" t="str">
        <f t="shared" si="42"/>
        <v/>
      </c>
      <c r="T99" t="str">
        <f t="shared" si="42"/>
        <v/>
      </c>
      <c r="U99" t="str">
        <f t="shared" si="42"/>
        <v/>
      </c>
      <c r="V99" t="str">
        <f t="shared" si="42"/>
        <v/>
      </c>
      <c r="W99" t="str">
        <f t="shared" si="42"/>
        <v/>
      </c>
      <c r="X99" t="str">
        <f t="shared" si="42"/>
        <v/>
      </c>
      <c r="Z99" t="str">
        <f t="shared" ref="Z99:AH110" si="43">IF($F99=1,"",IF(AND($G99&gt;=Z$10,$G99&lt;=Z$11),Z$14,""))</f>
        <v/>
      </c>
      <c r="AA99" t="str">
        <f t="shared" si="43"/>
        <v/>
      </c>
      <c r="AB99" t="str">
        <f t="shared" si="43"/>
        <v/>
      </c>
      <c r="AC99" t="str">
        <f t="shared" si="43"/>
        <v/>
      </c>
      <c r="AD99" t="str">
        <f t="shared" si="43"/>
        <v/>
      </c>
      <c r="AE99" t="str">
        <f t="shared" si="43"/>
        <v/>
      </c>
      <c r="AF99" t="str">
        <f t="shared" si="43"/>
        <v/>
      </c>
      <c r="AG99" t="str">
        <f t="shared" si="43"/>
        <v/>
      </c>
      <c r="AH99" t="str">
        <f t="shared" si="43"/>
        <v>D09</v>
      </c>
    </row>
    <row r="100" spans="1:34" x14ac:dyDescent="0.3">
      <c r="A100" s="23">
        <f t="shared" si="31"/>
        <v>2</v>
      </c>
      <c r="B100">
        <f>IF(D99="","",MAX($B$16:B99)+1)</f>
        <v>68</v>
      </c>
      <c r="C100" s="16">
        <v>56</v>
      </c>
      <c r="D100" t="s">
        <v>17</v>
      </c>
      <c r="E100" t="s">
        <v>248</v>
      </c>
      <c r="F100" s="2">
        <v>0</v>
      </c>
      <c r="G100">
        <v>1969</v>
      </c>
      <c r="H100" t="s">
        <v>219</v>
      </c>
      <c r="I100" t="str">
        <f t="shared" si="41"/>
        <v>D09</v>
      </c>
      <c r="J100">
        <v>2</v>
      </c>
      <c r="K100">
        <v>2</v>
      </c>
      <c r="M100" t="str">
        <f t="shared" si="42"/>
        <v/>
      </c>
      <c r="N100" t="str">
        <f t="shared" si="42"/>
        <v/>
      </c>
      <c r="O100" t="str">
        <f t="shared" si="42"/>
        <v/>
      </c>
      <c r="P100" t="str">
        <f t="shared" si="42"/>
        <v/>
      </c>
      <c r="Q100" t="str">
        <f t="shared" si="42"/>
        <v/>
      </c>
      <c r="R100" t="str">
        <f t="shared" si="42"/>
        <v/>
      </c>
      <c r="S100" t="str">
        <f t="shared" si="42"/>
        <v/>
      </c>
      <c r="T100" t="str">
        <f t="shared" si="42"/>
        <v/>
      </c>
      <c r="U100" t="str">
        <f t="shared" si="42"/>
        <v/>
      </c>
      <c r="V100" t="str">
        <f t="shared" si="42"/>
        <v/>
      </c>
      <c r="W100" t="str">
        <f t="shared" si="42"/>
        <v/>
      </c>
      <c r="X100" t="str">
        <f t="shared" si="42"/>
        <v/>
      </c>
      <c r="Z100" t="str">
        <f t="shared" si="43"/>
        <v/>
      </c>
      <c r="AA100" t="str">
        <f t="shared" si="43"/>
        <v/>
      </c>
      <c r="AB100" t="str">
        <f t="shared" si="43"/>
        <v/>
      </c>
      <c r="AC100" t="str">
        <f t="shared" si="43"/>
        <v/>
      </c>
      <c r="AD100" t="str">
        <f t="shared" si="43"/>
        <v/>
      </c>
      <c r="AE100" t="str">
        <f t="shared" si="43"/>
        <v/>
      </c>
      <c r="AF100" t="str">
        <f t="shared" si="43"/>
        <v/>
      </c>
      <c r="AG100" t="str">
        <f t="shared" si="43"/>
        <v/>
      </c>
      <c r="AH100" t="str">
        <f t="shared" si="43"/>
        <v>D09</v>
      </c>
    </row>
    <row r="101" spans="1:34" x14ac:dyDescent="0.3">
      <c r="A101" s="23">
        <f t="shared" si="31"/>
        <v>3</v>
      </c>
      <c r="B101">
        <f>IF(D100="","",MAX($B$16:B100)+1)</f>
        <v>69</v>
      </c>
      <c r="C101" s="16">
        <v>49</v>
      </c>
      <c r="D101" t="s">
        <v>239</v>
      </c>
      <c r="E101" t="s">
        <v>240</v>
      </c>
      <c r="F101" s="2">
        <v>0</v>
      </c>
      <c r="G101">
        <v>1972</v>
      </c>
      <c r="H101" t="s">
        <v>241</v>
      </c>
      <c r="I101" t="str">
        <f t="shared" si="41"/>
        <v>D09</v>
      </c>
      <c r="J101">
        <v>3</v>
      </c>
      <c r="K101">
        <v>3</v>
      </c>
      <c r="M101" t="str">
        <f t="shared" si="42"/>
        <v/>
      </c>
      <c r="N101" t="str">
        <f t="shared" si="42"/>
        <v/>
      </c>
      <c r="O101" t="str">
        <f t="shared" si="42"/>
        <v/>
      </c>
      <c r="P101" t="str">
        <f t="shared" si="42"/>
        <v/>
      </c>
      <c r="Q101" t="str">
        <f t="shared" si="42"/>
        <v/>
      </c>
      <c r="R101" t="str">
        <f t="shared" si="42"/>
        <v/>
      </c>
      <c r="S101" t="str">
        <f t="shared" si="42"/>
        <v/>
      </c>
      <c r="T101" t="str">
        <f t="shared" si="42"/>
        <v/>
      </c>
      <c r="U101" t="str">
        <f t="shared" si="42"/>
        <v/>
      </c>
      <c r="V101" t="str">
        <f t="shared" si="42"/>
        <v/>
      </c>
      <c r="W101" t="str">
        <f t="shared" si="42"/>
        <v/>
      </c>
      <c r="X101" t="str">
        <f t="shared" si="42"/>
        <v/>
      </c>
      <c r="Z101" t="str">
        <f t="shared" si="43"/>
        <v/>
      </c>
      <c r="AA101" t="str">
        <f t="shared" si="43"/>
        <v/>
      </c>
      <c r="AB101" t="str">
        <f t="shared" si="43"/>
        <v/>
      </c>
      <c r="AC101" t="str">
        <f t="shared" si="43"/>
        <v/>
      </c>
      <c r="AD101" t="str">
        <f t="shared" si="43"/>
        <v/>
      </c>
      <c r="AE101" t="str">
        <f t="shared" si="43"/>
        <v/>
      </c>
      <c r="AF101" t="str">
        <f t="shared" si="43"/>
        <v/>
      </c>
      <c r="AG101" t="str">
        <f t="shared" si="43"/>
        <v/>
      </c>
      <c r="AH101" t="str">
        <f t="shared" si="43"/>
        <v>D09</v>
      </c>
    </row>
    <row r="102" spans="1:34" x14ac:dyDescent="0.3">
      <c r="A102" s="23">
        <f t="shared" si="31"/>
        <v>4</v>
      </c>
      <c r="B102">
        <f>IF(D101="","",MAX($B$16:B101)+1)</f>
        <v>70</v>
      </c>
      <c r="C102" s="16">
        <v>70</v>
      </c>
      <c r="D102" t="s">
        <v>247</v>
      </c>
      <c r="E102" t="s">
        <v>257</v>
      </c>
      <c r="F102" s="2">
        <v>0</v>
      </c>
      <c r="G102">
        <v>1975</v>
      </c>
      <c r="H102" t="s">
        <v>28</v>
      </c>
      <c r="I102" t="str">
        <f t="shared" si="41"/>
        <v>D09</v>
      </c>
      <c r="J102">
        <v>4</v>
      </c>
      <c r="K102">
        <v>4</v>
      </c>
      <c r="M102" t="str">
        <f t="shared" si="42"/>
        <v/>
      </c>
      <c r="N102" t="str">
        <f t="shared" si="42"/>
        <v/>
      </c>
      <c r="O102" t="str">
        <f t="shared" si="42"/>
        <v/>
      </c>
      <c r="P102" t="str">
        <f t="shared" si="42"/>
        <v/>
      </c>
      <c r="Q102" t="str">
        <f t="shared" si="42"/>
        <v/>
      </c>
      <c r="R102" t="str">
        <f t="shared" si="42"/>
        <v/>
      </c>
      <c r="S102" t="str">
        <f t="shared" si="42"/>
        <v/>
      </c>
      <c r="T102" t="str">
        <f t="shared" si="42"/>
        <v/>
      </c>
      <c r="U102" t="str">
        <f t="shared" si="42"/>
        <v/>
      </c>
      <c r="V102" t="str">
        <f t="shared" si="42"/>
        <v/>
      </c>
      <c r="W102" t="str">
        <f t="shared" si="42"/>
        <v/>
      </c>
      <c r="X102" t="str">
        <f t="shared" si="42"/>
        <v/>
      </c>
      <c r="Z102" t="str">
        <f t="shared" si="43"/>
        <v/>
      </c>
      <c r="AA102" t="str">
        <f t="shared" si="43"/>
        <v/>
      </c>
      <c r="AB102" t="str">
        <f t="shared" si="43"/>
        <v/>
      </c>
      <c r="AC102" t="str">
        <f t="shared" si="43"/>
        <v/>
      </c>
      <c r="AD102" t="str">
        <f t="shared" si="43"/>
        <v/>
      </c>
      <c r="AE102" t="str">
        <f t="shared" si="43"/>
        <v/>
      </c>
      <c r="AF102" t="str">
        <f t="shared" si="43"/>
        <v/>
      </c>
      <c r="AG102" t="str">
        <f t="shared" si="43"/>
        <v/>
      </c>
      <c r="AH102" t="str">
        <f t="shared" si="43"/>
        <v>D09</v>
      </c>
    </row>
    <row r="103" spans="1:34" x14ac:dyDescent="0.3">
      <c r="A103" s="23">
        <f t="shared" si="31"/>
        <v>5</v>
      </c>
      <c r="B103">
        <f>IF(D102="","",MAX($B$16:B102)+1)</f>
        <v>71</v>
      </c>
      <c r="C103" s="16">
        <v>19</v>
      </c>
      <c r="D103" t="s">
        <v>208</v>
      </c>
      <c r="E103" t="s">
        <v>209</v>
      </c>
      <c r="F103" s="2">
        <v>0</v>
      </c>
      <c r="G103">
        <v>1974</v>
      </c>
      <c r="H103" t="s">
        <v>25</v>
      </c>
      <c r="I103" t="str">
        <f t="shared" si="41"/>
        <v>D09</v>
      </c>
      <c r="J103">
        <v>5</v>
      </c>
      <c r="K103">
        <v>5</v>
      </c>
      <c r="M103" t="str">
        <f t="shared" si="42"/>
        <v/>
      </c>
      <c r="N103" t="str">
        <f t="shared" si="42"/>
        <v/>
      </c>
      <c r="O103" t="str">
        <f t="shared" si="42"/>
        <v/>
      </c>
      <c r="P103" t="str">
        <f t="shared" si="42"/>
        <v/>
      </c>
      <c r="Q103" t="str">
        <f t="shared" si="42"/>
        <v/>
      </c>
      <c r="R103" t="str">
        <f t="shared" si="42"/>
        <v/>
      </c>
      <c r="S103" t="str">
        <f t="shared" si="42"/>
        <v/>
      </c>
      <c r="T103" t="str">
        <f t="shared" si="42"/>
        <v/>
      </c>
      <c r="U103" t="str">
        <f t="shared" si="42"/>
        <v/>
      </c>
      <c r="V103" t="str">
        <f t="shared" si="42"/>
        <v/>
      </c>
      <c r="W103" t="str">
        <f t="shared" si="42"/>
        <v/>
      </c>
      <c r="X103" t="str">
        <f t="shared" si="42"/>
        <v/>
      </c>
      <c r="Z103" t="str">
        <f t="shared" si="43"/>
        <v/>
      </c>
      <c r="AA103" t="str">
        <f t="shared" si="43"/>
        <v/>
      </c>
      <c r="AB103" t="str">
        <f t="shared" si="43"/>
        <v/>
      </c>
      <c r="AC103" t="str">
        <f t="shared" si="43"/>
        <v/>
      </c>
      <c r="AD103" t="str">
        <f t="shared" si="43"/>
        <v/>
      </c>
      <c r="AE103" t="str">
        <f t="shared" si="43"/>
        <v/>
      </c>
      <c r="AF103" t="str">
        <f t="shared" si="43"/>
        <v/>
      </c>
      <c r="AG103" t="str">
        <f t="shared" si="43"/>
        <v/>
      </c>
      <c r="AH103" t="str">
        <f t="shared" si="43"/>
        <v>D09</v>
      </c>
    </row>
    <row r="104" spans="1:34" x14ac:dyDescent="0.3">
      <c r="A104" s="23">
        <f t="shared" si="31"/>
        <v>6</v>
      </c>
      <c r="B104">
        <f>IF(D103="","",MAX($B$16:B103)+1)</f>
        <v>72</v>
      </c>
      <c r="C104" s="16">
        <v>35</v>
      </c>
      <c r="D104" t="s">
        <v>56</v>
      </c>
      <c r="E104" t="s">
        <v>54</v>
      </c>
      <c r="F104" s="2">
        <v>0</v>
      </c>
      <c r="G104">
        <v>1961</v>
      </c>
      <c r="H104" t="s">
        <v>55</v>
      </c>
      <c r="I104" t="str">
        <f t="shared" si="41"/>
        <v>D09</v>
      </c>
      <c r="J104">
        <v>6</v>
      </c>
      <c r="K104">
        <v>6</v>
      </c>
      <c r="M104" t="str">
        <f t="shared" si="42"/>
        <v/>
      </c>
      <c r="N104" t="str">
        <f t="shared" si="42"/>
        <v/>
      </c>
      <c r="O104" t="str">
        <f t="shared" si="42"/>
        <v/>
      </c>
      <c r="P104" t="str">
        <f t="shared" si="42"/>
        <v/>
      </c>
      <c r="Q104" t="str">
        <f t="shared" si="42"/>
        <v/>
      </c>
      <c r="R104" t="str">
        <f t="shared" si="42"/>
        <v/>
      </c>
      <c r="S104" t="str">
        <f t="shared" si="42"/>
        <v/>
      </c>
      <c r="T104" t="str">
        <f t="shared" si="42"/>
        <v/>
      </c>
      <c r="U104" t="str">
        <f t="shared" si="42"/>
        <v/>
      </c>
      <c r="V104" t="str">
        <f t="shared" si="42"/>
        <v/>
      </c>
      <c r="W104" t="str">
        <f t="shared" si="42"/>
        <v/>
      </c>
      <c r="X104" t="str">
        <f t="shared" si="42"/>
        <v/>
      </c>
      <c r="Z104" t="str">
        <f t="shared" si="43"/>
        <v/>
      </c>
      <c r="AA104" t="str">
        <f t="shared" si="43"/>
        <v/>
      </c>
      <c r="AB104" t="str">
        <f t="shared" si="43"/>
        <v/>
      </c>
      <c r="AC104" t="str">
        <f t="shared" si="43"/>
        <v/>
      </c>
      <c r="AD104" t="str">
        <f t="shared" si="43"/>
        <v/>
      </c>
      <c r="AE104" t="str">
        <f t="shared" si="43"/>
        <v/>
      </c>
      <c r="AF104" t="str">
        <f t="shared" si="43"/>
        <v/>
      </c>
      <c r="AG104" t="str">
        <f t="shared" si="43"/>
        <v/>
      </c>
      <c r="AH104" t="str">
        <f t="shared" si="43"/>
        <v>D09</v>
      </c>
    </row>
    <row r="105" spans="1:34" x14ac:dyDescent="0.3">
      <c r="A105" s="23">
        <f t="shared" si="31"/>
        <v>7</v>
      </c>
      <c r="B105">
        <f>IF(D104="","",MAX($B$16:B104)+1)</f>
        <v>73</v>
      </c>
      <c r="C105" s="16">
        <v>55</v>
      </c>
      <c r="D105" t="s">
        <v>46</v>
      </c>
      <c r="E105" t="s">
        <v>47</v>
      </c>
      <c r="F105" s="2">
        <v>0</v>
      </c>
      <c r="G105">
        <v>1972</v>
      </c>
      <c r="H105" t="s">
        <v>25</v>
      </c>
      <c r="I105" t="str">
        <f t="shared" si="41"/>
        <v>D09</v>
      </c>
      <c r="J105">
        <v>7</v>
      </c>
      <c r="K105">
        <v>7</v>
      </c>
      <c r="M105" t="str">
        <f t="shared" si="42"/>
        <v/>
      </c>
      <c r="N105" t="str">
        <f t="shared" si="42"/>
        <v/>
      </c>
      <c r="O105" t="str">
        <f t="shared" si="42"/>
        <v/>
      </c>
      <c r="P105" t="str">
        <f t="shared" si="42"/>
        <v/>
      </c>
      <c r="Q105" t="str">
        <f t="shared" si="42"/>
        <v/>
      </c>
      <c r="R105" t="str">
        <f t="shared" si="42"/>
        <v/>
      </c>
      <c r="S105" t="str">
        <f t="shared" si="42"/>
        <v/>
      </c>
      <c r="T105" t="str">
        <f t="shared" si="42"/>
        <v/>
      </c>
      <c r="U105" t="str">
        <f t="shared" si="42"/>
        <v/>
      </c>
      <c r="V105" t="str">
        <f t="shared" si="42"/>
        <v/>
      </c>
      <c r="W105" t="str">
        <f t="shared" si="42"/>
        <v/>
      </c>
      <c r="X105" t="str">
        <f t="shared" si="42"/>
        <v/>
      </c>
      <c r="Z105" t="str">
        <f t="shared" si="43"/>
        <v/>
      </c>
      <c r="AA105" t="str">
        <f t="shared" si="43"/>
        <v/>
      </c>
      <c r="AB105" t="str">
        <f t="shared" si="43"/>
        <v/>
      </c>
      <c r="AC105" t="str">
        <f t="shared" si="43"/>
        <v/>
      </c>
      <c r="AD105" t="str">
        <f t="shared" si="43"/>
        <v/>
      </c>
      <c r="AE105" t="str">
        <f t="shared" si="43"/>
        <v/>
      </c>
      <c r="AF105" t="str">
        <f t="shared" si="43"/>
        <v/>
      </c>
      <c r="AG105" t="str">
        <f t="shared" si="43"/>
        <v/>
      </c>
      <c r="AH105" t="str">
        <f t="shared" si="43"/>
        <v>D09</v>
      </c>
    </row>
    <row r="106" spans="1:34" x14ac:dyDescent="0.3">
      <c r="A106" s="23">
        <f t="shared" si="31"/>
        <v>8</v>
      </c>
      <c r="B106">
        <f>IF(D105="","",MAX($B$16:B105)+1)</f>
        <v>74</v>
      </c>
      <c r="C106" s="16">
        <v>15</v>
      </c>
      <c r="D106" t="s">
        <v>34</v>
      </c>
      <c r="E106" t="s">
        <v>59</v>
      </c>
      <c r="F106" s="2">
        <v>0</v>
      </c>
      <c r="G106">
        <v>1977</v>
      </c>
      <c r="H106" t="s">
        <v>207</v>
      </c>
      <c r="I106" t="str">
        <f t="shared" si="41"/>
        <v>D09</v>
      </c>
      <c r="J106">
        <v>8</v>
      </c>
      <c r="K106">
        <v>8</v>
      </c>
      <c r="M106" t="str">
        <f t="shared" si="42"/>
        <v/>
      </c>
      <c r="N106" t="str">
        <f t="shared" si="42"/>
        <v/>
      </c>
      <c r="O106" t="str">
        <f t="shared" si="42"/>
        <v/>
      </c>
      <c r="P106" t="str">
        <f t="shared" si="42"/>
        <v/>
      </c>
      <c r="Q106" t="str">
        <f t="shared" si="42"/>
        <v/>
      </c>
      <c r="R106" t="str">
        <f t="shared" si="42"/>
        <v/>
      </c>
      <c r="S106" t="str">
        <f t="shared" si="42"/>
        <v/>
      </c>
      <c r="T106" t="str">
        <f t="shared" si="42"/>
        <v/>
      </c>
      <c r="U106" t="str">
        <f t="shared" si="42"/>
        <v/>
      </c>
      <c r="V106" t="str">
        <f t="shared" si="42"/>
        <v/>
      </c>
      <c r="W106" t="str">
        <f t="shared" si="42"/>
        <v/>
      </c>
      <c r="X106" t="str">
        <f t="shared" si="42"/>
        <v/>
      </c>
      <c r="Z106" t="str">
        <f t="shared" si="43"/>
        <v/>
      </c>
      <c r="AA106" t="str">
        <f t="shared" si="43"/>
        <v/>
      </c>
      <c r="AB106" t="str">
        <f t="shared" si="43"/>
        <v/>
      </c>
      <c r="AC106" t="str">
        <f t="shared" si="43"/>
        <v/>
      </c>
      <c r="AD106" t="str">
        <f t="shared" si="43"/>
        <v/>
      </c>
      <c r="AE106" t="str">
        <f t="shared" si="43"/>
        <v/>
      </c>
      <c r="AF106" t="str">
        <f t="shared" si="43"/>
        <v/>
      </c>
      <c r="AG106" t="str">
        <f t="shared" si="43"/>
        <v/>
      </c>
      <c r="AH106" t="str">
        <f t="shared" si="43"/>
        <v>D09</v>
      </c>
    </row>
    <row r="107" spans="1:34" x14ac:dyDescent="0.3">
      <c r="A107" s="23">
        <f t="shared" si="31"/>
        <v>9</v>
      </c>
      <c r="B107">
        <f>IF(D106="","",MAX($B$16:B106)+1)</f>
        <v>75</v>
      </c>
      <c r="C107" s="16">
        <v>42</v>
      </c>
      <c r="D107" t="s">
        <v>232</v>
      </c>
      <c r="E107" t="s">
        <v>233</v>
      </c>
      <c r="F107" s="2">
        <v>0</v>
      </c>
      <c r="G107">
        <v>1956</v>
      </c>
      <c r="H107" t="s">
        <v>23</v>
      </c>
      <c r="I107" t="str">
        <f t="shared" si="41"/>
        <v>D09</v>
      </c>
      <c r="J107">
        <v>9</v>
      </c>
      <c r="K107">
        <v>9</v>
      </c>
      <c r="M107" t="str">
        <f t="shared" si="42"/>
        <v/>
      </c>
      <c r="N107" t="str">
        <f t="shared" si="42"/>
        <v/>
      </c>
      <c r="O107" t="str">
        <f t="shared" si="42"/>
        <v/>
      </c>
      <c r="P107" t="str">
        <f t="shared" si="42"/>
        <v/>
      </c>
      <c r="Q107" t="str">
        <f t="shared" si="42"/>
        <v/>
      </c>
      <c r="R107" t="str">
        <f t="shared" si="42"/>
        <v/>
      </c>
      <c r="S107" t="str">
        <f t="shared" si="42"/>
        <v/>
      </c>
      <c r="T107" t="str">
        <f t="shared" si="42"/>
        <v/>
      </c>
      <c r="U107" t="str">
        <f t="shared" si="42"/>
        <v/>
      </c>
      <c r="V107" t="str">
        <f t="shared" si="42"/>
        <v/>
      </c>
      <c r="W107" t="str">
        <f t="shared" si="42"/>
        <v/>
      </c>
      <c r="X107" t="str">
        <f t="shared" si="42"/>
        <v/>
      </c>
      <c r="Z107" t="str">
        <f t="shared" si="43"/>
        <v/>
      </c>
      <c r="AA107" t="str">
        <f t="shared" si="43"/>
        <v/>
      </c>
      <c r="AB107" t="str">
        <f t="shared" si="43"/>
        <v/>
      </c>
      <c r="AC107" t="str">
        <f t="shared" si="43"/>
        <v/>
      </c>
      <c r="AD107" t="str">
        <f t="shared" si="43"/>
        <v/>
      </c>
      <c r="AE107" t="str">
        <f t="shared" si="43"/>
        <v/>
      </c>
      <c r="AF107" t="str">
        <f t="shared" si="43"/>
        <v/>
      </c>
      <c r="AG107" t="str">
        <f t="shared" si="43"/>
        <v/>
      </c>
      <c r="AH107" t="str">
        <f t="shared" si="43"/>
        <v>D09</v>
      </c>
    </row>
    <row r="108" spans="1:34" x14ac:dyDescent="0.3">
      <c r="A108" s="23">
        <f t="shared" si="31"/>
        <v>10</v>
      </c>
      <c r="B108">
        <f>IF(D107="","",MAX($B$16:B107)+1)</f>
        <v>76</v>
      </c>
      <c r="C108" s="16">
        <v>68</v>
      </c>
      <c r="D108" t="s">
        <v>264</v>
      </c>
      <c r="E108" t="s">
        <v>265</v>
      </c>
      <c r="F108" s="2">
        <v>0</v>
      </c>
      <c r="G108">
        <v>1965</v>
      </c>
      <c r="H108" t="s">
        <v>196</v>
      </c>
      <c r="I108" t="str">
        <f t="shared" si="41"/>
        <v>D09</v>
      </c>
      <c r="J108">
        <v>10</v>
      </c>
      <c r="K108">
        <v>10</v>
      </c>
      <c r="M108" t="str">
        <f t="shared" si="42"/>
        <v/>
      </c>
      <c r="N108" t="str">
        <f t="shared" si="42"/>
        <v/>
      </c>
      <c r="O108" t="str">
        <f t="shared" si="42"/>
        <v/>
      </c>
      <c r="P108" t="str">
        <f t="shared" si="42"/>
        <v/>
      </c>
      <c r="Q108" t="str">
        <f t="shared" si="42"/>
        <v/>
      </c>
      <c r="R108" t="str">
        <f t="shared" si="42"/>
        <v/>
      </c>
      <c r="S108" t="str">
        <f t="shared" si="42"/>
        <v/>
      </c>
      <c r="T108" t="str">
        <f t="shared" si="42"/>
        <v/>
      </c>
      <c r="U108" t="str">
        <f t="shared" si="42"/>
        <v/>
      </c>
      <c r="V108" t="str">
        <f t="shared" si="42"/>
        <v/>
      </c>
      <c r="W108" t="str">
        <f t="shared" si="42"/>
        <v/>
      </c>
      <c r="X108" t="str">
        <f t="shared" si="42"/>
        <v/>
      </c>
      <c r="Z108" t="str">
        <f t="shared" si="43"/>
        <v/>
      </c>
      <c r="AA108" t="str">
        <f t="shared" si="43"/>
        <v/>
      </c>
      <c r="AB108" t="str">
        <f t="shared" si="43"/>
        <v/>
      </c>
      <c r="AC108" t="str">
        <f t="shared" si="43"/>
        <v/>
      </c>
      <c r="AD108" t="str">
        <f t="shared" si="43"/>
        <v/>
      </c>
      <c r="AE108" t="str">
        <f t="shared" si="43"/>
        <v/>
      </c>
      <c r="AF108" t="str">
        <f t="shared" si="43"/>
        <v/>
      </c>
      <c r="AG108" t="str">
        <f t="shared" si="43"/>
        <v/>
      </c>
      <c r="AH108" t="str">
        <f t="shared" si="43"/>
        <v>D09</v>
      </c>
    </row>
    <row r="109" spans="1:34" x14ac:dyDescent="0.3">
      <c r="A109" s="23">
        <f t="shared" si="31"/>
        <v>0</v>
      </c>
      <c r="B109">
        <f>IF(D108="","",MAX($B$16:B108)+1)</f>
        <v>77</v>
      </c>
      <c r="C109" s="16">
        <v>5</v>
      </c>
      <c r="D109" t="s">
        <v>192</v>
      </c>
      <c r="E109" t="s">
        <v>193</v>
      </c>
      <c r="F109" s="2">
        <v>0</v>
      </c>
      <c r="G109">
        <v>1972</v>
      </c>
      <c r="H109" t="s">
        <v>187</v>
      </c>
      <c r="I109" t="str">
        <f t="shared" si="41"/>
        <v>D09</v>
      </c>
      <c r="M109" t="str">
        <f t="shared" si="42"/>
        <v/>
      </c>
      <c r="N109" t="str">
        <f t="shared" si="42"/>
        <v/>
      </c>
      <c r="O109" t="str">
        <f t="shared" si="42"/>
        <v/>
      </c>
      <c r="P109" t="str">
        <f t="shared" si="42"/>
        <v/>
      </c>
      <c r="Q109" t="str">
        <f t="shared" si="42"/>
        <v/>
      </c>
      <c r="R109" t="str">
        <f t="shared" si="42"/>
        <v/>
      </c>
      <c r="S109" t="str">
        <f t="shared" si="42"/>
        <v/>
      </c>
      <c r="T109" t="str">
        <f t="shared" si="42"/>
        <v/>
      </c>
      <c r="U109" t="str">
        <f t="shared" si="42"/>
        <v/>
      </c>
      <c r="V109" t="str">
        <f t="shared" si="42"/>
        <v/>
      </c>
      <c r="W109" t="str">
        <f t="shared" si="42"/>
        <v/>
      </c>
      <c r="X109" t="str">
        <f t="shared" si="42"/>
        <v/>
      </c>
      <c r="Z109" t="str">
        <f t="shared" si="43"/>
        <v/>
      </c>
      <c r="AA109" t="str">
        <f t="shared" si="43"/>
        <v/>
      </c>
      <c r="AB109" t="str">
        <f t="shared" si="43"/>
        <v/>
      </c>
      <c r="AC109" t="str">
        <f t="shared" si="43"/>
        <v/>
      </c>
      <c r="AD109" t="str">
        <f t="shared" si="43"/>
        <v/>
      </c>
      <c r="AE109" t="str">
        <f t="shared" si="43"/>
        <v/>
      </c>
      <c r="AF109" t="str">
        <f t="shared" si="43"/>
        <v/>
      </c>
      <c r="AG109" t="str">
        <f t="shared" si="43"/>
        <v/>
      </c>
      <c r="AH109" t="str">
        <f t="shared" si="43"/>
        <v>D09</v>
      </c>
    </row>
    <row r="110" spans="1:34" x14ac:dyDescent="0.3">
      <c r="A110" s="23">
        <f t="shared" si="31"/>
        <v>0</v>
      </c>
      <c r="B110">
        <f>IF(D109="","",MAX($B$16:B109)+1)</f>
        <v>78</v>
      </c>
      <c r="C110" s="16">
        <v>43</v>
      </c>
      <c r="D110" t="s">
        <v>234</v>
      </c>
      <c r="E110" t="s">
        <v>235</v>
      </c>
      <c r="F110" s="2">
        <v>0</v>
      </c>
      <c r="G110">
        <v>1963</v>
      </c>
      <c r="H110" t="s">
        <v>236</v>
      </c>
      <c r="I110" t="str">
        <f t="shared" si="41"/>
        <v>D09</v>
      </c>
      <c r="M110" t="str">
        <f t="shared" si="42"/>
        <v/>
      </c>
      <c r="N110" t="str">
        <f t="shared" si="42"/>
        <v/>
      </c>
      <c r="O110" t="str">
        <f t="shared" si="42"/>
        <v/>
      </c>
      <c r="P110" t="str">
        <f t="shared" si="42"/>
        <v/>
      </c>
      <c r="Q110" t="str">
        <f t="shared" si="42"/>
        <v/>
      </c>
      <c r="R110" t="str">
        <f t="shared" si="42"/>
        <v/>
      </c>
      <c r="S110" t="str">
        <f t="shared" si="42"/>
        <v/>
      </c>
      <c r="T110" t="str">
        <f t="shared" si="42"/>
        <v/>
      </c>
      <c r="U110" t="str">
        <f t="shared" si="42"/>
        <v/>
      </c>
      <c r="V110" t="str">
        <f t="shared" si="42"/>
        <v/>
      </c>
      <c r="W110" t="str">
        <f t="shared" si="42"/>
        <v/>
      </c>
      <c r="X110" t="str">
        <f t="shared" si="42"/>
        <v/>
      </c>
      <c r="Z110" t="str">
        <f t="shared" si="43"/>
        <v/>
      </c>
      <c r="AA110" t="str">
        <f t="shared" si="43"/>
        <v/>
      </c>
      <c r="AB110" t="str">
        <f t="shared" si="43"/>
        <v/>
      </c>
      <c r="AC110" t="str">
        <f t="shared" si="43"/>
        <v/>
      </c>
      <c r="AD110" t="str">
        <f t="shared" si="43"/>
        <v/>
      </c>
      <c r="AE110" t="str">
        <f t="shared" si="43"/>
        <v/>
      </c>
      <c r="AF110" t="str">
        <f t="shared" si="43"/>
        <v/>
      </c>
      <c r="AG110" t="str">
        <f t="shared" si="43"/>
        <v/>
      </c>
      <c r="AH110" t="str">
        <f t="shared" si="43"/>
        <v>D09</v>
      </c>
    </row>
    <row r="111" spans="1:34" x14ac:dyDescent="0.3">
      <c r="A111" s="23">
        <f t="shared" si="31"/>
        <v>0</v>
      </c>
      <c r="B111">
        <f>IF(D110="","",MAX($B$16:B110)+1)</f>
        <v>79</v>
      </c>
    </row>
    <row r="112" spans="1:34" x14ac:dyDescent="0.3">
      <c r="A112" s="23">
        <f t="shared" si="31"/>
        <v>0</v>
      </c>
      <c r="B112" t="str">
        <f>IF(D111="","",MAX($B$16:B111)+1)</f>
        <v/>
      </c>
    </row>
    <row r="113" spans="1:2" x14ac:dyDescent="0.3">
      <c r="A113" s="23">
        <f t="shared" si="31"/>
        <v>0</v>
      </c>
      <c r="B113" t="str">
        <f>IF(D112="","",MAX($B$16:B112)+1)</f>
        <v/>
      </c>
    </row>
    <row r="114" spans="1:2" x14ac:dyDescent="0.3">
      <c r="A114" s="23">
        <f t="shared" si="31"/>
        <v>0</v>
      </c>
      <c r="B114" t="str">
        <f>IF(D113="","",MAX($B$16:B113)+1)</f>
        <v/>
      </c>
    </row>
    <row r="115" spans="1:2" x14ac:dyDescent="0.3">
      <c r="A115" s="23">
        <f t="shared" si="31"/>
        <v>0</v>
      </c>
      <c r="B115" t="str">
        <f>IF(D114="","",MAX($B$16:B114)+1)</f>
        <v/>
      </c>
    </row>
    <row r="116" spans="1:2" x14ac:dyDescent="0.3">
      <c r="A116" s="23">
        <f t="shared" si="31"/>
        <v>0</v>
      </c>
      <c r="B116" t="str">
        <f>IF(D115="","",MAX($B$16:B115)+1)</f>
        <v/>
      </c>
    </row>
  </sheetData>
  <sortState xmlns:xlrd2="http://schemas.microsoft.com/office/spreadsheetml/2017/richdata2" ref="C6:AH83">
    <sortCondition ref="I6:I83"/>
    <sortCondition ref="K6:K83"/>
  </sortState>
  <mergeCells count="19">
    <mergeCell ref="A13:H13"/>
    <mergeCell ref="C78:J78"/>
    <mergeCell ref="C81:J81"/>
    <mergeCell ref="C84:J84"/>
    <mergeCell ref="C89:J89"/>
    <mergeCell ref="C15:J15"/>
    <mergeCell ref="C21:J21"/>
    <mergeCell ref="C23:J23"/>
    <mergeCell ref="C25:J25"/>
    <mergeCell ref="C28:J28"/>
    <mergeCell ref="C32:J32"/>
    <mergeCell ref="C98:J98"/>
    <mergeCell ref="C91:J91"/>
    <mergeCell ref="C36:J36"/>
    <mergeCell ref="C52:J52"/>
    <mergeCell ref="C57:J57"/>
    <mergeCell ref="C62:J62"/>
    <mergeCell ref="C66:J66"/>
    <mergeCell ref="C69:J69"/>
  </mergeCells>
  <pageMargins left="0.25" right="0.25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25"/>
  <dimension ref="A1:CL35"/>
  <sheetViews>
    <sheetView topLeftCell="J1" zoomScale="85" zoomScaleNormal="85" workbookViewId="0">
      <selection activeCell="D15" sqref="D15"/>
    </sheetView>
  </sheetViews>
  <sheetFormatPr defaultRowHeight="15" x14ac:dyDescent="0.25"/>
  <cols>
    <col min="1" max="1" width="4.5703125" style="10" customWidth="1"/>
    <col min="2" max="2" width="9.140625" customWidth="1"/>
    <col min="3" max="3" width="11.42578125" customWidth="1"/>
    <col min="4" max="4" width="9.85546875" customWidth="1"/>
    <col min="5" max="6" width="11.85546875" customWidth="1"/>
    <col min="7" max="7" width="18.42578125" customWidth="1"/>
    <col min="8" max="8" width="8.85546875" bestFit="1" customWidth="1"/>
    <col min="9" max="9" width="8.7109375" customWidth="1"/>
    <col min="10" max="10" width="5.85546875" style="10" customWidth="1"/>
    <col min="11" max="11" width="7" style="10" customWidth="1"/>
    <col min="12" max="12" width="5.85546875" style="10" customWidth="1"/>
    <col min="13" max="13" width="4.5703125" customWidth="1"/>
    <col min="14" max="34" width="5.28515625" customWidth="1"/>
    <col min="35" max="35" width="4.5703125" customWidth="1"/>
    <col min="36" max="36" width="8.85546875" bestFit="1" customWidth="1"/>
    <col min="37" max="37" width="44" bestFit="1" customWidth="1"/>
    <col min="38" max="38" width="16.28515625" customWidth="1"/>
    <col min="39" max="39" width="7.28515625" customWidth="1"/>
    <col min="40" max="65" width="4.28515625" customWidth="1"/>
    <col min="66" max="66" width="9.140625" customWidth="1"/>
    <col min="70" max="90" width="3.28515625" hidden="1" customWidth="1"/>
  </cols>
  <sheetData>
    <row r="1" spans="1:90" x14ac:dyDescent="0.25">
      <c r="B1" s="1" t="s">
        <v>12</v>
      </c>
      <c r="K1" s="47">
        <f ca="1">SUM(K3:K25)</f>
        <v>109</v>
      </c>
      <c r="N1" s="295" t="s">
        <v>292</v>
      </c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295"/>
      <c r="AB1" s="295"/>
      <c r="AC1" s="295"/>
      <c r="AD1" s="295"/>
      <c r="AE1" s="295"/>
      <c r="AF1" s="295"/>
      <c r="AG1" s="295"/>
      <c r="AH1" s="295"/>
    </row>
    <row r="2" spans="1:90" ht="39" customHeight="1" x14ac:dyDescent="0.25">
      <c r="A2" s="3"/>
      <c r="B2" s="1" t="s">
        <v>354</v>
      </c>
      <c r="G2" t="s">
        <v>72</v>
      </c>
      <c r="H2" s="3" t="s">
        <v>73</v>
      </c>
      <c r="I2" s="3" t="s">
        <v>74</v>
      </c>
      <c r="J2" s="3" t="s">
        <v>361</v>
      </c>
      <c r="K2" s="3" t="s">
        <v>351</v>
      </c>
      <c r="L2" s="3" t="s">
        <v>289</v>
      </c>
      <c r="M2" s="11"/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  <c r="T2" s="2">
        <v>7</v>
      </c>
      <c r="U2" s="2">
        <v>8</v>
      </c>
      <c r="V2" s="2">
        <v>9</v>
      </c>
      <c r="W2" s="2">
        <v>10</v>
      </c>
      <c r="X2" s="2">
        <v>11</v>
      </c>
      <c r="Y2" s="2">
        <v>12</v>
      </c>
      <c r="Z2" s="2">
        <v>13</v>
      </c>
      <c r="AA2" s="2">
        <v>14</v>
      </c>
      <c r="AB2" s="2">
        <v>15</v>
      </c>
      <c r="AC2" s="2">
        <v>16</v>
      </c>
      <c r="AD2" s="2">
        <v>17</v>
      </c>
      <c r="AE2" s="2">
        <v>18</v>
      </c>
      <c r="AF2" s="2">
        <v>19</v>
      </c>
      <c r="AG2" s="2">
        <v>20</v>
      </c>
      <c r="AH2" s="2">
        <v>21</v>
      </c>
      <c r="BO2" t="s">
        <v>290</v>
      </c>
    </row>
    <row r="3" spans="1:90" ht="23.25" x14ac:dyDescent="0.35">
      <c r="A3" s="10" t="str">
        <f>J3</f>
        <v>C01</v>
      </c>
      <c r="B3" s="12" t="s">
        <v>75</v>
      </c>
      <c r="C3" s="12" t="s">
        <v>76</v>
      </c>
      <c r="D3" s="12">
        <v>6</v>
      </c>
      <c r="E3" s="12">
        <f ca="1">YEAR(TODAY())</f>
        <v>2026</v>
      </c>
      <c r="F3" s="12">
        <f ca="1">YEAR(TODAY())-D3</f>
        <v>2020</v>
      </c>
      <c r="G3" s="2" t="str">
        <f ca="1">CONCATENATE(F3," a později")</f>
        <v>2020 a později</v>
      </c>
      <c r="H3" s="12">
        <f>IF(I3=20,1,IF(I3=40,2,IF(I3=60,3,IF(I3=80,4,5))))</f>
        <v>1</v>
      </c>
      <c r="I3" s="2">
        <v>20</v>
      </c>
      <c r="J3" s="10" t="s">
        <v>92</v>
      </c>
      <c r="K3" s="60">
        <f ca="1">HLOOKUP(J3,Vstup!$L$1:$AI$5,5,FALSE)</f>
        <v>7</v>
      </c>
      <c r="L3" s="24" t="str">
        <f ca="1">CONCATENATE("(",COUNTIF(Vstup!$J$7:$J$148,H3),")")</f>
        <v>(33)</v>
      </c>
      <c r="M3" s="93" t="str">
        <f>N3&amp;O3&amp;P3&amp;Q3&amp;R3&amp;S3&amp;T3&amp;U3&amp;V3&amp;W3&amp;X3&amp;Y3&amp;Z3&amp;AA3&amp;AB3&amp;AC3&amp;AD3&amp;AE3&amp;AF3&amp;AG3&amp;AH3</f>
        <v/>
      </c>
      <c r="N3" s="9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t="str">
        <f>J3</f>
        <v>C01</v>
      </c>
      <c r="AJ3" t="s">
        <v>346</v>
      </c>
      <c r="AK3" t="str">
        <f ca="1">CONCATENATE(AJ3," ročník narození ",G3,"         ",I3," m")</f>
        <v>Clapci  -  ročník narození 2020 a později         20 m</v>
      </c>
      <c r="BN3">
        <f>H3</f>
        <v>1</v>
      </c>
      <c r="BO3">
        <v>1</v>
      </c>
      <c r="BP3">
        <f ca="1">COUNTIF(Vstup!$J$7:$J$148,BO3)</f>
        <v>33</v>
      </c>
      <c r="BR3" s="25">
        <f t="shared" ref="BR3:CL15" ca="1" si="0">N3*$K3</f>
        <v>0</v>
      </c>
      <c r="BS3" s="25">
        <f t="shared" ca="1" si="0"/>
        <v>0</v>
      </c>
      <c r="BT3" s="25">
        <f t="shared" ca="1" si="0"/>
        <v>0</v>
      </c>
      <c r="BU3" s="25">
        <f t="shared" ca="1" si="0"/>
        <v>0</v>
      </c>
      <c r="BV3" s="25">
        <f t="shared" ca="1" si="0"/>
        <v>0</v>
      </c>
      <c r="BW3" s="25">
        <f t="shared" ca="1" si="0"/>
        <v>0</v>
      </c>
      <c r="BX3" s="25">
        <f t="shared" ca="1" si="0"/>
        <v>0</v>
      </c>
      <c r="BY3" s="25">
        <f t="shared" ca="1" si="0"/>
        <v>0</v>
      </c>
      <c r="BZ3" s="25">
        <f t="shared" ca="1" si="0"/>
        <v>0</v>
      </c>
      <c r="CA3" s="25">
        <f t="shared" ca="1" si="0"/>
        <v>0</v>
      </c>
      <c r="CB3" s="25">
        <f t="shared" ca="1" si="0"/>
        <v>0</v>
      </c>
      <c r="CC3" s="25">
        <f t="shared" ca="1" si="0"/>
        <v>0</v>
      </c>
      <c r="CD3" s="25">
        <f t="shared" ca="1" si="0"/>
        <v>0</v>
      </c>
      <c r="CE3" s="25">
        <f t="shared" ca="1" si="0"/>
        <v>0</v>
      </c>
      <c r="CF3" s="25">
        <f t="shared" ca="1" si="0"/>
        <v>0</v>
      </c>
      <c r="CG3" s="25">
        <f t="shared" ca="1" si="0"/>
        <v>0</v>
      </c>
      <c r="CH3" s="25">
        <f t="shared" ca="1" si="0"/>
        <v>0</v>
      </c>
      <c r="CI3" s="25">
        <f t="shared" ca="1" si="0"/>
        <v>0</v>
      </c>
      <c r="CJ3" s="25">
        <f t="shared" ca="1" si="0"/>
        <v>0</v>
      </c>
      <c r="CK3" s="25">
        <f t="shared" ca="1" si="0"/>
        <v>0</v>
      </c>
      <c r="CL3" s="25">
        <f t="shared" ca="1" si="0"/>
        <v>0</v>
      </c>
    </row>
    <row r="4" spans="1:90" ht="23.25" x14ac:dyDescent="0.35">
      <c r="A4" s="10" t="str">
        <f t="shared" ref="A4:A25" si="1">J4</f>
        <v>C02</v>
      </c>
      <c r="B4" s="12" t="s">
        <v>77</v>
      </c>
      <c r="C4" s="12">
        <v>7</v>
      </c>
      <c r="D4" s="12">
        <v>8</v>
      </c>
      <c r="E4" s="12">
        <f t="shared" ref="E4:F14" ca="1" si="2">YEAR(TODAY())-C4</f>
        <v>2019</v>
      </c>
      <c r="F4" s="12">
        <f t="shared" ca="1" si="2"/>
        <v>2018</v>
      </c>
      <c r="G4" s="2" t="str">
        <f ca="1">CONCATENATE(F4," - ",E4)</f>
        <v>2018 - 2019</v>
      </c>
      <c r="H4" s="12">
        <f t="shared" ref="H4:H14" si="3">IF(I4=20,1,IF(I4=40,2,IF(I4=60,3,IF(I4=80,4,5))))</f>
        <v>1</v>
      </c>
      <c r="I4" s="2">
        <v>20</v>
      </c>
      <c r="J4" s="10" t="s">
        <v>93</v>
      </c>
      <c r="K4" s="60">
        <f ca="1">HLOOKUP(J4,Vstup!$L$1:$AI$5,5,FALSE)</f>
        <v>5</v>
      </c>
      <c r="L4" s="24" t="str">
        <f ca="1">CONCATENATE("(",COUNTIF(Vstup!$J$7:$J$148,H4),")")</f>
        <v>(33)</v>
      </c>
      <c r="M4" s="93" t="str">
        <f>N4&amp;O4&amp;P4&amp;Q4&amp;R4&amp;S4&amp;T4&amp;U4&amp;V4&amp;W4&amp;X4&amp;Y4&amp;Z4&amp;AA4&amp;AB4&amp;AC4&amp;AD4&amp;AE4&amp;AF4&amp;AG4&amp;AH4</f>
        <v/>
      </c>
      <c r="N4" s="9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t="str">
        <f t="shared" ref="AI4:AI25" si="4">J4</f>
        <v>C02</v>
      </c>
      <c r="AJ4" t="s">
        <v>346</v>
      </c>
      <c r="AK4" t="str">
        <f t="shared" ref="AK4:AK14" ca="1" si="5">CONCATENATE(AJ4," ročník narození ",G4,"         ",I4," m")</f>
        <v>Clapci  -  ročník narození 2018 - 2019         20 m</v>
      </c>
      <c r="BN4">
        <f t="shared" ref="BN4:BN25" si="6">H4</f>
        <v>1</v>
      </c>
      <c r="BO4">
        <v>2</v>
      </c>
      <c r="BP4">
        <f ca="1">COUNTIF(Vstup!$J$7:$J$148,BO4)</f>
        <v>19</v>
      </c>
      <c r="BR4" s="25">
        <f t="shared" ca="1" si="0"/>
        <v>0</v>
      </c>
      <c r="BS4" s="25">
        <f t="shared" ca="1" si="0"/>
        <v>0</v>
      </c>
      <c r="BT4" s="25">
        <f t="shared" ca="1" si="0"/>
        <v>0</v>
      </c>
      <c r="BU4" s="25">
        <f t="shared" ca="1" si="0"/>
        <v>0</v>
      </c>
      <c r="BV4" s="25">
        <f t="shared" ca="1" si="0"/>
        <v>0</v>
      </c>
      <c r="BW4" s="25">
        <f t="shared" ca="1" si="0"/>
        <v>0</v>
      </c>
      <c r="BX4" s="25">
        <f t="shared" ca="1" si="0"/>
        <v>0</v>
      </c>
      <c r="BY4" s="25">
        <f t="shared" ca="1" si="0"/>
        <v>0</v>
      </c>
      <c r="BZ4" s="25">
        <f t="shared" ca="1" si="0"/>
        <v>0</v>
      </c>
      <c r="CA4" s="25">
        <f t="shared" ca="1" si="0"/>
        <v>0</v>
      </c>
      <c r="CB4" s="25">
        <f t="shared" ca="1" si="0"/>
        <v>0</v>
      </c>
      <c r="CC4" s="25">
        <f t="shared" ca="1" si="0"/>
        <v>0</v>
      </c>
      <c r="CD4" s="25">
        <f t="shared" ca="1" si="0"/>
        <v>0</v>
      </c>
      <c r="CE4" s="25">
        <f t="shared" ca="1" si="0"/>
        <v>0</v>
      </c>
      <c r="CF4" s="25">
        <f t="shared" ca="1" si="0"/>
        <v>0</v>
      </c>
      <c r="CG4" s="25">
        <f t="shared" ca="1" si="0"/>
        <v>0</v>
      </c>
      <c r="CH4" s="25">
        <f t="shared" ca="1" si="0"/>
        <v>0</v>
      </c>
      <c r="CI4" s="25">
        <f t="shared" ca="1" si="0"/>
        <v>0</v>
      </c>
      <c r="CJ4" s="25">
        <f t="shared" ca="1" si="0"/>
        <v>0</v>
      </c>
      <c r="CK4" s="25">
        <f t="shared" ca="1" si="0"/>
        <v>0</v>
      </c>
      <c r="CL4" s="25">
        <f t="shared" ca="1" si="0"/>
        <v>0</v>
      </c>
    </row>
    <row r="5" spans="1:90" ht="23.25" x14ac:dyDescent="0.35">
      <c r="A5" s="10" t="str">
        <f t="shared" si="1"/>
        <v>C03</v>
      </c>
      <c r="B5" s="12" t="s">
        <v>78</v>
      </c>
      <c r="C5" s="12">
        <v>9</v>
      </c>
      <c r="D5" s="12">
        <v>10</v>
      </c>
      <c r="E5" s="12">
        <f t="shared" ca="1" si="2"/>
        <v>2017</v>
      </c>
      <c r="F5" s="12">
        <f t="shared" ca="1" si="2"/>
        <v>2016</v>
      </c>
      <c r="G5" s="2" t="str">
        <f ca="1">CONCATENATE(F5," - ",E5)</f>
        <v>2016 - 2017</v>
      </c>
      <c r="H5" s="12">
        <f t="shared" si="3"/>
        <v>2</v>
      </c>
      <c r="I5" s="2">
        <v>40</v>
      </c>
      <c r="J5" s="10" t="s">
        <v>94</v>
      </c>
      <c r="K5" s="60">
        <f ca="1">HLOOKUP(J5,Vstup!$L$1:$AI$5,5,FALSE)</f>
        <v>5</v>
      </c>
      <c r="L5" s="24" t="str">
        <f ca="1">CONCATENATE("(",COUNTIF(Vstup!$J$7:$J$148,H5),")")</f>
        <v>(19)</v>
      </c>
      <c r="M5" s="93" t="str">
        <f t="shared" ref="M5:M25" si="7">N5&amp;O5&amp;P5&amp;Q5&amp;R5&amp;S5&amp;T5&amp;U5&amp;V5&amp;W5&amp;X5&amp;Y5&amp;Z5&amp;AA5&amp;AB5&amp;AC5&amp;AD5&amp;AE5&amp;AF5&amp;AG5&amp;AH5</f>
        <v/>
      </c>
      <c r="N5" s="9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t="str">
        <f t="shared" si="4"/>
        <v>C03</v>
      </c>
      <c r="AJ5" t="s">
        <v>346</v>
      </c>
      <c r="AK5" t="str">
        <f t="shared" ca="1" si="5"/>
        <v>Clapci  -  ročník narození 2016 - 2017         40 m</v>
      </c>
      <c r="BN5">
        <f t="shared" si="6"/>
        <v>2</v>
      </c>
      <c r="BO5">
        <v>3</v>
      </c>
      <c r="BP5">
        <f ca="1">COUNTIF(Vstup!$J$7:$J$148,BO5)</f>
        <v>15</v>
      </c>
      <c r="BR5" s="25">
        <f t="shared" ca="1" si="0"/>
        <v>0</v>
      </c>
      <c r="BS5" s="25">
        <f t="shared" ca="1" si="0"/>
        <v>0</v>
      </c>
      <c r="BT5" s="25">
        <f t="shared" ca="1" si="0"/>
        <v>0</v>
      </c>
      <c r="BU5" s="25">
        <f t="shared" ca="1" si="0"/>
        <v>0</v>
      </c>
      <c r="BV5" s="25">
        <f t="shared" ca="1" si="0"/>
        <v>0</v>
      </c>
      <c r="BW5" s="25">
        <f t="shared" ca="1" si="0"/>
        <v>0</v>
      </c>
      <c r="BX5" s="25">
        <f t="shared" ca="1" si="0"/>
        <v>0</v>
      </c>
      <c r="BY5" s="25">
        <f t="shared" ca="1" si="0"/>
        <v>0</v>
      </c>
      <c r="BZ5" s="25">
        <f t="shared" ca="1" si="0"/>
        <v>0</v>
      </c>
      <c r="CA5" s="25">
        <f t="shared" ca="1" si="0"/>
        <v>0</v>
      </c>
      <c r="CB5" s="25">
        <f t="shared" ca="1" si="0"/>
        <v>0</v>
      </c>
      <c r="CC5" s="25">
        <f t="shared" ca="1" si="0"/>
        <v>0</v>
      </c>
      <c r="CD5" s="25">
        <f t="shared" ca="1" si="0"/>
        <v>0</v>
      </c>
      <c r="CE5" s="25">
        <f t="shared" ca="1" si="0"/>
        <v>0</v>
      </c>
      <c r="CF5" s="25">
        <f t="shared" ca="1" si="0"/>
        <v>0</v>
      </c>
      <c r="CG5" s="25">
        <f t="shared" ca="1" si="0"/>
        <v>0</v>
      </c>
      <c r="CH5" s="25">
        <f t="shared" ca="1" si="0"/>
        <v>0</v>
      </c>
      <c r="CI5" s="25">
        <f t="shared" ca="1" si="0"/>
        <v>0</v>
      </c>
      <c r="CJ5" s="25">
        <f t="shared" ca="1" si="0"/>
        <v>0</v>
      </c>
      <c r="CK5" s="25">
        <f t="shared" ca="1" si="0"/>
        <v>0</v>
      </c>
      <c r="CL5" s="25">
        <f t="shared" ca="1" si="0"/>
        <v>0</v>
      </c>
    </row>
    <row r="6" spans="1:90" ht="23.25" x14ac:dyDescent="0.35">
      <c r="A6" s="10" t="str">
        <f t="shared" si="1"/>
        <v>C04</v>
      </c>
      <c r="B6" s="12" t="s">
        <v>79</v>
      </c>
      <c r="C6" s="12">
        <v>11</v>
      </c>
      <c r="D6" s="12">
        <v>12</v>
      </c>
      <c r="E6" s="12">
        <f t="shared" ca="1" si="2"/>
        <v>2015</v>
      </c>
      <c r="F6" s="12">
        <f t="shared" ca="1" si="2"/>
        <v>2014</v>
      </c>
      <c r="G6" s="2" t="str">
        <f t="shared" ref="G6:G13" ca="1" si="8">CONCATENATE(F6," - ",E6)</f>
        <v>2014 - 2015</v>
      </c>
      <c r="H6" s="12">
        <f t="shared" si="3"/>
        <v>2</v>
      </c>
      <c r="I6" s="2">
        <v>40</v>
      </c>
      <c r="J6" s="10" t="s">
        <v>95</v>
      </c>
      <c r="K6" s="60">
        <f ca="1">HLOOKUP(J6,Vstup!$L$1:$AI$5,5,FALSE)</f>
        <v>1</v>
      </c>
      <c r="L6" s="24" t="str">
        <f ca="1">CONCATENATE("(",COUNTIF(Vstup!$J$7:$J$148,H6),")")</f>
        <v>(19)</v>
      </c>
      <c r="M6" s="93" t="str">
        <f t="shared" si="7"/>
        <v/>
      </c>
      <c r="N6" s="9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t="str">
        <f t="shared" si="4"/>
        <v>C04</v>
      </c>
      <c r="AJ6" t="s">
        <v>346</v>
      </c>
      <c r="AK6" t="str">
        <f t="shared" ca="1" si="5"/>
        <v>Clapci  -  ročník narození 2014 - 2015         40 m</v>
      </c>
      <c r="BN6">
        <f t="shared" si="6"/>
        <v>2</v>
      </c>
      <c r="BO6">
        <v>4</v>
      </c>
      <c r="BP6">
        <f ca="1">COUNTIF(Vstup!$J$7:$J$148,BO6)</f>
        <v>39</v>
      </c>
      <c r="BR6" s="25">
        <f t="shared" ca="1" si="0"/>
        <v>0</v>
      </c>
      <c r="BS6" s="25">
        <f t="shared" ca="1" si="0"/>
        <v>0</v>
      </c>
      <c r="BT6" s="25">
        <f t="shared" ca="1" si="0"/>
        <v>0</v>
      </c>
      <c r="BU6" s="25">
        <f t="shared" ca="1" si="0"/>
        <v>0</v>
      </c>
      <c r="BV6" s="25">
        <f t="shared" ca="1" si="0"/>
        <v>0</v>
      </c>
      <c r="BW6" s="25">
        <f t="shared" ca="1" si="0"/>
        <v>0</v>
      </c>
      <c r="BX6" s="25">
        <f t="shared" ca="1" si="0"/>
        <v>0</v>
      </c>
      <c r="BY6" s="25">
        <f t="shared" ca="1" si="0"/>
        <v>0</v>
      </c>
      <c r="BZ6" s="25">
        <f t="shared" ca="1" si="0"/>
        <v>0</v>
      </c>
      <c r="CA6" s="25">
        <f t="shared" ca="1" si="0"/>
        <v>0</v>
      </c>
      <c r="CB6" s="25">
        <f t="shared" ca="1" si="0"/>
        <v>0</v>
      </c>
      <c r="CC6" s="25">
        <f t="shared" ca="1" si="0"/>
        <v>0</v>
      </c>
      <c r="CD6" s="25">
        <f t="shared" ca="1" si="0"/>
        <v>0</v>
      </c>
      <c r="CE6" s="25">
        <f t="shared" ca="1" si="0"/>
        <v>0</v>
      </c>
      <c r="CF6" s="25">
        <f t="shared" ca="1" si="0"/>
        <v>0</v>
      </c>
      <c r="CG6" s="25">
        <f t="shared" ca="1" si="0"/>
        <v>0</v>
      </c>
      <c r="CH6" s="25">
        <f t="shared" ca="1" si="0"/>
        <v>0</v>
      </c>
      <c r="CI6" s="25">
        <f t="shared" ca="1" si="0"/>
        <v>0</v>
      </c>
      <c r="CJ6" s="25">
        <f t="shared" ca="1" si="0"/>
        <v>0</v>
      </c>
      <c r="CK6" s="25">
        <f t="shared" ca="1" si="0"/>
        <v>0</v>
      </c>
      <c r="CL6" s="25">
        <f t="shared" ca="1" si="0"/>
        <v>0</v>
      </c>
    </row>
    <row r="7" spans="1:90" ht="23.25" x14ac:dyDescent="0.35">
      <c r="A7" s="10" t="str">
        <f t="shared" si="1"/>
        <v>C05</v>
      </c>
      <c r="B7" s="12" t="s">
        <v>80</v>
      </c>
      <c r="C7" s="12">
        <v>13</v>
      </c>
      <c r="D7" s="12">
        <v>14</v>
      </c>
      <c r="E7" s="12">
        <f t="shared" ca="1" si="2"/>
        <v>2013</v>
      </c>
      <c r="F7" s="12">
        <f t="shared" ca="1" si="2"/>
        <v>2012</v>
      </c>
      <c r="G7" s="2" t="str">
        <f t="shared" ca="1" si="8"/>
        <v>2012 - 2013</v>
      </c>
      <c r="H7" s="12">
        <f t="shared" si="3"/>
        <v>3</v>
      </c>
      <c r="I7" s="2">
        <v>60</v>
      </c>
      <c r="J7" s="10" t="s">
        <v>96</v>
      </c>
      <c r="K7" s="60">
        <f ca="1">HLOOKUP(J7,Vstup!$L$1:$AI$5,5,FALSE)</f>
        <v>5</v>
      </c>
      <c r="L7" s="24" t="str">
        <f ca="1">CONCATENATE("(",COUNTIF(Vstup!$J$7:$J$148,H7),")")</f>
        <v>(15)</v>
      </c>
      <c r="M7" s="93" t="str">
        <f t="shared" si="7"/>
        <v/>
      </c>
      <c r="N7" s="9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t="str">
        <f t="shared" si="4"/>
        <v>C05</v>
      </c>
      <c r="AJ7" t="s">
        <v>346</v>
      </c>
      <c r="AK7" t="str">
        <f t="shared" ca="1" si="5"/>
        <v>Clapci  -  ročník narození 2012 - 2013         60 m</v>
      </c>
      <c r="BN7">
        <f t="shared" si="6"/>
        <v>3</v>
      </c>
      <c r="BO7">
        <v>5</v>
      </c>
      <c r="BP7">
        <f ca="1">COUNTIF(Vstup!$J$7:$J$148,BO7)</f>
        <v>31</v>
      </c>
      <c r="BR7" s="25">
        <f t="shared" ca="1" si="0"/>
        <v>0</v>
      </c>
      <c r="BS7" s="25">
        <f t="shared" ca="1" si="0"/>
        <v>0</v>
      </c>
      <c r="BT7" s="25">
        <f t="shared" ca="1" si="0"/>
        <v>0</v>
      </c>
      <c r="BU7" s="25">
        <f t="shared" ca="1" si="0"/>
        <v>0</v>
      </c>
      <c r="BV7" s="25">
        <f t="shared" ca="1" si="0"/>
        <v>0</v>
      </c>
      <c r="BW7" s="25">
        <f t="shared" ca="1" si="0"/>
        <v>0</v>
      </c>
      <c r="BX7" s="25">
        <f t="shared" ca="1" si="0"/>
        <v>0</v>
      </c>
      <c r="BY7" s="25">
        <f t="shared" ca="1" si="0"/>
        <v>0</v>
      </c>
      <c r="BZ7" s="25">
        <f t="shared" ca="1" si="0"/>
        <v>0</v>
      </c>
      <c r="CA7" s="25">
        <f t="shared" ca="1" si="0"/>
        <v>0</v>
      </c>
      <c r="CB7" s="25">
        <f t="shared" ca="1" si="0"/>
        <v>0</v>
      </c>
      <c r="CC7" s="25">
        <f t="shared" ca="1" si="0"/>
        <v>0</v>
      </c>
      <c r="CD7" s="25">
        <f t="shared" ca="1" si="0"/>
        <v>0</v>
      </c>
      <c r="CE7" s="25">
        <f t="shared" ca="1" si="0"/>
        <v>0</v>
      </c>
      <c r="CF7" s="25">
        <f t="shared" ca="1" si="0"/>
        <v>0</v>
      </c>
      <c r="CG7" s="25">
        <f t="shared" ca="1" si="0"/>
        <v>0</v>
      </c>
      <c r="CH7" s="25">
        <f t="shared" ca="1" si="0"/>
        <v>0</v>
      </c>
      <c r="CI7" s="25">
        <f t="shared" ca="1" si="0"/>
        <v>0</v>
      </c>
      <c r="CJ7" s="25">
        <f t="shared" ca="1" si="0"/>
        <v>0</v>
      </c>
      <c r="CK7" s="25">
        <f t="shared" ca="1" si="0"/>
        <v>0</v>
      </c>
      <c r="CL7" s="25">
        <f t="shared" ca="1" si="0"/>
        <v>0</v>
      </c>
    </row>
    <row r="8" spans="1:90" ht="23.25" x14ac:dyDescent="0.35">
      <c r="A8" s="10" t="str">
        <f t="shared" si="1"/>
        <v>C06</v>
      </c>
      <c r="B8" s="12" t="s">
        <v>81</v>
      </c>
      <c r="C8" s="12">
        <v>15</v>
      </c>
      <c r="D8" s="12">
        <v>16</v>
      </c>
      <c r="E8" s="12">
        <f t="shared" ca="1" si="2"/>
        <v>2011</v>
      </c>
      <c r="F8" s="12">
        <f t="shared" ca="1" si="2"/>
        <v>2010</v>
      </c>
      <c r="G8" s="2" t="str">
        <f t="shared" ca="1" si="8"/>
        <v>2010 - 2011</v>
      </c>
      <c r="H8" s="12">
        <f t="shared" si="3"/>
        <v>3</v>
      </c>
      <c r="I8" s="2">
        <v>60</v>
      </c>
      <c r="J8" s="10" t="s">
        <v>97</v>
      </c>
      <c r="K8" s="60">
        <f ca="1">HLOOKUP(J8,Vstup!$L$1:$AI$5,5,FALSE)</f>
        <v>3</v>
      </c>
      <c r="L8" s="24" t="str">
        <f ca="1">CONCATENATE("(",COUNTIF(Vstup!$J$7:$J$148,H8),")")</f>
        <v>(15)</v>
      </c>
      <c r="M8" s="93" t="str">
        <f t="shared" si="7"/>
        <v/>
      </c>
      <c r="N8" s="9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t="str">
        <f t="shared" si="4"/>
        <v>C06</v>
      </c>
      <c r="AJ8" t="s">
        <v>346</v>
      </c>
      <c r="AK8" t="str">
        <f t="shared" ca="1" si="5"/>
        <v>Clapci  -  ročník narození 2010 - 2011         60 m</v>
      </c>
      <c r="BN8">
        <f t="shared" si="6"/>
        <v>3</v>
      </c>
      <c r="BR8" s="25">
        <f t="shared" ca="1" si="0"/>
        <v>0</v>
      </c>
      <c r="BS8" s="25">
        <f t="shared" ca="1" si="0"/>
        <v>0</v>
      </c>
      <c r="BT8" s="25">
        <f t="shared" ca="1" si="0"/>
        <v>0</v>
      </c>
      <c r="BU8" s="25">
        <f t="shared" ca="1" si="0"/>
        <v>0</v>
      </c>
      <c r="BV8" s="25">
        <f t="shared" ca="1" si="0"/>
        <v>0</v>
      </c>
      <c r="BW8" s="25">
        <f t="shared" ca="1" si="0"/>
        <v>0</v>
      </c>
      <c r="BX8" s="25">
        <f t="shared" ca="1" si="0"/>
        <v>0</v>
      </c>
      <c r="BY8" s="25">
        <f t="shared" ca="1" si="0"/>
        <v>0</v>
      </c>
      <c r="BZ8" s="25">
        <f t="shared" ca="1" si="0"/>
        <v>0</v>
      </c>
      <c r="CA8" s="25">
        <f t="shared" ca="1" si="0"/>
        <v>0</v>
      </c>
      <c r="CB8" s="25">
        <f t="shared" ca="1" si="0"/>
        <v>0</v>
      </c>
      <c r="CC8" s="25">
        <f t="shared" ca="1" si="0"/>
        <v>0</v>
      </c>
      <c r="CD8" s="25">
        <f t="shared" ca="1" si="0"/>
        <v>0</v>
      </c>
      <c r="CE8" s="25">
        <f t="shared" ca="1" si="0"/>
        <v>0</v>
      </c>
      <c r="CF8" s="25">
        <f t="shared" ca="1" si="0"/>
        <v>0</v>
      </c>
      <c r="CG8" s="25">
        <f t="shared" ca="1" si="0"/>
        <v>0</v>
      </c>
      <c r="CH8" s="25">
        <f t="shared" ca="1" si="0"/>
        <v>0</v>
      </c>
      <c r="CI8" s="25">
        <f t="shared" ca="1" si="0"/>
        <v>0</v>
      </c>
      <c r="CJ8" s="25">
        <f t="shared" ca="1" si="0"/>
        <v>0</v>
      </c>
      <c r="CK8" s="25">
        <f t="shared" ca="1" si="0"/>
        <v>0</v>
      </c>
      <c r="CL8" s="25">
        <f t="shared" ca="1" si="0"/>
        <v>0</v>
      </c>
    </row>
    <row r="9" spans="1:90" ht="23.25" x14ac:dyDescent="0.35">
      <c r="A9" s="10" t="str">
        <f t="shared" si="1"/>
        <v>C07</v>
      </c>
      <c r="B9" s="12" t="s">
        <v>82</v>
      </c>
      <c r="C9" s="12">
        <v>17</v>
      </c>
      <c r="D9" s="12">
        <v>19</v>
      </c>
      <c r="E9" s="12">
        <f t="shared" ca="1" si="2"/>
        <v>2009</v>
      </c>
      <c r="F9" s="12">
        <f t="shared" ca="1" si="2"/>
        <v>2007</v>
      </c>
      <c r="G9" s="2" t="str">
        <f t="shared" ca="1" si="8"/>
        <v>2007 - 2009</v>
      </c>
      <c r="H9" s="12">
        <f t="shared" si="3"/>
        <v>4</v>
      </c>
      <c r="I9" s="2">
        <v>80</v>
      </c>
      <c r="J9" s="10" t="s">
        <v>98</v>
      </c>
      <c r="K9" s="60">
        <f ca="1">HLOOKUP(J9,Vstup!$L$1:$AI$5,5,FALSE)</f>
        <v>8</v>
      </c>
      <c r="L9" s="24" t="str">
        <f ca="1">CONCATENATE("(",COUNTIF(Vstup!$J$7:$J$148,H9),")")</f>
        <v>(39)</v>
      </c>
      <c r="M9" s="93" t="str">
        <f t="shared" si="7"/>
        <v/>
      </c>
      <c r="N9" s="9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t="str">
        <f t="shared" si="4"/>
        <v>C07</v>
      </c>
      <c r="AJ9" t="s">
        <v>346</v>
      </c>
      <c r="AK9" t="str">
        <f t="shared" ca="1" si="5"/>
        <v>Clapci  -  ročník narození 2007 - 2009         80 m</v>
      </c>
      <c r="BN9">
        <f t="shared" si="6"/>
        <v>4</v>
      </c>
      <c r="BO9" t="s">
        <v>291</v>
      </c>
      <c r="BP9">
        <f ca="1">SUM(BP3:BP8)</f>
        <v>137</v>
      </c>
      <c r="BR9" s="25">
        <f t="shared" ca="1" si="0"/>
        <v>0</v>
      </c>
      <c r="BS9" s="25">
        <f t="shared" ca="1" si="0"/>
        <v>0</v>
      </c>
      <c r="BT9" s="25">
        <f t="shared" ca="1" si="0"/>
        <v>0</v>
      </c>
      <c r="BU9" s="25">
        <f t="shared" ca="1" si="0"/>
        <v>0</v>
      </c>
      <c r="BV9" s="25">
        <f t="shared" ca="1" si="0"/>
        <v>0</v>
      </c>
      <c r="BW9" s="25">
        <f t="shared" ca="1" si="0"/>
        <v>0</v>
      </c>
      <c r="BX9" s="25">
        <f t="shared" ca="1" si="0"/>
        <v>0</v>
      </c>
      <c r="BY9" s="25">
        <f t="shared" ca="1" si="0"/>
        <v>0</v>
      </c>
      <c r="BZ9" s="25">
        <f t="shared" ca="1" si="0"/>
        <v>0</v>
      </c>
      <c r="CA9" s="25">
        <f t="shared" ca="1" si="0"/>
        <v>0</v>
      </c>
      <c r="CB9" s="25">
        <f t="shared" ca="1" si="0"/>
        <v>0</v>
      </c>
      <c r="CC9" s="25">
        <f t="shared" ca="1" si="0"/>
        <v>0</v>
      </c>
      <c r="CD9" s="25">
        <f t="shared" ca="1" si="0"/>
        <v>0</v>
      </c>
      <c r="CE9" s="25">
        <f t="shared" ca="1" si="0"/>
        <v>0</v>
      </c>
      <c r="CF9" s="25">
        <f t="shared" ca="1" si="0"/>
        <v>0</v>
      </c>
      <c r="CG9" s="25">
        <f t="shared" ca="1" si="0"/>
        <v>0</v>
      </c>
      <c r="CH9" s="25">
        <f t="shared" ca="1" si="0"/>
        <v>0</v>
      </c>
      <c r="CI9" s="25">
        <f t="shared" ca="1" si="0"/>
        <v>0</v>
      </c>
      <c r="CJ9" s="25">
        <f t="shared" ca="1" si="0"/>
        <v>0</v>
      </c>
      <c r="CK9" s="25">
        <f t="shared" ca="1" si="0"/>
        <v>0</v>
      </c>
      <c r="CL9" s="25">
        <f t="shared" ca="1" si="0"/>
        <v>0</v>
      </c>
    </row>
    <row r="10" spans="1:90" ht="23.25" x14ac:dyDescent="0.35">
      <c r="A10" s="10" t="str">
        <f t="shared" si="1"/>
        <v>C08</v>
      </c>
      <c r="B10" s="12" t="s">
        <v>83</v>
      </c>
      <c r="C10" s="12">
        <v>20</v>
      </c>
      <c r="D10" s="12">
        <v>39</v>
      </c>
      <c r="E10" s="12">
        <f t="shared" ca="1" si="2"/>
        <v>2006</v>
      </c>
      <c r="F10" s="12">
        <f t="shared" ca="1" si="2"/>
        <v>1987</v>
      </c>
      <c r="G10" s="2" t="str">
        <f t="shared" ca="1" si="8"/>
        <v>1987 - 2006</v>
      </c>
      <c r="H10" s="12">
        <f t="shared" si="3"/>
        <v>5</v>
      </c>
      <c r="I10" s="2">
        <v>110</v>
      </c>
      <c r="J10" s="10" t="s">
        <v>99</v>
      </c>
      <c r="K10" s="60">
        <f ca="1">HLOOKUP(J10,Vstup!$L$1:$AI$5,5,FALSE)</f>
        <v>1</v>
      </c>
      <c r="L10" s="24" t="str">
        <f ca="1">CONCATENATE("(",COUNTIF(Vstup!$J$7:$J$148,H10),")")</f>
        <v>(31)</v>
      </c>
      <c r="M10" s="93" t="str">
        <f>N10&amp;O10&amp;P10&amp;Q10&amp;R10&amp;S10&amp;T10&amp;U10&amp;V10&amp;W10&amp;X10&amp;Y10&amp;Z10&amp;AA10&amp;AB10&amp;AC10&amp;AD10&amp;AE10&amp;AF10&amp;AG10&amp;AH10</f>
        <v/>
      </c>
      <c r="N10" s="9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t="str">
        <f t="shared" si="4"/>
        <v>C08</v>
      </c>
      <c r="AJ10" t="s">
        <v>346</v>
      </c>
      <c r="AK10" t="str">
        <f t="shared" ca="1" si="5"/>
        <v>Clapci  -  ročník narození 1987 - 2006         110 m</v>
      </c>
      <c r="BN10">
        <f t="shared" si="6"/>
        <v>5</v>
      </c>
      <c r="BR10" s="25">
        <f t="shared" ca="1" si="0"/>
        <v>0</v>
      </c>
      <c r="BS10" s="25">
        <f t="shared" ca="1" si="0"/>
        <v>0</v>
      </c>
      <c r="BT10" s="25">
        <f t="shared" ca="1" si="0"/>
        <v>0</v>
      </c>
      <c r="BU10" s="25">
        <f t="shared" ca="1" si="0"/>
        <v>0</v>
      </c>
      <c r="BV10" s="25">
        <f t="shared" ca="1" si="0"/>
        <v>0</v>
      </c>
      <c r="BW10" s="25">
        <f ca="1">S10*$K10</f>
        <v>0</v>
      </c>
      <c r="BX10" s="25">
        <f t="shared" ca="1" si="0"/>
        <v>0</v>
      </c>
      <c r="BY10" s="25">
        <f t="shared" ca="1" si="0"/>
        <v>0</v>
      </c>
      <c r="BZ10" s="25">
        <f t="shared" ca="1" si="0"/>
        <v>0</v>
      </c>
      <c r="CA10" s="25">
        <f ca="1">W10*$K10</f>
        <v>0</v>
      </c>
      <c r="CB10" s="25">
        <f t="shared" ca="1" si="0"/>
        <v>0</v>
      </c>
      <c r="CC10" s="25">
        <f t="shared" ca="1" si="0"/>
        <v>0</v>
      </c>
      <c r="CD10" s="25">
        <f t="shared" ca="1" si="0"/>
        <v>0</v>
      </c>
      <c r="CE10" s="25">
        <f t="shared" ca="1" si="0"/>
        <v>0</v>
      </c>
      <c r="CF10" s="25">
        <f t="shared" ca="1" si="0"/>
        <v>0</v>
      </c>
      <c r="CG10" s="25">
        <f t="shared" ca="1" si="0"/>
        <v>0</v>
      </c>
      <c r="CH10" s="25">
        <f t="shared" ca="1" si="0"/>
        <v>0</v>
      </c>
      <c r="CI10" s="25">
        <f t="shared" ca="1" si="0"/>
        <v>0</v>
      </c>
      <c r="CJ10" s="25">
        <f t="shared" ca="1" si="0"/>
        <v>0</v>
      </c>
      <c r="CK10" s="25">
        <f t="shared" ca="1" si="0"/>
        <v>0</v>
      </c>
      <c r="CL10" s="25">
        <f t="shared" ca="1" si="0"/>
        <v>0</v>
      </c>
    </row>
    <row r="11" spans="1:90" ht="23.25" x14ac:dyDescent="0.35">
      <c r="A11" s="10" t="str">
        <f t="shared" si="1"/>
        <v>C09</v>
      </c>
      <c r="B11" s="12" t="s">
        <v>84</v>
      </c>
      <c r="C11" s="12">
        <v>40</v>
      </c>
      <c r="D11" s="12">
        <v>49</v>
      </c>
      <c r="E11" s="12">
        <f t="shared" ca="1" si="2"/>
        <v>1986</v>
      </c>
      <c r="F11" s="12">
        <f t="shared" ca="1" si="2"/>
        <v>1977</v>
      </c>
      <c r="G11" s="2" t="str">
        <f t="shared" ca="1" si="8"/>
        <v>1977 - 1986</v>
      </c>
      <c r="H11" s="12">
        <f t="shared" si="3"/>
        <v>5</v>
      </c>
      <c r="I11" s="2">
        <v>110</v>
      </c>
      <c r="J11" s="10" t="s">
        <v>100</v>
      </c>
      <c r="K11" s="60">
        <f ca="1">HLOOKUP(J11,Vstup!$L$1:$AI$5,5,FALSE)</f>
        <v>9</v>
      </c>
      <c r="L11" s="24" t="str">
        <f ca="1">CONCATENATE("(",COUNTIF(Vstup!$J$7:$J$148,H11),")")</f>
        <v>(31)</v>
      </c>
      <c r="M11" s="93" t="str">
        <f>N11&amp;O11&amp;P11&amp;Q11&amp;R11&amp;S11&amp;T11&amp;U11&amp;V11&amp;W11&amp;X11&amp;Y11&amp;Z11&amp;AA11&amp;AB11&amp;AC11&amp;AD11&amp;AE11&amp;AF11&amp;AG11&amp;AH11</f>
        <v/>
      </c>
      <c r="N11" s="9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t="str">
        <f t="shared" si="4"/>
        <v>C09</v>
      </c>
      <c r="AJ11" t="s">
        <v>347</v>
      </c>
      <c r="AK11" t="str">
        <f t="shared" ca="1" si="5"/>
        <v>Muži -  ročník narození 1977 - 1986         110 m</v>
      </c>
      <c r="BN11">
        <f t="shared" si="6"/>
        <v>5</v>
      </c>
      <c r="BR11" s="25">
        <f t="shared" ca="1" si="0"/>
        <v>0</v>
      </c>
      <c r="BS11" s="25">
        <f t="shared" ca="1" si="0"/>
        <v>0</v>
      </c>
      <c r="BT11" s="25">
        <f t="shared" ca="1" si="0"/>
        <v>0</v>
      </c>
      <c r="BU11" s="25">
        <f t="shared" ca="1" si="0"/>
        <v>0</v>
      </c>
      <c r="BV11" s="25">
        <f t="shared" ca="1" si="0"/>
        <v>0</v>
      </c>
      <c r="BW11" s="25">
        <f ca="1">S11*$K11</f>
        <v>0</v>
      </c>
      <c r="BX11" s="25">
        <f t="shared" ca="1" si="0"/>
        <v>0</v>
      </c>
      <c r="BY11" s="25">
        <f t="shared" ca="1" si="0"/>
        <v>0</v>
      </c>
      <c r="BZ11" s="25">
        <f t="shared" ca="1" si="0"/>
        <v>0</v>
      </c>
      <c r="CA11" s="25">
        <f ca="1">W11*$K11</f>
        <v>0</v>
      </c>
      <c r="CB11" s="25">
        <f t="shared" ca="1" si="0"/>
        <v>0</v>
      </c>
      <c r="CC11" s="25">
        <f t="shared" ca="1" si="0"/>
        <v>0</v>
      </c>
      <c r="CD11" s="25">
        <f t="shared" ca="1" si="0"/>
        <v>0</v>
      </c>
      <c r="CE11" s="25">
        <f t="shared" ca="1" si="0"/>
        <v>0</v>
      </c>
      <c r="CF11" s="25">
        <f t="shared" ca="1" si="0"/>
        <v>0</v>
      </c>
      <c r="CG11" s="25">
        <f t="shared" ca="1" si="0"/>
        <v>0</v>
      </c>
      <c r="CH11" s="25">
        <f t="shared" ca="1" si="0"/>
        <v>0</v>
      </c>
      <c r="CI11" s="25">
        <f t="shared" ca="1" si="0"/>
        <v>0</v>
      </c>
      <c r="CJ11" s="25">
        <f t="shared" ca="1" si="0"/>
        <v>0</v>
      </c>
      <c r="CK11" s="25">
        <f t="shared" ca="1" si="0"/>
        <v>0</v>
      </c>
      <c r="CL11" s="25">
        <f t="shared" ca="1" si="0"/>
        <v>0</v>
      </c>
    </row>
    <row r="12" spans="1:90" ht="23.25" x14ac:dyDescent="0.35">
      <c r="A12" s="10" t="str">
        <f t="shared" si="1"/>
        <v>C10</v>
      </c>
      <c r="B12" s="12" t="s">
        <v>85</v>
      </c>
      <c r="C12" s="12">
        <v>50</v>
      </c>
      <c r="D12" s="12">
        <v>59</v>
      </c>
      <c r="E12" s="12">
        <f t="shared" ca="1" si="2"/>
        <v>1976</v>
      </c>
      <c r="F12" s="12">
        <f t="shared" ca="1" si="2"/>
        <v>1967</v>
      </c>
      <c r="G12" s="2" t="str">
        <f t="shared" ca="1" si="8"/>
        <v>1967 - 1976</v>
      </c>
      <c r="H12" s="12">
        <f t="shared" si="3"/>
        <v>5</v>
      </c>
      <c r="I12" s="2">
        <v>110</v>
      </c>
      <c r="J12" s="10" t="s">
        <v>14</v>
      </c>
      <c r="K12" s="60">
        <f ca="1">HLOOKUP(J12,Vstup!$L$1:$AI$5,5,FALSE)</f>
        <v>5</v>
      </c>
      <c r="L12" s="24" t="str">
        <f ca="1">CONCATENATE("(",COUNTIF(Vstup!$J$7:$J$148,H12),")")</f>
        <v>(31)</v>
      </c>
      <c r="M12" s="93" t="str">
        <f>N12&amp;O12&amp;P12&amp;Q12&amp;R12&amp;S12&amp;T12&amp;U12&amp;V12&amp;W12&amp;X12&amp;Y12&amp;Z12&amp;AA12&amp;AB12&amp;AC12&amp;AD12&amp;AE12&amp;AF12&amp;AG12&amp;AH12</f>
        <v/>
      </c>
      <c r="N12" s="9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t="str">
        <f t="shared" si="4"/>
        <v>C10</v>
      </c>
      <c r="AJ12" t="s">
        <v>347</v>
      </c>
      <c r="AK12" t="str">
        <f t="shared" ca="1" si="5"/>
        <v>Muži -  ročník narození 1967 - 1976         110 m</v>
      </c>
      <c r="BN12">
        <f t="shared" si="6"/>
        <v>5</v>
      </c>
      <c r="BR12" s="25">
        <f t="shared" ca="1" si="0"/>
        <v>0</v>
      </c>
      <c r="BS12" s="25">
        <f t="shared" ca="1" si="0"/>
        <v>0</v>
      </c>
      <c r="BT12" s="25">
        <f t="shared" ca="1" si="0"/>
        <v>0</v>
      </c>
      <c r="BU12" s="25">
        <f t="shared" ca="1" si="0"/>
        <v>0</v>
      </c>
      <c r="BV12" s="25">
        <f t="shared" ca="1" si="0"/>
        <v>0</v>
      </c>
      <c r="BW12" s="25">
        <f ca="1">S12*$K12</f>
        <v>0</v>
      </c>
      <c r="BX12" s="25">
        <f t="shared" ca="1" si="0"/>
        <v>0</v>
      </c>
      <c r="BY12" s="25">
        <f t="shared" ca="1" si="0"/>
        <v>0</v>
      </c>
      <c r="BZ12" s="25">
        <f t="shared" ca="1" si="0"/>
        <v>0</v>
      </c>
      <c r="CA12" s="25">
        <f ca="1">W12*$K12</f>
        <v>0</v>
      </c>
      <c r="CB12" s="25">
        <f t="shared" ca="1" si="0"/>
        <v>0</v>
      </c>
      <c r="CC12" s="25">
        <f t="shared" ca="1" si="0"/>
        <v>0</v>
      </c>
      <c r="CD12" s="25">
        <f t="shared" ca="1" si="0"/>
        <v>0</v>
      </c>
      <c r="CE12" s="25">
        <f t="shared" ca="1" si="0"/>
        <v>0</v>
      </c>
      <c r="CF12" s="25">
        <f t="shared" ca="1" si="0"/>
        <v>0</v>
      </c>
      <c r="CG12" s="25">
        <f t="shared" ca="1" si="0"/>
        <v>0</v>
      </c>
      <c r="CH12" s="25">
        <f t="shared" ca="1" si="0"/>
        <v>0</v>
      </c>
      <c r="CI12" s="25">
        <f t="shared" ca="1" si="0"/>
        <v>0</v>
      </c>
      <c r="CJ12" s="25">
        <f t="shared" ca="1" si="0"/>
        <v>0</v>
      </c>
      <c r="CK12" s="25">
        <f t="shared" ca="1" si="0"/>
        <v>0</v>
      </c>
      <c r="CL12" s="25">
        <f t="shared" ca="1" si="0"/>
        <v>0</v>
      </c>
    </row>
    <row r="13" spans="1:90" ht="23.25" x14ac:dyDescent="0.35">
      <c r="A13" s="10" t="str">
        <f t="shared" si="1"/>
        <v>C11</v>
      </c>
      <c r="B13" s="12" t="s">
        <v>86</v>
      </c>
      <c r="C13" s="12">
        <v>60</v>
      </c>
      <c r="D13" s="12">
        <v>69</v>
      </c>
      <c r="E13" s="12">
        <f t="shared" ca="1" si="2"/>
        <v>1966</v>
      </c>
      <c r="F13" s="12">
        <f t="shared" ca="1" si="2"/>
        <v>1957</v>
      </c>
      <c r="G13" s="2" t="str">
        <f t="shared" ca="1" si="8"/>
        <v>1957 - 1966</v>
      </c>
      <c r="H13" s="12">
        <f t="shared" si="3"/>
        <v>4</v>
      </c>
      <c r="I13" s="2">
        <v>80</v>
      </c>
      <c r="J13" s="10" t="s">
        <v>87</v>
      </c>
      <c r="K13" s="60">
        <f ca="1">HLOOKUP(J13,Vstup!$L$1:$AI$5,5,FALSE)</f>
        <v>9</v>
      </c>
      <c r="L13" s="24" t="str">
        <f ca="1">CONCATENATE("(",COUNTIF(Vstup!$J$7:$J$148,H13),")")</f>
        <v>(39)</v>
      </c>
      <c r="M13" s="93" t="str">
        <f t="shared" si="7"/>
        <v/>
      </c>
      <c r="N13" s="9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t="str">
        <f t="shared" si="4"/>
        <v>C11</v>
      </c>
      <c r="AJ13" t="s">
        <v>347</v>
      </c>
      <c r="AK13" t="str">
        <f t="shared" ca="1" si="5"/>
        <v>Muži -  ročník narození 1957 - 1966         80 m</v>
      </c>
      <c r="BN13">
        <f t="shared" si="6"/>
        <v>4</v>
      </c>
      <c r="BR13" s="25">
        <f t="shared" ca="1" si="0"/>
        <v>0</v>
      </c>
      <c r="BS13" s="25">
        <f t="shared" ca="1" si="0"/>
        <v>0</v>
      </c>
      <c r="BT13" s="25">
        <f t="shared" ca="1" si="0"/>
        <v>0</v>
      </c>
      <c r="BU13" s="25">
        <f t="shared" ca="1" si="0"/>
        <v>0</v>
      </c>
      <c r="BV13" s="25">
        <f t="shared" ca="1" si="0"/>
        <v>0</v>
      </c>
      <c r="BW13" s="25">
        <f t="shared" ca="1" si="0"/>
        <v>0</v>
      </c>
      <c r="BX13" s="25">
        <f t="shared" ca="1" si="0"/>
        <v>0</v>
      </c>
      <c r="BY13" s="25">
        <f t="shared" ca="1" si="0"/>
        <v>0</v>
      </c>
      <c r="BZ13" s="25">
        <f t="shared" ca="1" si="0"/>
        <v>0</v>
      </c>
      <c r="CA13" s="25">
        <f t="shared" ca="1" si="0"/>
        <v>0</v>
      </c>
      <c r="CB13" s="25">
        <f t="shared" ca="1" si="0"/>
        <v>0</v>
      </c>
      <c r="CC13" s="25">
        <f t="shared" ca="1" si="0"/>
        <v>0</v>
      </c>
      <c r="CD13" s="25">
        <f t="shared" ca="1" si="0"/>
        <v>0</v>
      </c>
      <c r="CE13" s="25">
        <f t="shared" ca="1" si="0"/>
        <v>0</v>
      </c>
      <c r="CF13" s="25">
        <f t="shared" ca="1" si="0"/>
        <v>0</v>
      </c>
      <c r="CG13" s="25">
        <f t="shared" ca="1" si="0"/>
        <v>0</v>
      </c>
      <c r="CH13" s="25">
        <f t="shared" ca="1" si="0"/>
        <v>0</v>
      </c>
      <c r="CI13" s="25">
        <f t="shared" ca="1" si="0"/>
        <v>0</v>
      </c>
      <c r="CJ13" s="25">
        <f t="shared" ca="1" si="0"/>
        <v>0</v>
      </c>
      <c r="CK13" s="25">
        <f t="shared" ca="1" si="0"/>
        <v>0</v>
      </c>
      <c r="CL13" s="25">
        <f t="shared" ca="1" si="0"/>
        <v>0</v>
      </c>
    </row>
    <row r="14" spans="1:90" ht="23.25" x14ac:dyDescent="0.35">
      <c r="A14" s="10" t="str">
        <f t="shared" si="1"/>
        <v>C12</v>
      </c>
      <c r="B14" s="12" t="s">
        <v>88</v>
      </c>
      <c r="C14" s="12" t="s">
        <v>89</v>
      </c>
      <c r="D14" s="12">
        <v>70</v>
      </c>
      <c r="E14" s="12">
        <v>1900</v>
      </c>
      <c r="F14" s="12">
        <f t="shared" ca="1" si="2"/>
        <v>1956</v>
      </c>
      <c r="G14" s="2" t="str">
        <f ca="1">CONCATENATE(F14," a dříve")</f>
        <v>1956 a dříve</v>
      </c>
      <c r="H14" s="12">
        <f t="shared" si="3"/>
        <v>4</v>
      </c>
      <c r="I14" s="2">
        <v>80</v>
      </c>
      <c r="J14" s="10" t="s">
        <v>90</v>
      </c>
      <c r="K14" s="60">
        <f ca="1">HLOOKUP(J14,Vstup!$L$1:$AI$5,5,FALSE)</f>
        <v>6</v>
      </c>
      <c r="L14" s="24" t="str">
        <f ca="1">CONCATENATE("(",COUNTIF(Vstup!$J$7:$J$148,H14),")")</f>
        <v>(39)</v>
      </c>
      <c r="M14" s="93" t="str">
        <f t="shared" si="7"/>
        <v/>
      </c>
      <c r="N14" s="9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t="str">
        <f t="shared" si="4"/>
        <v>C12</v>
      </c>
      <c r="AJ14" t="s">
        <v>347</v>
      </c>
      <c r="AK14" t="str">
        <f t="shared" ca="1" si="5"/>
        <v>Muži -  ročník narození 1956 a dříve         80 m</v>
      </c>
      <c r="BN14">
        <f t="shared" si="6"/>
        <v>4</v>
      </c>
      <c r="BR14" s="25">
        <f t="shared" ca="1" si="0"/>
        <v>0</v>
      </c>
      <c r="BS14" s="25">
        <f t="shared" ca="1" si="0"/>
        <v>0</v>
      </c>
      <c r="BT14" s="25">
        <f t="shared" ca="1" si="0"/>
        <v>0</v>
      </c>
      <c r="BU14" s="25">
        <f t="shared" ca="1" si="0"/>
        <v>0</v>
      </c>
      <c r="BV14" s="25">
        <f t="shared" ca="1" si="0"/>
        <v>0</v>
      </c>
      <c r="BW14" s="25">
        <f t="shared" ca="1" si="0"/>
        <v>0</v>
      </c>
      <c r="BX14" s="25">
        <f t="shared" ca="1" si="0"/>
        <v>0</v>
      </c>
      <c r="BY14" s="25">
        <f t="shared" ca="1" si="0"/>
        <v>0</v>
      </c>
      <c r="BZ14" s="25">
        <f t="shared" ca="1" si="0"/>
        <v>0</v>
      </c>
      <c r="CA14" s="25">
        <f t="shared" ca="1" si="0"/>
        <v>0</v>
      </c>
      <c r="CB14" s="25">
        <f t="shared" ca="1" si="0"/>
        <v>0</v>
      </c>
      <c r="CC14" s="25">
        <f t="shared" ca="1" si="0"/>
        <v>0</v>
      </c>
      <c r="CD14" s="25">
        <f t="shared" ca="1" si="0"/>
        <v>0</v>
      </c>
      <c r="CE14" s="25">
        <f t="shared" ca="1" si="0"/>
        <v>0</v>
      </c>
      <c r="CF14" s="25">
        <f t="shared" ca="1" si="0"/>
        <v>0</v>
      </c>
      <c r="CG14" s="25">
        <f t="shared" ca="1" si="0"/>
        <v>0</v>
      </c>
      <c r="CH14" s="25">
        <f t="shared" ca="1" si="0"/>
        <v>0</v>
      </c>
      <c r="CI14" s="25">
        <f t="shared" ca="1" si="0"/>
        <v>0</v>
      </c>
      <c r="CJ14" s="25">
        <f t="shared" ca="1" si="0"/>
        <v>0</v>
      </c>
      <c r="CK14" s="25">
        <f t="shared" ca="1" si="0"/>
        <v>0</v>
      </c>
      <c r="CL14" s="25">
        <f t="shared" ca="1" si="0"/>
        <v>0</v>
      </c>
    </row>
    <row r="15" spans="1:90" ht="23.25" x14ac:dyDescent="0.35">
      <c r="A15" s="86"/>
      <c r="B15" s="85"/>
      <c r="C15" s="84"/>
      <c r="D15" s="84"/>
      <c r="E15" s="84"/>
      <c r="F15" s="84"/>
      <c r="G15" s="86"/>
      <c r="H15" s="84"/>
      <c r="I15" s="87"/>
      <c r="J15" s="86"/>
      <c r="K15" s="88"/>
      <c r="L15" s="89" t="s">
        <v>359</v>
      </c>
      <c r="M15" s="92" t="str">
        <f t="shared" si="7"/>
        <v/>
      </c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84"/>
      <c r="AJ15" s="84"/>
      <c r="AK15" s="84"/>
      <c r="BR15" s="25">
        <f t="shared" si="0"/>
        <v>0</v>
      </c>
      <c r="BS15" s="25">
        <f t="shared" si="0"/>
        <v>0</v>
      </c>
      <c r="BT15" s="25">
        <f t="shared" si="0"/>
        <v>0</v>
      </c>
      <c r="BU15" s="25">
        <f t="shared" si="0"/>
        <v>0</v>
      </c>
      <c r="BV15" s="25">
        <f t="shared" si="0"/>
        <v>0</v>
      </c>
      <c r="BW15" s="25">
        <f t="shared" si="0"/>
        <v>0</v>
      </c>
      <c r="BX15" s="25">
        <f t="shared" si="0"/>
        <v>0</v>
      </c>
      <c r="BY15" s="25">
        <f t="shared" si="0"/>
        <v>0</v>
      </c>
      <c r="BZ15" s="25">
        <f t="shared" si="0"/>
        <v>0</v>
      </c>
      <c r="CA15" s="25">
        <f t="shared" ref="CA15:CL25" si="9">W15*$K15</f>
        <v>0</v>
      </c>
      <c r="CB15" s="25">
        <f t="shared" si="9"/>
        <v>0</v>
      </c>
      <c r="CC15" s="25">
        <f t="shared" si="9"/>
        <v>0</v>
      </c>
      <c r="CD15" s="25">
        <f t="shared" si="9"/>
        <v>0</v>
      </c>
      <c r="CE15" s="25">
        <f t="shared" si="9"/>
        <v>0</v>
      </c>
      <c r="CF15" s="25">
        <f t="shared" si="9"/>
        <v>0</v>
      </c>
      <c r="CG15" s="25">
        <f t="shared" si="9"/>
        <v>0</v>
      </c>
      <c r="CH15" s="25">
        <f t="shared" si="9"/>
        <v>0</v>
      </c>
      <c r="CI15" s="25">
        <f t="shared" si="9"/>
        <v>0</v>
      </c>
      <c r="CJ15" s="25">
        <f t="shared" si="9"/>
        <v>0</v>
      </c>
      <c r="CK15" s="25">
        <f t="shared" si="9"/>
        <v>0</v>
      </c>
      <c r="CL15" s="25">
        <f t="shared" si="9"/>
        <v>0</v>
      </c>
    </row>
    <row r="16" spans="1:90" ht="23.25" x14ac:dyDescent="0.35">
      <c r="A16" s="2" t="s">
        <v>91</v>
      </c>
      <c r="B16" s="12" t="s">
        <v>91</v>
      </c>
      <c r="G16" s="10"/>
      <c r="I16" s="2"/>
      <c r="K16" s="61"/>
      <c r="L16" s="24"/>
      <c r="M16" s="27" t="str">
        <f t="shared" si="7"/>
        <v/>
      </c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BR16" s="25">
        <f t="shared" ref="BR16:CG25" si="10">N16*$K16</f>
        <v>0</v>
      </c>
      <c r="BS16" s="25">
        <f t="shared" si="10"/>
        <v>0</v>
      </c>
      <c r="BT16" s="25">
        <f t="shared" si="10"/>
        <v>0</v>
      </c>
      <c r="BU16" s="25">
        <f t="shared" si="10"/>
        <v>0</v>
      </c>
      <c r="BV16" s="25">
        <f t="shared" si="10"/>
        <v>0</v>
      </c>
      <c r="BW16" s="25">
        <f t="shared" si="10"/>
        <v>0</v>
      </c>
      <c r="BX16" s="25">
        <f t="shared" si="10"/>
        <v>0</v>
      </c>
      <c r="BY16" s="25">
        <f t="shared" si="10"/>
        <v>0</v>
      </c>
      <c r="BZ16" s="25">
        <f t="shared" si="10"/>
        <v>0</v>
      </c>
      <c r="CA16" s="25">
        <f t="shared" si="9"/>
        <v>0</v>
      </c>
      <c r="CB16" s="25">
        <f t="shared" si="9"/>
        <v>0</v>
      </c>
      <c r="CC16" s="25">
        <f t="shared" si="9"/>
        <v>0</v>
      </c>
      <c r="CD16" s="25">
        <f t="shared" si="9"/>
        <v>0</v>
      </c>
      <c r="CE16" s="25">
        <f t="shared" si="9"/>
        <v>0</v>
      </c>
      <c r="CF16" s="25">
        <f t="shared" si="9"/>
        <v>0</v>
      </c>
      <c r="CG16" s="25">
        <f t="shared" si="9"/>
        <v>0</v>
      </c>
      <c r="CH16" s="25">
        <f t="shared" si="9"/>
        <v>0</v>
      </c>
      <c r="CI16" s="25">
        <f t="shared" si="9"/>
        <v>0</v>
      </c>
      <c r="CJ16" s="25">
        <f t="shared" si="9"/>
        <v>0</v>
      </c>
      <c r="CK16" s="25">
        <f t="shared" si="9"/>
        <v>0</v>
      </c>
      <c r="CL16" s="25">
        <f t="shared" si="9"/>
        <v>0</v>
      </c>
    </row>
    <row r="17" spans="1:90" ht="23.25" x14ac:dyDescent="0.35">
      <c r="A17" s="10" t="str">
        <f t="shared" si="1"/>
        <v>D01</v>
      </c>
      <c r="B17" s="12" t="s">
        <v>75</v>
      </c>
      <c r="C17" s="12" t="s">
        <v>76</v>
      </c>
      <c r="D17" s="12">
        <v>6</v>
      </c>
      <c r="E17" s="12">
        <f ca="1">YEAR(TODAY())</f>
        <v>2026</v>
      </c>
      <c r="F17" s="12">
        <f ca="1">YEAR(TODAY())-D17</f>
        <v>2020</v>
      </c>
      <c r="G17" s="2" t="str">
        <f ca="1">CONCATENATE(F17," a později")</f>
        <v>2020 a později</v>
      </c>
      <c r="H17" s="12">
        <f t="shared" ref="H17:H25" si="11">IF(I17=20,1,IF(I17=40,2,IF(I17=60,3,IF(I17=80,4,5))))</f>
        <v>1</v>
      </c>
      <c r="I17" s="2">
        <v>20</v>
      </c>
      <c r="J17" s="10" t="s">
        <v>101</v>
      </c>
      <c r="K17" s="60">
        <f ca="1">HLOOKUP(J17,Vstup!$L$1:$AI$5,5,FALSE)</f>
        <v>15</v>
      </c>
      <c r="L17" s="24" t="str">
        <f ca="1">CONCATENATE("(",COUNTIF(Vstup!$J$7:$J$148,H17),")")</f>
        <v>(33)</v>
      </c>
      <c r="M17" s="93" t="str">
        <f t="shared" si="7"/>
        <v/>
      </c>
      <c r="N17" s="9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t="str">
        <f t="shared" si="4"/>
        <v>D01</v>
      </c>
      <c r="AJ17" t="s">
        <v>348</v>
      </c>
      <c r="AK17" t="str">
        <f ca="1">CONCATENATE(AJ17," ročník narození ",G17,"         ",I17," m")</f>
        <v>Dívky -  ročník narození 2020 a později         20 m</v>
      </c>
      <c r="BN17">
        <f t="shared" si="6"/>
        <v>1</v>
      </c>
      <c r="BR17" s="25">
        <f t="shared" ca="1" si="10"/>
        <v>0</v>
      </c>
      <c r="BS17" s="25">
        <f t="shared" ca="1" si="10"/>
        <v>0</v>
      </c>
      <c r="BT17" s="25">
        <f t="shared" ca="1" si="10"/>
        <v>0</v>
      </c>
      <c r="BU17" s="25">
        <f t="shared" ca="1" si="10"/>
        <v>0</v>
      </c>
      <c r="BV17" s="25">
        <f t="shared" ca="1" si="10"/>
        <v>0</v>
      </c>
      <c r="BW17" s="25">
        <f t="shared" ca="1" si="10"/>
        <v>0</v>
      </c>
      <c r="BX17" s="25">
        <f t="shared" ca="1" si="10"/>
        <v>0</v>
      </c>
      <c r="BY17" s="25">
        <f t="shared" ca="1" si="10"/>
        <v>0</v>
      </c>
      <c r="BZ17" s="25">
        <f t="shared" ca="1" si="10"/>
        <v>0</v>
      </c>
      <c r="CA17" s="25">
        <f t="shared" ca="1" si="9"/>
        <v>0</v>
      </c>
      <c r="CB17" s="25">
        <f t="shared" ca="1" si="9"/>
        <v>0</v>
      </c>
      <c r="CC17" s="25">
        <f t="shared" ca="1" si="9"/>
        <v>0</v>
      </c>
      <c r="CD17" s="25">
        <f t="shared" ca="1" si="9"/>
        <v>0</v>
      </c>
      <c r="CE17" s="25">
        <f t="shared" ca="1" si="9"/>
        <v>0</v>
      </c>
      <c r="CF17" s="25">
        <f t="shared" ca="1" si="9"/>
        <v>0</v>
      </c>
      <c r="CG17" s="25">
        <f t="shared" ca="1" si="9"/>
        <v>0</v>
      </c>
      <c r="CH17" s="25">
        <f t="shared" ca="1" si="9"/>
        <v>0</v>
      </c>
      <c r="CI17" s="25">
        <f t="shared" ca="1" si="9"/>
        <v>0</v>
      </c>
      <c r="CJ17" s="25">
        <f t="shared" ca="1" si="9"/>
        <v>0</v>
      </c>
      <c r="CK17" s="25">
        <f t="shared" ca="1" si="9"/>
        <v>0</v>
      </c>
      <c r="CL17" s="25">
        <f t="shared" ca="1" si="9"/>
        <v>0</v>
      </c>
    </row>
    <row r="18" spans="1:90" ht="23.25" x14ac:dyDescent="0.35">
      <c r="A18" s="10" t="str">
        <f t="shared" si="1"/>
        <v>D02</v>
      </c>
      <c r="B18" s="12" t="s">
        <v>77</v>
      </c>
      <c r="C18" s="12">
        <v>7</v>
      </c>
      <c r="D18" s="12">
        <v>8</v>
      </c>
      <c r="E18" s="12">
        <f t="shared" ref="E18:F25" ca="1" si="12">YEAR(TODAY())-C18</f>
        <v>2019</v>
      </c>
      <c r="F18" s="12">
        <f t="shared" ca="1" si="12"/>
        <v>2018</v>
      </c>
      <c r="G18" s="2" t="str">
        <f t="shared" ref="G18:G24" ca="1" si="13">CONCATENATE(F18," - ",E18)</f>
        <v>2018 - 2019</v>
      </c>
      <c r="H18" s="12">
        <f t="shared" si="11"/>
        <v>1</v>
      </c>
      <c r="I18" s="2">
        <v>20</v>
      </c>
      <c r="J18" s="10" t="s">
        <v>102</v>
      </c>
      <c r="K18" s="60">
        <f ca="1">HLOOKUP(J18,Vstup!$L$1:$AI$5,5,FALSE)</f>
        <v>4</v>
      </c>
      <c r="L18" s="24" t="str">
        <f ca="1">CONCATENATE("(",COUNTIF(Vstup!$J$7:$J$148,H18),")")</f>
        <v>(33)</v>
      </c>
      <c r="M18" s="93" t="str">
        <f t="shared" si="7"/>
        <v/>
      </c>
      <c r="N18" s="9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t="str">
        <f t="shared" si="4"/>
        <v>D02</v>
      </c>
      <c r="AJ18" t="s">
        <v>348</v>
      </c>
      <c r="AK18" t="str">
        <f t="shared" ref="AK18:AK25" ca="1" si="14">CONCATENATE(AJ18," ročník narození ",G18,"         ",I18," m")</f>
        <v>Dívky -  ročník narození 2018 - 2019         20 m</v>
      </c>
      <c r="BN18">
        <f t="shared" si="6"/>
        <v>1</v>
      </c>
      <c r="BR18" s="25">
        <f t="shared" ca="1" si="10"/>
        <v>0</v>
      </c>
      <c r="BS18" s="25">
        <f t="shared" ca="1" si="10"/>
        <v>0</v>
      </c>
      <c r="BT18" s="25">
        <f t="shared" ca="1" si="10"/>
        <v>0</v>
      </c>
      <c r="BU18" s="25">
        <f t="shared" ca="1" si="10"/>
        <v>0</v>
      </c>
      <c r="BV18" s="25">
        <f t="shared" ca="1" si="10"/>
        <v>0</v>
      </c>
      <c r="BW18" s="25">
        <f t="shared" ca="1" si="10"/>
        <v>0</v>
      </c>
      <c r="BX18" s="25">
        <f t="shared" ca="1" si="10"/>
        <v>0</v>
      </c>
      <c r="BY18" s="25">
        <f t="shared" ca="1" si="10"/>
        <v>0</v>
      </c>
      <c r="BZ18" s="25">
        <f t="shared" ca="1" si="10"/>
        <v>0</v>
      </c>
      <c r="CA18" s="25">
        <f t="shared" ca="1" si="9"/>
        <v>0</v>
      </c>
      <c r="CB18" s="25">
        <f t="shared" ca="1" si="9"/>
        <v>0</v>
      </c>
      <c r="CC18" s="25">
        <f t="shared" ca="1" si="9"/>
        <v>0</v>
      </c>
      <c r="CD18" s="25">
        <f t="shared" ca="1" si="9"/>
        <v>0</v>
      </c>
      <c r="CE18" s="25">
        <f t="shared" ca="1" si="9"/>
        <v>0</v>
      </c>
      <c r="CF18" s="25">
        <f t="shared" ca="1" si="9"/>
        <v>0</v>
      </c>
      <c r="CG18" s="25">
        <f t="shared" ca="1" si="9"/>
        <v>0</v>
      </c>
      <c r="CH18" s="25">
        <f t="shared" ca="1" si="9"/>
        <v>0</v>
      </c>
      <c r="CI18" s="25">
        <f t="shared" ca="1" si="9"/>
        <v>0</v>
      </c>
      <c r="CJ18" s="25">
        <f t="shared" ca="1" si="9"/>
        <v>0</v>
      </c>
      <c r="CK18" s="25">
        <f t="shared" ca="1" si="9"/>
        <v>0</v>
      </c>
      <c r="CL18" s="25">
        <f t="shared" ca="1" si="9"/>
        <v>0</v>
      </c>
    </row>
    <row r="19" spans="1:90" ht="23.25" x14ac:dyDescent="0.35">
      <c r="A19" s="10" t="str">
        <f>J19</f>
        <v>D03</v>
      </c>
      <c r="B19" s="12" t="s">
        <v>78</v>
      </c>
      <c r="C19" s="12">
        <v>9</v>
      </c>
      <c r="D19" s="12">
        <v>10</v>
      </c>
      <c r="E19" s="12">
        <f ca="1">YEAR(TODAY())-C19</f>
        <v>2017</v>
      </c>
      <c r="F19" s="12">
        <f ca="1">YEAR(TODAY())-D19</f>
        <v>2016</v>
      </c>
      <c r="G19" s="2" t="str">
        <f ca="1">CONCATENATE(F19," - ",E19)</f>
        <v>2016 - 2017</v>
      </c>
      <c r="H19" s="12">
        <f>IF(I19=20,1,IF(I19=40,2,IF(I19=60,3,IF(I19=80,4,5))))</f>
        <v>2</v>
      </c>
      <c r="I19" s="2">
        <v>40</v>
      </c>
      <c r="J19" s="10" t="s">
        <v>103</v>
      </c>
      <c r="K19" s="60">
        <f ca="1">HLOOKUP(J19,Vstup!$L$1:$AI$5,5,FALSE)</f>
        <v>6</v>
      </c>
      <c r="L19" s="24" t="str">
        <f ca="1">CONCATENATE("(",COUNTIF(Vstup!$J$7:$J$148,H19),")")</f>
        <v>(19)</v>
      </c>
      <c r="M19" s="93" t="str">
        <f>N19&amp;O19&amp;P19&amp;Q19&amp;R19&amp;S19&amp;T19&amp;U19&amp;V19&amp;W19&amp;X19&amp;Y19&amp;Z19&amp;AA19&amp;AB19&amp;AC19&amp;AD19&amp;AE19&amp;AF19&amp;AG19&amp;AH19</f>
        <v/>
      </c>
      <c r="N19" s="9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t="str">
        <f>J19</f>
        <v>D03</v>
      </c>
      <c r="AJ19" t="s">
        <v>348</v>
      </c>
      <c r="AK19" t="str">
        <f ca="1">CONCATENATE(AJ19," ročník narození ",G19,"         ",I19," m")</f>
        <v>Dívky -  ročník narození 2016 - 2017         40 m</v>
      </c>
      <c r="BN19">
        <f>H19</f>
        <v>2</v>
      </c>
      <c r="BR19" s="25">
        <f t="shared" ref="BR19:CA20" ca="1" si="15">N19*$K19</f>
        <v>0</v>
      </c>
      <c r="BS19" s="25">
        <f t="shared" ca="1" si="15"/>
        <v>0</v>
      </c>
      <c r="BT19" s="25">
        <f t="shared" ca="1" si="15"/>
        <v>0</v>
      </c>
      <c r="BU19" s="25">
        <f t="shared" ca="1" si="15"/>
        <v>0</v>
      </c>
      <c r="BV19" s="25">
        <f t="shared" ca="1" si="15"/>
        <v>0</v>
      </c>
      <c r="BW19" s="25">
        <f t="shared" ca="1" si="15"/>
        <v>0</v>
      </c>
      <c r="BX19" s="25">
        <f t="shared" ca="1" si="15"/>
        <v>0</v>
      </c>
      <c r="BY19" s="25">
        <f t="shared" ca="1" si="15"/>
        <v>0</v>
      </c>
      <c r="BZ19" s="25">
        <f t="shared" ca="1" si="15"/>
        <v>0</v>
      </c>
      <c r="CA19" s="25">
        <f t="shared" ca="1" si="15"/>
        <v>0</v>
      </c>
      <c r="CB19" s="25">
        <f t="shared" ca="1" si="9"/>
        <v>0</v>
      </c>
      <c r="CC19" s="25">
        <f t="shared" ca="1" si="9"/>
        <v>0</v>
      </c>
      <c r="CD19" s="25">
        <f t="shared" ca="1" si="9"/>
        <v>0</v>
      </c>
      <c r="CE19" s="25">
        <f t="shared" ca="1" si="9"/>
        <v>0</v>
      </c>
      <c r="CF19" s="25">
        <f t="shared" ca="1" si="9"/>
        <v>0</v>
      </c>
      <c r="CG19" s="25">
        <f t="shared" ca="1" si="9"/>
        <v>0</v>
      </c>
      <c r="CH19" s="25">
        <f t="shared" ca="1" si="9"/>
        <v>0</v>
      </c>
      <c r="CI19" s="25">
        <f t="shared" ca="1" si="9"/>
        <v>0</v>
      </c>
      <c r="CJ19" s="25">
        <f t="shared" ca="1" si="9"/>
        <v>0</v>
      </c>
      <c r="CK19" s="25">
        <f t="shared" ca="1" si="9"/>
        <v>0</v>
      </c>
      <c r="CL19" s="25">
        <f t="shared" ca="1" si="9"/>
        <v>0</v>
      </c>
    </row>
    <row r="20" spans="1:90" ht="23.25" x14ac:dyDescent="0.35">
      <c r="A20" s="10" t="str">
        <f>J20</f>
        <v>D04</v>
      </c>
      <c r="B20" s="12" t="s">
        <v>79</v>
      </c>
      <c r="C20" s="12">
        <v>11</v>
      </c>
      <c r="D20" s="12">
        <v>12</v>
      </c>
      <c r="E20" s="12">
        <f ca="1">YEAR(TODAY())-C20</f>
        <v>2015</v>
      </c>
      <c r="F20" s="12">
        <f ca="1">YEAR(TODAY())-D20</f>
        <v>2014</v>
      </c>
      <c r="G20" s="2" t="str">
        <f ca="1">CONCATENATE(F20," - ",E20)</f>
        <v>2014 - 2015</v>
      </c>
      <c r="H20" s="12">
        <f>IF(I20=20,1,IF(I20=40,2,IF(I20=60,3,IF(I20=80,4,5))))</f>
        <v>2</v>
      </c>
      <c r="I20" s="2">
        <v>40</v>
      </c>
      <c r="J20" s="10" t="s">
        <v>104</v>
      </c>
      <c r="K20" s="60">
        <f ca="1">HLOOKUP(J20,Vstup!$L$1:$AI$5,5,FALSE)</f>
        <v>7</v>
      </c>
      <c r="L20" s="24" t="str">
        <f ca="1">CONCATENATE("(",COUNTIF(Vstup!$J$7:$J$148,H20),")")</f>
        <v>(19)</v>
      </c>
      <c r="M20" s="93" t="str">
        <f>N20&amp;O20&amp;P20&amp;Q20&amp;R20&amp;S20&amp;T20&amp;U20&amp;V20&amp;W20&amp;X20&amp;Y20&amp;Z20&amp;AA20&amp;AB20&amp;AC20&amp;AD20&amp;AE20&amp;AF20&amp;AG20&amp;AH20</f>
        <v/>
      </c>
      <c r="N20" s="9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t="str">
        <f>J20</f>
        <v>D04</v>
      </c>
      <c r="AJ20" t="s">
        <v>348</v>
      </c>
      <c r="AK20" t="str">
        <f ca="1">CONCATENATE(AJ20," ročník narození ",G20,"         ",I20," m")</f>
        <v>Dívky -  ročník narození 2014 - 2015         40 m</v>
      </c>
      <c r="BN20">
        <f>H20</f>
        <v>2</v>
      </c>
      <c r="BR20" s="25">
        <f t="shared" ca="1" si="15"/>
        <v>0</v>
      </c>
      <c r="BS20" s="25">
        <f t="shared" ca="1" si="15"/>
        <v>0</v>
      </c>
      <c r="BT20" s="25">
        <f t="shared" ca="1" si="15"/>
        <v>0</v>
      </c>
      <c r="BU20" s="25">
        <f t="shared" ca="1" si="15"/>
        <v>0</v>
      </c>
      <c r="BV20" s="25">
        <f t="shared" ca="1" si="15"/>
        <v>0</v>
      </c>
      <c r="BW20" s="25">
        <f t="shared" ca="1" si="15"/>
        <v>0</v>
      </c>
      <c r="BX20" s="25">
        <f t="shared" ca="1" si="15"/>
        <v>0</v>
      </c>
      <c r="BY20" s="25">
        <f t="shared" ca="1" si="15"/>
        <v>0</v>
      </c>
      <c r="BZ20" s="25">
        <f t="shared" ca="1" si="15"/>
        <v>0</v>
      </c>
      <c r="CA20" s="25">
        <f t="shared" ca="1" si="15"/>
        <v>0</v>
      </c>
      <c r="CB20" s="25">
        <f t="shared" ca="1" si="9"/>
        <v>0</v>
      </c>
      <c r="CC20" s="25">
        <f t="shared" ca="1" si="9"/>
        <v>0</v>
      </c>
      <c r="CD20" s="25">
        <f t="shared" ca="1" si="9"/>
        <v>0</v>
      </c>
      <c r="CE20" s="25">
        <f t="shared" ca="1" si="9"/>
        <v>0</v>
      </c>
      <c r="CF20" s="25">
        <f t="shared" ca="1" si="9"/>
        <v>0</v>
      </c>
      <c r="CG20" s="25">
        <f t="shared" ca="1" si="9"/>
        <v>0</v>
      </c>
      <c r="CH20" s="25">
        <f t="shared" ca="1" si="9"/>
        <v>0</v>
      </c>
      <c r="CI20" s="25">
        <f t="shared" ca="1" si="9"/>
        <v>0</v>
      </c>
      <c r="CJ20" s="25">
        <f t="shared" ca="1" si="9"/>
        <v>0</v>
      </c>
      <c r="CK20" s="25">
        <f t="shared" ca="1" si="9"/>
        <v>0</v>
      </c>
      <c r="CL20" s="25">
        <f t="shared" ca="1" si="9"/>
        <v>0</v>
      </c>
    </row>
    <row r="21" spans="1:90" ht="23.25" x14ac:dyDescent="0.35">
      <c r="A21" s="10" t="str">
        <f t="shared" si="1"/>
        <v>D05</v>
      </c>
      <c r="B21" s="12" t="s">
        <v>80</v>
      </c>
      <c r="C21" s="12">
        <v>13</v>
      </c>
      <c r="D21" s="12">
        <v>14</v>
      </c>
      <c r="E21" s="12">
        <f t="shared" ca="1" si="12"/>
        <v>2013</v>
      </c>
      <c r="F21" s="12">
        <f t="shared" ca="1" si="12"/>
        <v>2012</v>
      </c>
      <c r="G21" s="2" t="str">
        <f t="shared" ca="1" si="13"/>
        <v>2012 - 2013</v>
      </c>
      <c r="H21" s="12">
        <f t="shared" si="11"/>
        <v>3</v>
      </c>
      <c r="I21" s="2">
        <v>60</v>
      </c>
      <c r="J21" s="10" t="s">
        <v>105</v>
      </c>
      <c r="K21" s="60">
        <f ca="1">HLOOKUP(J21,Vstup!$L$1:$AI$5,5,FALSE)</f>
        <v>2</v>
      </c>
      <c r="L21" s="24" t="str">
        <f ca="1">CONCATENATE("(",COUNTIF(Vstup!$J$7:$J$148,H21),")")</f>
        <v>(15)</v>
      </c>
      <c r="M21" s="93" t="str">
        <f t="shared" si="7"/>
        <v/>
      </c>
      <c r="N21" s="9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t="str">
        <f t="shared" si="4"/>
        <v>D05</v>
      </c>
      <c r="AJ21" t="s">
        <v>348</v>
      </c>
      <c r="AK21" t="str">
        <f t="shared" ca="1" si="14"/>
        <v>Dívky -  ročník narození 2012 - 2013         60 m</v>
      </c>
      <c r="BN21">
        <f t="shared" si="6"/>
        <v>3</v>
      </c>
      <c r="BR21" s="25">
        <f t="shared" ca="1" si="10"/>
        <v>0</v>
      </c>
      <c r="BS21" s="25">
        <f t="shared" ca="1" si="10"/>
        <v>0</v>
      </c>
      <c r="BT21" s="25">
        <f t="shared" ca="1" si="10"/>
        <v>0</v>
      </c>
      <c r="BU21" s="25">
        <f t="shared" ca="1" si="10"/>
        <v>0</v>
      </c>
      <c r="BV21" s="25">
        <f t="shared" ca="1" si="10"/>
        <v>0</v>
      </c>
      <c r="BW21" s="25">
        <f t="shared" ca="1" si="10"/>
        <v>0</v>
      </c>
      <c r="BX21" s="25">
        <f t="shared" ca="1" si="10"/>
        <v>0</v>
      </c>
      <c r="BY21" s="25">
        <f t="shared" ca="1" si="10"/>
        <v>0</v>
      </c>
      <c r="BZ21" s="25">
        <f t="shared" ca="1" si="10"/>
        <v>0</v>
      </c>
      <c r="CA21" s="25">
        <f t="shared" ca="1" si="10"/>
        <v>0</v>
      </c>
      <c r="CB21" s="25">
        <f t="shared" ca="1" si="10"/>
        <v>0</v>
      </c>
      <c r="CC21" s="25">
        <f t="shared" ca="1" si="10"/>
        <v>0</v>
      </c>
      <c r="CD21" s="25">
        <f t="shared" ca="1" si="10"/>
        <v>0</v>
      </c>
      <c r="CE21" s="25">
        <f t="shared" ca="1" si="10"/>
        <v>0</v>
      </c>
      <c r="CF21" s="25">
        <f t="shared" ca="1" si="10"/>
        <v>0</v>
      </c>
      <c r="CG21" s="25">
        <f t="shared" ca="1" si="10"/>
        <v>0</v>
      </c>
      <c r="CH21" s="25">
        <f t="shared" ca="1" si="9"/>
        <v>0</v>
      </c>
      <c r="CI21" s="25">
        <f t="shared" ca="1" si="9"/>
        <v>0</v>
      </c>
      <c r="CJ21" s="25">
        <f t="shared" ca="1" si="9"/>
        <v>0</v>
      </c>
      <c r="CK21" s="25">
        <f t="shared" ca="1" si="9"/>
        <v>0</v>
      </c>
      <c r="CL21" s="25">
        <f t="shared" ca="1" si="9"/>
        <v>0</v>
      </c>
    </row>
    <row r="22" spans="1:90" ht="23.25" x14ac:dyDescent="0.35">
      <c r="A22" s="10" t="str">
        <f t="shared" si="1"/>
        <v>D06</v>
      </c>
      <c r="B22" s="12" t="s">
        <v>81</v>
      </c>
      <c r="C22" s="12">
        <v>15</v>
      </c>
      <c r="D22" s="12">
        <v>16</v>
      </c>
      <c r="E22" s="12">
        <f t="shared" ca="1" si="12"/>
        <v>2011</v>
      </c>
      <c r="F22" s="12">
        <f t="shared" ca="1" si="12"/>
        <v>2010</v>
      </c>
      <c r="G22" s="2" t="str">
        <f t="shared" ca="1" si="13"/>
        <v>2010 - 2011</v>
      </c>
      <c r="H22" s="12">
        <f t="shared" si="11"/>
        <v>3</v>
      </c>
      <c r="I22" s="2">
        <v>60</v>
      </c>
      <c r="J22" s="10" t="s">
        <v>106</v>
      </c>
      <c r="K22" s="60">
        <f ca="1">HLOOKUP(J22,Vstup!$L$1:$AI$5,5,FALSE)</f>
        <v>5</v>
      </c>
      <c r="L22" s="24" t="str">
        <f ca="1">CONCATENATE("(",COUNTIF(Vstup!$J$7:$J$148,H22),")")</f>
        <v>(15)</v>
      </c>
      <c r="M22" s="93" t="str">
        <f t="shared" si="7"/>
        <v/>
      </c>
      <c r="N22" s="9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t="str">
        <f t="shared" si="4"/>
        <v>D06</v>
      </c>
      <c r="AJ22" t="s">
        <v>348</v>
      </c>
      <c r="AK22" t="str">
        <f t="shared" ca="1" si="14"/>
        <v>Dívky -  ročník narození 2010 - 2011         60 m</v>
      </c>
      <c r="BN22">
        <f t="shared" si="6"/>
        <v>3</v>
      </c>
      <c r="BR22" s="25">
        <f t="shared" ca="1" si="10"/>
        <v>0</v>
      </c>
      <c r="BS22" s="25">
        <f t="shared" ca="1" si="10"/>
        <v>0</v>
      </c>
      <c r="BT22" s="25">
        <f t="shared" ca="1" si="10"/>
        <v>0</v>
      </c>
      <c r="BU22" s="25">
        <f t="shared" ca="1" si="10"/>
        <v>0</v>
      </c>
      <c r="BV22" s="25">
        <f t="shared" ca="1" si="10"/>
        <v>0</v>
      </c>
      <c r="BW22" s="25">
        <f t="shared" ca="1" si="10"/>
        <v>0</v>
      </c>
      <c r="BX22" s="25">
        <f t="shared" ca="1" si="10"/>
        <v>0</v>
      </c>
      <c r="BY22" s="25">
        <f t="shared" ca="1" si="10"/>
        <v>0</v>
      </c>
      <c r="BZ22" s="25">
        <f t="shared" ca="1" si="10"/>
        <v>0</v>
      </c>
      <c r="CA22" s="25">
        <f t="shared" ca="1" si="10"/>
        <v>0</v>
      </c>
      <c r="CB22" s="25">
        <f t="shared" ca="1" si="10"/>
        <v>0</v>
      </c>
      <c r="CC22" s="25">
        <f t="shared" ca="1" si="10"/>
        <v>0</v>
      </c>
      <c r="CD22" s="25">
        <f t="shared" ca="1" si="10"/>
        <v>0</v>
      </c>
      <c r="CE22" s="25">
        <f t="shared" ca="1" si="10"/>
        <v>0</v>
      </c>
      <c r="CF22" s="25">
        <f t="shared" ca="1" si="10"/>
        <v>0</v>
      </c>
      <c r="CG22" s="25">
        <f t="shared" ca="1" si="10"/>
        <v>0</v>
      </c>
      <c r="CH22" s="25">
        <f t="shared" ca="1" si="9"/>
        <v>0</v>
      </c>
      <c r="CI22" s="25">
        <f t="shared" ca="1" si="9"/>
        <v>0</v>
      </c>
      <c r="CJ22" s="25">
        <f t="shared" ca="1" si="9"/>
        <v>0</v>
      </c>
      <c r="CK22" s="25">
        <f t="shared" ca="1" si="9"/>
        <v>0</v>
      </c>
      <c r="CL22" s="25">
        <f t="shared" ca="1" si="9"/>
        <v>0</v>
      </c>
    </row>
    <row r="23" spans="1:90" ht="23.25" x14ac:dyDescent="0.35">
      <c r="A23" s="10" t="str">
        <f t="shared" si="1"/>
        <v>D07</v>
      </c>
      <c r="B23" s="12" t="s">
        <v>82</v>
      </c>
      <c r="C23" s="12">
        <v>17</v>
      </c>
      <c r="D23" s="12">
        <v>19</v>
      </c>
      <c r="E23" s="12">
        <f t="shared" ca="1" si="12"/>
        <v>2009</v>
      </c>
      <c r="F23" s="12">
        <f t="shared" ca="1" si="12"/>
        <v>2007</v>
      </c>
      <c r="G23" s="2" t="str">
        <f t="shared" ca="1" si="13"/>
        <v>2007 - 2009</v>
      </c>
      <c r="H23" s="12">
        <f t="shared" si="11"/>
        <v>4</v>
      </c>
      <c r="I23" s="2">
        <v>80</v>
      </c>
      <c r="J23" s="10" t="s">
        <v>107</v>
      </c>
      <c r="K23" s="60">
        <f ca="1">HLOOKUP(J23,Vstup!$L$1:$AI$5,5,FALSE)</f>
        <v>2</v>
      </c>
      <c r="L23" s="24" t="str">
        <f ca="1">CONCATENATE("(",COUNTIF(Vstup!$J$7:$J$148,H23),")")</f>
        <v>(39)</v>
      </c>
      <c r="M23" s="93" t="str">
        <f t="shared" si="7"/>
        <v/>
      </c>
      <c r="N23" s="9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t="str">
        <f t="shared" si="4"/>
        <v>D07</v>
      </c>
      <c r="AJ23" t="s">
        <v>348</v>
      </c>
      <c r="AK23" t="str">
        <f t="shared" ca="1" si="14"/>
        <v>Dívky -  ročník narození 2007 - 2009         80 m</v>
      </c>
      <c r="BN23">
        <f t="shared" si="6"/>
        <v>4</v>
      </c>
      <c r="BR23" s="25">
        <f t="shared" ca="1" si="10"/>
        <v>0</v>
      </c>
      <c r="BS23" s="25">
        <f t="shared" ca="1" si="10"/>
        <v>0</v>
      </c>
      <c r="BT23" s="25">
        <f t="shared" ca="1" si="10"/>
        <v>0</v>
      </c>
      <c r="BU23" s="25">
        <f t="shared" ca="1" si="10"/>
        <v>0</v>
      </c>
      <c r="BV23" s="25">
        <f t="shared" ca="1" si="10"/>
        <v>0</v>
      </c>
      <c r="BW23" s="25">
        <f t="shared" ca="1" si="10"/>
        <v>0</v>
      </c>
      <c r="BX23" s="25">
        <f t="shared" ca="1" si="10"/>
        <v>0</v>
      </c>
      <c r="BY23" s="25">
        <f t="shared" ca="1" si="10"/>
        <v>0</v>
      </c>
      <c r="BZ23" s="25">
        <f t="shared" ca="1" si="10"/>
        <v>0</v>
      </c>
      <c r="CA23" s="25">
        <f t="shared" ca="1" si="10"/>
        <v>0</v>
      </c>
      <c r="CB23" s="25">
        <f t="shared" ca="1" si="10"/>
        <v>0</v>
      </c>
      <c r="CC23" s="25">
        <f t="shared" ca="1" si="10"/>
        <v>0</v>
      </c>
      <c r="CD23" s="25">
        <f t="shared" ca="1" si="10"/>
        <v>0</v>
      </c>
      <c r="CE23" s="25">
        <f t="shared" ca="1" si="10"/>
        <v>0</v>
      </c>
      <c r="CF23" s="25">
        <f t="shared" ca="1" si="10"/>
        <v>0</v>
      </c>
      <c r="CG23" s="25">
        <f t="shared" ca="1" si="10"/>
        <v>0</v>
      </c>
      <c r="CH23" s="25">
        <f t="shared" ca="1" si="9"/>
        <v>0</v>
      </c>
      <c r="CI23" s="25">
        <f t="shared" ca="1" si="9"/>
        <v>0</v>
      </c>
      <c r="CJ23" s="25">
        <f t="shared" ca="1" si="9"/>
        <v>0</v>
      </c>
      <c r="CK23" s="25">
        <f t="shared" ca="1" si="9"/>
        <v>0</v>
      </c>
      <c r="CL23" s="25">
        <f t="shared" ca="1" si="9"/>
        <v>0</v>
      </c>
    </row>
    <row r="24" spans="1:90" ht="23.25" x14ac:dyDescent="0.35">
      <c r="A24" s="10" t="str">
        <f t="shared" si="1"/>
        <v>D08</v>
      </c>
      <c r="B24" s="12" t="s">
        <v>83</v>
      </c>
      <c r="C24" s="12">
        <v>20</v>
      </c>
      <c r="D24" s="12">
        <v>34</v>
      </c>
      <c r="E24" s="12">
        <f t="shared" ca="1" si="12"/>
        <v>2006</v>
      </c>
      <c r="F24" s="12">
        <f t="shared" ca="1" si="12"/>
        <v>1992</v>
      </c>
      <c r="G24" s="2" t="str">
        <f t="shared" ca="1" si="13"/>
        <v>1992 - 2006</v>
      </c>
      <c r="H24" s="12">
        <f t="shared" si="11"/>
        <v>5</v>
      </c>
      <c r="I24" s="2">
        <v>110</v>
      </c>
      <c r="J24" s="10" t="s">
        <v>108</v>
      </c>
      <c r="K24" s="60">
        <f ca="1">HLOOKUP(J24,Vstup!$L$1:$AI$5,5,FALSE)</f>
        <v>0</v>
      </c>
      <c r="L24" s="24" t="str">
        <f ca="1">CONCATENATE("(",COUNTIF(Vstup!$J$7:$J$148,H24),")")</f>
        <v>(31)</v>
      </c>
      <c r="M24" s="93" t="str">
        <f t="shared" si="7"/>
        <v/>
      </c>
      <c r="N24" s="9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t="str">
        <f t="shared" si="4"/>
        <v>D08</v>
      </c>
      <c r="AJ24" t="s">
        <v>349</v>
      </c>
      <c r="AK24" t="str">
        <f t="shared" ca="1" si="14"/>
        <v>Ženy -  ročník narození 1992 - 2006         110 m</v>
      </c>
      <c r="BN24">
        <f t="shared" si="6"/>
        <v>5</v>
      </c>
      <c r="BR24" s="25">
        <f t="shared" ca="1" si="10"/>
        <v>0</v>
      </c>
      <c r="BS24" s="25">
        <f t="shared" ca="1" si="10"/>
        <v>0</v>
      </c>
      <c r="BT24" s="25">
        <f t="shared" ca="1" si="10"/>
        <v>0</v>
      </c>
      <c r="BU24" s="25">
        <f t="shared" ca="1" si="10"/>
        <v>0</v>
      </c>
      <c r="BV24" s="25">
        <f t="shared" ca="1" si="10"/>
        <v>0</v>
      </c>
      <c r="BW24" s="25">
        <f t="shared" ca="1" si="10"/>
        <v>0</v>
      </c>
      <c r="BX24" s="25">
        <f t="shared" ca="1" si="10"/>
        <v>0</v>
      </c>
      <c r="BY24" s="25">
        <f t="shared" ca="1" si="10"/>
        <v>0</v>
      </c>
      <c r="BZ24" s="25">
        <f t="shared" ca="1" si="10"/>
        <v>0</v>
      </c>
      <c r="CA24" s="25">
        <f t="shared" ca="1" si="10"/>
        <v>0</v>
      </c>
      <c r="CB24" s="25">
        <f t="shared" ca="1" si="10"/>
        <v>0</v>
      </c>
      <c r="CC24" s="25">
        <f t="shared" ca="1" si="10"/>
        <v>0</v>
      </c>
      <c r="CD24" s="25">
        <f t="shared" ca="1" si="10"/>
        <v>0</v>
      </c>
      <c r="CE24" s="25">
        <f t="shared" ca="1" si="10"/>
        <v>0</v>
      </c>
      <c r="CF24" s="25">
        <f t="shared" ca="1" si="10"/>
        <v>0</v>
      </c>
      <c r="CG24" s="25">
        <f t="shared" ca="1" si="10"/>
        <v>0</v>
      </c>
      <c r="CH24" s="25">
        <f t="shared" ca="1" si="9"/>
        <v>0</v>
      </c>
      <c r="CI24" s="25">
        <f t="shared" ca="1" si="9"/>
        <v>0</v>
      </c>
      <c r="CJ24" s="25">
        <f t="shared" ca="1" si="9"/>
        <v>0</v>
      </c>
      <c r="CK24" s="25">
        <f t="shared" ca="1" si="9"/>
        <v>0</v>
      </c>
      <c r="CL24" s="25">
        <f t="shared" ca="1" si="9"/>
        <v>0</v>
      </c>
    </row>
    <row r="25" spans="1:90" ht="23.25" x14ac:dyDescent="0.35">
      <c r="A25" s="10" t="str">
        <f t="shared" si="1"/>
        <v>D09</v>
      </c>
      <c r="B25" s="12" t="s">
        <v>84</v>
      </c>
      <c r="C25" s="12" t="s">
        <v>89</v>
      </c>
      <c r="D25" s="12">
        <v>35</v>
      </c>
      <c r="E25" s="12">
        <v>1900</v>
      </c>
      <c r="F25" s="12">
        <f t="shared" ca="1" si="12"/>
        <v>1991</v>
      </c>
      <c r="G25" s="2" t="str">
        <f ca="1">CONCATENATE(F25," a dříve")</f>
        <v>1991 a dříve</v>
      </c>
      <c r="H25" s="12">
        <f t="shared" si="11"/>
        <v>4</v>
      </c>
      <c r="I25" s="2">
        <v>80</v>
      </c>
      <c r="J25" s="10" t="s">
        <v>109</v>
      </c>
      <c r="K25" s="60">
        <f ca="1">HLOOKUP(J25,Vstup!$L$1:$AI$5,5,FALSE)</f>
        <v>4</v>
      </c>
      <c r="L25" s="24" t="str">
        <f ca="1">CONCATENATE("(",COUNTIF(Vstup!$J$7:$J$148,H25),")")</f>
        <v>(39)</v>
      </c>
      <c r="M25" s="93" t="str">
        <f t="shared" si="7"/>
        <v/>
      </c>
      <c r="N25" s="9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t="str">
        <f t="shared" si="4"/>
        <v>D09</v>
      </c>
      <c r="AJ25" t="s">
        <v>349</v>
      </c>
      <c r="AK25" t="str">
        <f t="shared" ca="1" si="14"/>
        <v>Ženy -  ročník narození 1991 a dříve         80 m</v>
      </c>
      <c r="BN25">
        <f t="shared" si="6"/>
        <v>4</v>
      </c>
      <c r="BR25" s="25">
        <f t="shared" ca="1" si="10"/>
        <v>0</v>
      </c>
      <c r="BS25" s="25">
        <f t="shared" ca="1" si="10"/>
        <v>0</v>
      </c>
      <c r="BT25" s="25">
        <f t="shared" ca="1" si="10"/>
        <v>0</v>
      </c>
      <c r="BU25" s="25">
        <f t="shared" ca="1" si="10"/>
        <v>0</v>
      </c>
      <c r="BV25" s="25">
        <f t="shared" ca="1" si="10"/>
        <v>0</v>
      </c>
      <c r="BW25" s="25">
        <f t="shared" ca="1" si="10"/>
        <v>0</v>
      </c>
      <c r="BX25" s="25">
        <f t="shared" ca="1" si="10"/>
        <v>0</v>
      </c>
      <c r="BY25" s="25">
        <f t="shared" ca="1" si="10"/>
        <v>0</v>
      </c>
      <c r="BZ25" s="25">
        <f t="shared" ca="1" si="10"/>
        <v>0</v>
      </c>
      <c r="CA25" s="25">
        <f t="shared" ca="1" si="10"/>
        <v>0</v>
      </c>
      <c r="CB25" s="25">
        <f t="shared" ca="1" si="10"/>
        <v>0</v>
      </c>
      <c r="CC25" s="25">
        <f t="shared" ca="1" si="10"/>
        <v>0</v>
      </c>
      <c r="CD25" s="25">
        <f t="shared" ca="1" si="10"/>
        <v>0</v>
      </c>
      <c r="CE25" s="25">
        <f t="shared" ca="1" si="10"/>
        <v>0</v>
      </c>
      <c r="CF25" s="25">
        <f t="shared" ca="1" si="10"/>
        <v>0</v>
      </c>
      <c r="CG25" s="25">
        <f t="shared" ca="1" si="10"/>
        <v>0</v>
      </c>
      <c r="CH25" s="25">
        <f t="shared" ca="1" si="9"/>
        <v>0</v>
      </c>
      <c r="CI25" s="25">
        <f t="shared" ca="1" si="9"/>
        <v>0</v>
      </c>
      <c r="CJ25" s="25">
        <f t="shared" ca="1" si="9"/>
        <v>0</v>
      </c>
      <c r="CK25" s="25">
        <f t="shared" ca="1" si="9"/>
        <v>0</v>
      </c>
      <c r="CL25" s="25">
        <f t="shared" ca="1" si="9"/>
        <v>0</v>
      </c>
    </row>
    <row r="26" spans="1:90" ht="26.25" x14ac:dyDescent="0.4">
      <c r="K26" s="62">
        <f ca="1">SUM(K17:K25,K3:K14)</f>
        <v>109</v>
      </c>
      <c r="N26" s="59">
        <f ca="1">BR26</f>
        <v>0</v>
      </c>
      <c r="O26" s="59">
        <f t="shared" ref="O26:AH26" ca="1" si="16">BS26</f>
        <v>0</v>
      </c>
      <c r="P26" s="59">
        <f t="shared" ca="1" si="16"/>
        <v>0</v>
      </c>
      <c r="Q26" s="59">
        <f t="shared" ca="1" si="16"/>
        <v>0</v>
      </c>
      <c r="R26" s="59">
        <f t="shared" ca="1" si="16"/>
        <v>0</v>
      </c>
      <c r="S26" s="59">
        <f t="shared" ca="1" si="16"/>
        <v>0</v>
      </c>
      <c r="T26" s="59">
        <f t="shared" ca="1" si="16"/>
        <v>0</v>
      </c>
      <c r="U26" s="59">
        <f ca="1">BY26</f>
        <v>0</v>
      </c>
      <c r="V26" s="59">
        <f t="shared" ca="1" si="16"/>
        <v>0</v>
      </c>
      <c r="W26" s="59">
        <f t="shared" ca="1" si="16"/>
        <v>0</v>
      </c>
      <c r="X26" s="59">
        <f t="shared" ca="1" si="16"/>
        <v>0</v>
      </c>
      <c r="Y26" s="59">
        <f t="shared" ca="1" si="16"/>
        <v>0</v>
      </c>
      <c r="Z26" s="59">
        <f t="shared" ca="1" si="16"/>
        <v>0</v>
      </c>
      <c r="AA26" s="59">
        <f t="shared" ca="1" si="16"/>
        <v>0</v>
      </c>
      <c r="AB26" s="59">
        <f t="shared" ca="1" si="16"/>
        <v>0</v>
      </c>
      <c r="AC26" s="59">
        <f t="shared" ca="1" si="16"/>
        <v>0</v>
      </c>
      <c r="AD26" s="59">
        <f t="shared" ca="1" si="16"/>
        <v>0</v>
      </c>
      <c r="AE26" s="59">
        <f t="shared" ca="1" si="16"/>
        <v>0</v>
      </c>
      <c r="AF26" s="59">
        <f t="shared" ca="1" si="16"/>
        <v>0</v>
      </c>
      <c r="AG26" s="59">
        <f t="shared" ca="1" si="16"/>
        <v>0</v>
      </c>
      <c r="AH26" s="59">
        <f t="shared" ca="1" si="16"/>
        <v>0</v>
      </c>
      <c r="BR26" s="25">
        <f t="shared" ref="BR26:CK26" ca="1" si="17">SUM(BR3:BR25)</f>
        <v>0</v>
      </c>
      <c r="BS26" s="25">
        <f t="shared" ca="1" si="17"/>
        <v>0</v>
      </c>
      <c r="BT26" s="25">
        <f t="shared" ca="1" si="17"/>
        <v>0</v>
      </c>
      <c r="BU26" s="25">
        <f t="shared" ca="1" si="17"/>
        <v>0</v>
      </c>
      <c r="BV26" s="25">
        <f t="shared" ca="1" si="17"/>
        <v>0</v>
      </c>
      <c r="BW26" s="25">
        <f t="shared" ca="1" si="17"/>
        <v>0</v>
      </c>
      <c r="BX26" s="25">
        <f t="shared" ca="1" si="17"/>
        <v>0</v>
      </c>
      <c r="BY26" s="25">
        <f t="shared" ca="1" si="17"/>
        <v>0</v>
      </c>
      <c r="BZ26" s="25">
        <f t="shared" ca="1" si="17"/>
        <v>0</v>
      </c>
      <c r="CA26" s="25">
        <f t="shared" ca="1" si="17"/>
        <v>0</v>
      </c>
      <c r="CB26" s="25">
        <f t="shared" ca="1" si="17"/>
        <v>0</v>
      </c>
      <c r="CC26" s="25">
        <f t="shared" ca="1" si="17"/>
        <v>0</v>
      </c>
      <c r="CD26" s="25">
        <f t="shared" ca="1" si="17"/>
        <v>0</v>
      </c>
      <c r="CE26" s="25">
        <f t="shared" ca="1" si="17"/>
        <v>0</v>
      </c>
      <c r="CF26" s="25">
        <f t="shared" ca="1" si="17"/>
        <v>0</v>
      </c>
      <c r="CG26" s="25">
        <f t="shared" ca="1" si="17"/>
        <v>0</v>
      </c>
      <c r="CH26" s="25">
        <f t="shared" ca="1" si="17"/>
        <v>0</v>
      </c>
      <c r="CI26" s="25">
        <f t="shared" ca="1" si="17"/>
        <v>0</v>
      </c>
      <c r="CJ26" s="25">
        <f t="shared" ca="1" si="17"/>
        <v>0</v>
      </c>
      <c r="CK26" s="25">
        <f t="shared" ca="1" si="17"/>
        <v>0</v>
      </c>
      <c r="CL26" s="25">
        <f ca="1">SUM(CL3:CL25)</f>
        <v>0</v>
      </c>
    </row>
    <row r="27" spans="1:90" x14ac:dyDescent="0.25">
      <c r="J27" s="63" t="s">
        <v>355</v>
      </c>
      <c r="K27" s="10" t="e">
        <f ca="1">pocet_cen(K3:K25)</f>
        <v>#NAME?</v>
      </c>
      <c r="M27">
        <v>1</v>
      </c>
      <c r="N27" s="38" t="s">
        <v>92</v>
      </c>
      <c r="O27" s="38" t="s">
        <v>101</v>
      </c>
      <c r="P27" s="38" t="s">
        <v>102</v>
      </c>
      <c r="Q27" s="38" t="s">
        <v>93</v>
      </c>
      <c r="R27" s="38" t="s">
        <v>103</v>
      </c>
      <c r="S27" s="38" t="s">
        <v>94</v>
      </c>
      <c r="T27" s="38" t="s">
        <v>95</v>
      </c>
      <c r="U27" s="38" t="s">
        <v>104</v>
      </c>
      <c r="V27" s="38" t="s">
        <v>105</v>
      </c>
      <c r="W27" s="38" t="s">
        <v>96</v>
      </c>
      <c r="X27" s="38" t="s">
        <v>98</v>
      </c>
      <c r="Y27" s="38" t="s">
        <v>99</v>
      </c>
      <c r="Z27" s="38" t="s">
        <v>100</v>
      </c>
      <c r="AA27" s="38" t="s">
        <v>14</v>
      </c>
      <c r="AB27" s="38" t="s">
        <v>108</v>
      </c>
      <c r="AC27" s="38" t="s">
        <v>87</v>
      </c>
      <c r="AD27" s="38" t="s">
        <v>90</v>
      </c>
      <c r="AE27" s="38" t="s">
        <v>107</v>
      </c>
      <c r="AF27" s="38" t="s">
        <v>109</v>
      </c>
      <c r="AG27" s="38"/>
      <c r="AH27" s="38"/>
    </row>
    <row r="28" spans="1:90" x14ac:dyDescent="0.25">
      <c r="M28">
        <v>2</v>
      </c>
      <c r="N28" s="38"/>
      <c r="O28" s="38"/>
      <c r="P28" s="38"/>
      <c r="Q28" s="38"/>
      <c r="R28" s="38"/>
      <c r="S28" s="38"/>
      <c r="T28" s="38"/>
      <c r="U28" s="38"/>
      <c r="V28" s="38" t="s">
        <v>106</v>
      </c>
      <c r="W28" s="38" t="s">
        <v>97</v>
      </c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</row>
    <row r="29" spans="1:90" x14ac:dyDescent="0.25">
      <c r="H29" s="340" t="s">
        <v>360</v>
      </c>
      <c r="I29" s="340"/>
      <c r="J29" s="340"/>
      <c r="K29" s="296">
        <v>20</v>
      </c>
      <c r="M29">
        <v>3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</row>
    <row r="30" spans="1:90" x14ac:dyDescent="0.25">
      <c r="H30" s="340"/>
      <c r="I30" s="340"/>
      <c r="J30" s="340"/>
      <c r="K30" s="296"/>
      <c r="M30">
        <v>4</v>
      </c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</row>
    <row r="31" spans="1:90" x14ac:dyDescent="0.25">
      <c r="M31">
        <v>5</v>
      </c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</row>
    <row r="32" spans="1:90" x14ac:dyDescent="0.25">
      <c r="N32" t="s">
        <v>295</v>
      </c>
      <c r="O32" t="s">
        <v>296</v>
      </c>
      <c r="P32" t="s">
        <v>297</v>
      </c>
      <c r="Q32" t="s">
        <v>298</v>
      </c>
      <c r="R32" t="s">
        <v>299</v>
      </c>
      <c r="S32" t="s">
        <v>300</v>
      </c>
      <c r="T32" t="s">
        <v>301</v>
      </c>
      <c r="U32" t="s">
        <v>302</v>
      </c>
      <c r="V32" t="s">
        <v>303</v>
      </c>
      <c r="W32" t="s">
        <v>304</v>
      </c>
      <c r="X32" t="s">
        <v>305</v>
      </c>
      <c r="Y32" t="s">
        <v>306</v>
      </c>
      <c r="Z32" t="s">
        <v>307</v>
      </c>
      <c r="AA32" t="s">
        <v>308</v>
      </c>
      <c r="AB32" s="39" t="s">
        <v>309</v>
      </c>
      <c r="AC32" s="39" t="s">
        <v>310</v>
      </c>
      <c r="AD32" s="39" t="s">
        <v>311</v>
      </c>
      <c r="AE32" s="39" t="s">
        <v>312</v>
      </c>
      <c r="AF32" s="39" t="s">
        <v>313</v>
      </c>
      <c r="AG32" s="39" t="s">
        <v>314</v>
      </c>
      <c r="AH32" s="39" t="s">
        <v>315</v>
      </c>
    </row>
    <row r="33" spans="9:34" customFormat="1" x14ac:dyDescent="0.25">
      <c r="J33" s="10"/>
      <c r="K33" s="10"/>
      <c r="L33" s="10"/>
      <c r="N33" s="10">
        <v>1</v>
      </c>
      <c r="O33" s="10">
        <v>2</v>
      </c>
      <c r="P33" s="10">
        <v>3</v>
      </c>
      <c r="Q33" s="10">
        <v>4</v>
      </c>
      <c r="R33" s="10">
        <v>5</v>
      </c>
      <c r="S33" s="10">
        <v>6</v>
      </c>
      <c r="T33" s="10">
        <v>7</v>
      </c>
      <c r="U33" s="10">
        <v>8</v>
      </c>
      <c r="V33" s="10">
        <v>9</v>
      </c>
      <c r="W33" s="10">
        <v>10</v>
      </c>
      <c r="X33" s="10">
        <v>11</v>
      </c>
      <c r="Y33" s="10">
        <v>12</v>
      </c>
      <c r="Z33" s="10">
        <v>13</v>
      </c>
      <c r="AA33" s="10">
        <v>14</v>
      </c>
      <c r="AB33" s="40">
        <v>15</v>
      </c>
      <c r="AC33" s="40">
        <v>16</v>
      </c>
      <c r="AD33" s="40">
        <v>17</v>
      </c>
      <c r="AE33" s="40">
        <v>18</v>
      </c>
      <c r="AF33" s="40">
        <v>19</v>
      </c>
      <c r="AG33" s="40">
        <v>20</v>
      </c>
      <c r="AH33" s="40">
        <v>21</v>
      </c>
    </row>
    <row r="34" spans="9:34" customFormat="1" ht="18.75" x14ac:dyDescent="0.25">
      <c r="I34" s="79" t="s">
        <v>320</v>
      </c>
      <c r="J34" s="80"/>
      <c r="K34" s="80"/>
      <c r="L34" s="80"/>
      <c r="M34" s="79"/>
      <c r="N34" s="81" t="s">
        <v>317</v>
      </c>
      <c r="O34" s="81" t="s">
        <v>318</v>
      </c>
      <c r="P34" s="81" t="s">
        <v>319</v>
      </c>
      <c r="Q34" s="81" t="s">
        <v>322</v>
      </c>
      <c r="R34" s="81" t="s">
        <v>321</v>
      </c>
      <c r="S34" s="81" t="s">
        <v>323</v>
      </c>
      <c r="T34" s="81" t="s">
        <v>324</v>
      </c>
      <c r="U34" s="81" t="s">
        <v>325</v>
      </c>
      <c r="V34" s="81" t="s">
        <v>326</v>
      </c>
      <c r="W34" s="81" t="s">
        <v>327</v>
      </c>
      <c r="X34" s="81" t="s">
        <v>328</v>
      </c>
      <c r="Y34" s="81" t="s">
        <v>332</v>
      </c>
      <c r="Z34" s="81" t="s">
        <v>333</v>
      </c>
      <c r="AA34" s="81" t="s">
        <v>334</v>
      </c>
      <c r="AB34" s="82" t="s">
        <v>335</v>
      </c>
      <c r="AC34" s="82" t="s">
        <v>336</v>
      </c>
      <c r="AD34" s="82" t="s">
        <v>337</v>
      </c>
      <c r="AE34" s="82" t="s">
        <v>338</v>
      </c>
      <c r="AF34" s="82" t="s">
        <v>339</v>
      </c>
      <c r="AG34" s="82" t="s">
        <v>340</v>
      </c>
      <c r="AH34" s="82" t="s">
        <v>341</v>
      </c>
    </row>
    <row r="35" spans="9:34" customFormat="1" x14ac:dyDescent="0.25">
      <c r="I35" t="s">
        <v>329</v>
      </c>
      <c r="J35" s="10"/>
      <c r="K35" s="10"/>
      <c r="L35" s="10"/>
    </row>
  </sheetData>
  <mergeCells count="3">
    <mergeCell ref="N1:AH1"/>
    <mergeCell ref="H29:J30"/>
    <mergeCell ref="K29:K30"/>
  </mergeCells>
  <conditionalFormatting sqref="H3:L25 N3:AH25">
    <cfRule type="expression" dxfId="284" priority="10">
      <formula>$H3=4</formula>
    </cfRule>
    <cfRule type="expression" dxfId="283" priority="11">
      <formula>$H3=3</formula>
    </cfRule>
    <cfRule type="expression" dxfId="282" priority="12">
      <formula>$H3=2</formula>
    </cfRule>
    <cfRule type="expression" dxfId="281" priority="13">
      <formula>$H3=1</formula>
    </cfRule>
  </conditionalFormatting>
  <conditionalFormatting sqref="N34:AH34">
    <cfRule type="expression" dxfId="280" priority="9" stopIfTrue="1">
      <formula>N$26=0</formula>
    </cfRule>
  </conditionalFormatting>
  <conditionalFormatting sqref="N26:AH26">
    <cfRule type="expression" dxfId="279" priority="8">
      <formula>N$26&gt;$K$29</formula>
    </cfRule>
  </conditionalFormatting>
  <conditionalFormatting sqref="N2:AH2">
    <cfRule type="expression" dxfId="278" priority="7">
      <formula>N$26&gt;0</formula>
    </cfRule>
  </conditionalFormatting>
  <dataValidations count="1">
    <dataValidation type="whole" allowBlank="1" showInputMessage="1" showErrorMessage="1" sqref="N3:AH25" xr:uid="{00000000-0002-0000-0A00-000000000000}">
      <formula1>1</formula1>
      <formula2>1</formula2>
    </dataValidation>
  </dataValidations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21" r:id="rId3" name="Button 1">
              <controlPr defaultSize="0" print="0" autoFill="0" autoPict="0" macro="[0]!Module4.vsichni">
                <anchor moveWithCells="1">
                  <from>
                    <xdr:col>8</xdr:col>
                    <xdr:colOff>314325</xdr:colOff>
                    <xdr:row>35</xdr:row>
                    <xdr:rowOff>104775</xdr:rowOff>
                  </from>
                  <to>
                    <xdr:col>20</xdr:col>
                    <xdr:colOff>342900</xdr:colOff>
                    <xdr:row>37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41"/>
  <dimension ref="A1:J834830"/>
  <sheetViews>
    <sheetView zoomScale="145" zoomScaleNormal="145" workbookViewId="0">
      <selection sqref="A1:XFD1048576"/>
    </sheetView>
  </sheetViews>
  <sheetFormatPr defaultColWidth="9.140625" defaultRowHeight="18.75" x14ac:dyDescent="0.25"/>
  <cols>
    <col min="1" max="1" width="5.5703125" style="266" customWidth="1"/>
    <col min="2" max="2" width="7.85546875" style="244" customWidth="1"/>
    <col min="3" max="3" width="0.28515625" style="2" customWidth="1"/>
    <col min="4" max="4" width="3.42578125" style="267" hidden="1" customWidth="1"/>
    <col min="5" max="5" width="5.85546875" style="118" bestFit="1" customWidth="1"/>
    <col min="6" max="6" width="23.7109375" style="48" customWidth="1"/>
    <col min="7" max="7" width="5.140625" style="24" customWidth="1"/>
    <col min="8" max="8" width="23.140625" style="268" customWidth="1"/>
    <col min="9" max="9" width="8.7109375" style="14" hidden="1" customWidth="1"/>
    <col min="10" max="10" width="4.85546875" hidden="1" customWidth="1"/>
    <col min="11" max="16" width="9.140625" customWidth="1"/>
  </cols>
  <sheetData>
    <row r="1" spans="1:10" ht="44.45" customHeight="1" thickBot="1" x14ac:dyDescent="0.3">
      <c r="A1" s="283"/>
      <c r="B1" s="282"/>
      <c r="C1" s="282"/>
      <c r="D1" s="342" t="str">
        <f>CONCATENATE(Vstup!G1," ",TEXT(Vstup!$AS$2," d. m. rrrr"))</f>
        <v>BĚH K BOŽÍMU HROBU     SV. Hostýn        22. 8. 2026</v>
      </c>
      <c r="E1" s="342"/>
      <c r="F1" s="342"/>
      <c r="G1" s="342"/>
      <c r="H1" s="342"/>
      <c r="I1" s="342"/>
      <c r="J1">
        <v>1</v>
      </c>
    </row>
    <row r="2" spans="1:10" ht="15" x14ac:dyDescent="0.25">
      <c r="A2" s="261" t="s">
        <v>286</v>
      </c>
      <c r="B2" s="262" t="s">
        <v>717</v>
      </c>
      <c r="C2" s="263"/>
      <c r="D2" s="262" t="s">
        <v>718</v>
      </c>
      <c r="E2" s="263" t="s">
        <v>719</v>
      </c>
      <c r="F2" s="264" t="s">
        <v>0</v>
      </c>
      <c r="G2" s="281" t="s">
        <v>720</v>
      </c>
      <c r="H2" s="263" t="s">
        <v>721</v>
      </c>
      <c r="I2" s="265" t="s">
        <v>528</v>
      </c>
      <c r="J2">
        <v>4</v>
      </c>
    </row>
    <row r="3" spans="1:10" ht="26.25" x14ac:dyDescent="0.25">
      <c r="A3" s="336" t="s">
        <v>619</v>
      </c>
      <c r="B3" s="336"/>
      <c r="C3" s="336"/>
      <c r="D3" s="336"/>
      <c r="E3" s="336"/>
      <c r="F3" s="48" t="s">
        <v>797</v>
      </c>
      <c r="H3" s="341" t="s">
        <v>769</v>
      </c>
      <c r="I3" s="341"/>
      <c r="J3">
        <v>3</v>
      </c>
    </row>
    <row r="4" spans="1:10" ht="15" x14ac:dyDescent="0.25">
      <c r="A4" s="261" t="s">
        <v>286</v>
      </c>
      <c r="B4" s="262" t="s">
        <v>717</v>
      </c>
      <c r="C4" s="263"/>
      <c r="D4" s="262" t="s">
        <v>718</v>
      </c>
      <c r="E4" s="263" t="s">
        <v>719</v>
      </c>
      <c r="F4" s="264" t="s">
        <v>0</v>
      </c>
      <c r="G4" s="281" t="s">
        <v>720</v>
      </c>
      <c r="H4" s="263" t="s">
        <v>721</v>
      </c>
      <c r="I4" s="265" t="s">
        <v>528</v>
      </c>
      <c r="J4">
        <v>4</v>
      </c>
    </row>
    <row r="5" spans="1:10" x14ac:dyDescent="0.25">
      <c r="A5" s="266">
        <v>1</v>
      </c>
      <c r="B5" s="244" t="s">
        <v>619</v>
      </c>
      <c r="D5" s="267">
        <v>0</v>
      </c>
      <c r="E5" s="118">
        <v>103</v>
      </c>
      <c r="F5" s="48" t="s">
        <v>1070</v>
      </c>
      <c r="G5" s="24">
        <v>2009</v>
      </c>
      <c r="H5" s="268" t="s">
        <v>745</v>
      </c>
      <c r="J5">
        <v>5</v>
      </c>
    </row>
    <row r="6" spans="1:10" x14ac:dyDescent="0.25">
      <c r="A6" s="266">
        <v>2</v>
      </c>
      <c r="B6" s="244" t="s">
        <v>619</v>
      </c>
      <c r="D6" s="267">
        <v>0</v>
      </c>
      <c r="E6" s="118">
        <v>63</v>
      </c>
      <c r="F6" s="48" t="s">
        <v>1071</v>
      </c>
      <c r="G6" s="24">
        <v>2010</v>
      </c>
      <c r="H6" s="268" t="s">
        <v>689</v>
      </c>
      <c r="J6">
        <v>6</v>
      </c>
    </row>
    <row r="7" spans="1:10" x14ac:dyDescent="0.25">
      <c r="A7" s="266">
        <v>3</v>
      </c>
      <c r="B7" s="244" t="s">
        <v>619</v>
      </c>
      <c r="D7" s="267">
        <v>0</v>
      </c>
      <c r="E7" s="118">
        <v>62</v>
      </c>
      <c r="F7" s="48" t="s">
        <v>1072</v>
      </c>
      <c r="G7" s="24">
        <v>2009</v>
      </c>
      <c r="H7" s="268" t="s">
        <v>689</v>
      </c>
      <c r="J7">
        <v>7</v>
      </c>
    </row>
    <row r="8" spans="1:10" x14ac:dyDescent="0.25">
      <c r="A8" s="266">
        <v>4</v>
      </c>
      <c r="B8" s="244" t="s">
        <v>619</v>
      </c>
      <c r="D8" s="267">
        <v>0</v>
      </c>
      <c r="E8" s="118">
        <v>84</v>
      </c>
      <c r="F8" s="48" t="s">
        <v>1073</v>
      </c>
      <c r="G8" s="24">
        <v>2009</v>
      </c>
      <c r="H8" s="268" t="s">
        <v>986</v>
      </c>
      <c r="J8">
        <v>8</v>
      </c>
    </row>
    <row r="9" spans="1:10" x14ac:dyDescent="0.25">
      <c r="A9" s="266">
        <v>5</v>
      </c>
      <c r="B9" s="244" t="s">
        <v>619</v>
      </c>
      <c r="D9" s="267">
        <v>0</v>
      </c>
      <c r="E9" s="118">
        <v>20</v>
      </c>
      <c r="F9" s="48" t="s">
        <v>1074</v>
      </c>
      <c r="G9" s="24">
        <v>2010</v>
      </c>
      <c r="H9" s="268" t="s">
        <v>922</v>
      </c>
      <c r="J9">
        <v>9</v>
      </c>
    </row>
    <row r="10" spans="1:10" x14ac:dyDescent="0.25">
      <c r="A10" s="266">
        <v>6</v>
      </c>
      <c r="B10" s="244" t="s">
        <v>619</v>
      </c>
      <c r="D10" s="267">
        <v>0</v>
      </c>
      <c r="E10" s="118">
        <v>35</v>
      </c>
      <c r="F10" s="48" t="s">
        <v>802</v>
      </c>
      <c r="G10" s="24">
        <v>2009</v>
      </c>
      <c r="H10" s="268" t="s">
        <v>744</v>
      </c>
      <c r="J10">
        <v>10</v>
      </c>
    </row>
    <row r="11" spans="1:10" x14ac:dyDescent="0.25">
      <c r="A11" s="266">
        <v>7</v>
      </c>
      <c r="B11" s="244" t="s">
        <v>619</v>
      </c>
      <c r="D11" s="267">
        <v>0</v>
      </c>
      <c r="E11" s="118">
        <v>70</v>
      </c>
      <c r="F11" s="48" t="s">
        <v>1075</v>
      </c>
      <c r="G11" s="24">
        <v>2010</v>
      </c>
      <c r="H11" s="268" t="s">
        <v>890</v>
      </c>
      <c r="J11">
        <v>11</v>
      </c>
    </row>
    <row r="12" spans="1:10" x14ac:dyDescent="0.25">
      <c r="A12" s="266">
        <v>8</v>
      </c>
      <c r="B12" s="244" t="s">
        <v>619</v>
      </c>
      <c r="D12" s="267">
        <v>0</v>
      </c>
      <c r="E12" s="118">
        <v>26</v>
      </c>
      <c r="F12" s="48" t="s">
        <v>1076</v>
      </c>
      <c r="G12" s="24">
        <v>2010</v>
      </c>
      <c r="H12" s="268" t="s">
        <v>679</v>
      </c>
      <c r="J12">
        <v>12</v>
      </c>
    </row>
    <row r="13" spans="1:10" x14ac:dyDescent="0.25">
      <c r="J13">
        <v>13</v>
      </c>
    </row>
    <row r="14" spans="1:10" ht="26.25" x14ac:dyDescent="0.25">
      <c r="A14" s="336" t="s">
        <v>621</v>
      </c>
      <c r="B14" s="336"/>
      <c r="C14" s="336"/>
      <c r="D14" s="336"/>
      <c r="E14" s="336"/>
      <c r="F14" s="48" t="s">
        <v>602</v>
      </c>
      <c r="H14" s="341" t="s">
        <v>774</v>
      </c>
      <c r="I14" s="341"/>
      <c r="J14">
        <v>14</v>
      </c>
    </row>
    <row r="15" spans="1:10" ht="15" x14ac:dyDescent="0.25">
      <c r="A15" s="261" t="s">
        <v>286</v>
      </c>
      <c r="B15" s="262" t="s">
        <v>717</v>
      </c>
      <c r="C15" s="263"/>
      <c r="D15" s="262" t="s">
        <v>718</v>
      </c>
      <c r="E15" s="263" t="s">
        <v>719</v>
      </c>
      <c r="F15" s="264" t="s">
        <v>0</v>
      </c>
      <c r="G15" s="281" t="s">
        <v>720</v>
      </c>
      <c r="H15" s="263" t="s">
        <v>721</v>
      </c>
      <c r="I15" s="265" t="s">
        <v>528</v>
      </c>
      <c r="J15">
        <v>15</v>
      </c>
    </row>
    <row r="16" spans="1:10" x14ac:dyDescent="0.25">
      <c r="A16" s="266">
        <v>1</v>
      </c>
      <c r="B16" s="244" t="s">
        <v>621</v>
      </c>
      <c r="D16" s="267">
        <v>0</v>
      </c>
      <c r="E16" s="118">
        <v>34</v>
      </c>
      <c r="F16" s="48" t="s">
        <v>810</v>
      </c>
      <c r="G16" s="24">
        <v>2007</v>
      </c>
      <c r="H16" s="268" t="s">
        <v>744</v>
      </c>
      <c r="J16">
        <v>16</v>
      </c>
    </row>
    <row r="17" spans="1:10" x14ac:dyDescent="0.25">
      <c r="J17">
        <v>17</v>
      </c>
    </row>
    <row r="18" spans="1:10" ht="26.25" x14ac:dyDescent="0.25">
      <c r="A18" s="336" t="s">
        <v>734</v>
      </c>
      <c r="B18" s="336"/>
      <c r="C18" s="336"/>
      <c r="D18" s="336"/>
      <c r="E18" s="336"/>
      <c r="F18" s="48" t="s">
        <v>1036</v>
      </c>
      <c r="H18" s="341" t="s">
        <v>1037</v>
      </c>
      <c r="I18" s="341"/>
      <c r="J18">
        <v>18</v>
      </c>
    </row>
    <row r="19" spans="1:10" ht="15" x14ac:dyDescent="0.25">
      <c r="A19" s="261" t="s">
        <v>286</v>
      </c>
      <c r="B19" s="262" t="s">
        <v>717</v>
      </c>
      <c r="C19" s="263"/>
      <c r="D19" s="262" t="s">
        <v>718</v>
      </c>
      <c r="E19" s="263" t="s">
        <v>719</v>
      </c>
      <c r="F19" s="264" t="s">
        <v>0</v>
      </c>
      <c r="G19" s="281" t="s">
        <v>720</v>
      </c>
      <c r="H19" s="263" t="s">
        <v>721</v>
      </c>
      <c r="I19" s="265" t="s">
        <v>528</v>
      </c>
      <c r="J19">
        <v>19</v>
      </c>
    </row>
    <row r="20" spans="1:10" x14ac:dyDescent="0.25">
      <c r="A20" s="266">
        <v>0</v>
      </c>
      <c r="B20" s="244" t="s">
        <v>734</v>
      </c>
      <c r="E20" s="118">
        <v>0</v>
      </c>
      <c r="F20" s="48" t="s">
        <v>359</v>
      </c>
      <c r="G20" s="24">
        <v>0</v>
      </c>
      <c r="J20">
        <v>20</v>
      </c>
    </row>
    <row r="21" spans="1:10" x14ac:dyDescent="0.25">
      <c r="A21" s="266">
        <v>0</v>
      </c>
      <c r="B21" s="244" t="s">
        <v>734</v>
      </c>
      <c r="E21" s="118">
        <v>0</v>
      </c>
      <c r="F21" s="48" t="s">
        <v>359</v>
      </c>
      <c r="G21" s="24">
        <v>0</v>
      </c>
      <c r="J21">
        <v>21</v>
      </c>
    </row>
    <row r="22" spans="1:10" x14ac:dyDescent="0.25">
      <c r="J22">
        <v>22</v>
      </c>
    </row>
    <row r="834830" spans="4:7" customFormat="1" ht="15" x14ac:dyDescent="0.25">
      <c r="D834830" s="267">
        <v>0</v>
      </c>
      <c r="G834830" s="24"/>
    </row>
  </sheetData>
  <mergeCells count="7">
    <mergeCell ref="D1:I1"/>
    <mergeCell ref="A14:E14"/>
    <mergeCell ref="H14:I14"/>
    <mergeCell ref="A18:E18"/>
    <mergeCell ref="H18:I18"/>
    <mergeCell ref="A3:E3"/>
    <mergeCell ref="H3:I3"/>
  </mergeCells>
  <conditionalFormatting sqref="A5:I13 A3 F3:H3 A16:I17 A14 F14:H14 A20:I1048576 A18 F18:H18">
    <cfRule type="expression" dxfId="277" priority="69">
      <formula>AND($A3&lt;4,$A3&gt;0)</formula>
    </cfRule>
    <cfRule type="expression" dxfId="276" priority="70">
      <formula>AND(ISNUMBER($A3),$A3&gt;3)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60801" r:id="rId4" name="Button 1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04" r:id="rId5" name="Button 4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05" r:id="rId6" name="Button 5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06" r:id="rId7" name="Button 6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07" r:id="rId8" name="Button 7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08" r:id="rId9" name="Button 8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09" r:id="rId10" name="Button 9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10" r:id="rId11" name="Button 10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0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11" r:id="rId12" name="Button 11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12" r:id="rId13" name="Button 12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35"/>
  <dimension ref="A1:J836954"/>
  <sheetViews>
    <sheetView workbookViewId="0">
      <selection sqref="A1:XFD1048576"/>
    </sheetView>
  </sheetViews>
  <sheetFormatPr defaultColWidth="9.140625" defaultRowHeight="18.75" x14ac:dyDescent="0.25"/>
  <cols>
    <col min="1" max="1" width="5.5703125" style="266" customWidth="1"/>
    <col min="2" max="2" width="7.85546875" style="244" customWidth="1"/>
    <col min="3" max="3" width="0.28515625" style="2" customWidth="1"/>
    <col min="4" max="4" width="3.42578125" style="267" hidden="1" customWidth="1"/>
    <col min="5" max="5" width="5.85546875" style="118" bestFit="1" customWidth="1"/>
    <col min="6" max="6" width="23.7109375" style="48" customWidth="1"/>
    <col min="7" max="7" width="4.28515625" style="24" bestFit="1" customWidth="1"/>
    <col min="8" max="8" width="23.140625" style="268" customWidth="1"/>
    <col min="9" max="9" width="8.7109375" style="14" hidden="1" customWidth="1"/>
    <col min="10" max="10" width="4.85546875" hidden="1" customWidth="1"/>
    <col min="11" max="16" width="9.140625" customWidth="1"/>
  </cols>
  <sheetData>
    <row r="1" spans="1:10" ht="44.45" customHeight="1" thickBot="1" x14ac:dyDescent="0.3">
      <c r="A1" s="283">
        <v>0</v>
      </c>
      <c r="B1" s="282"/>
      <c r="C1" s="282"/>
      <c r="D1" s="342" t="str">
        <f>CONCATENATE(Vstup!G1," ",TEXT(Vstup!$AS$2," d. m. rrrr"))</f>
        <v>BĚH K BOŽÍMU HROBU     SV. Hostýn        22. 8. 2026</v>
      </c>
      <c r="E1" s="342"/>
      <c r="F1" s="342"/>
      <c r="G1" s="342"/>
      <c r="H1" s="342"/>
      <c r="I1" s="342"/>
      <c r="J1">
        <v>1</v>
      </c>
    </row>
    <row r="2" spans="1:10" ht="15" x14ac:dyDescent="0.25">
      <c r="A2" s="261" t="s">
        <v>286</v>
      </c>
      <c r="B2" s="262" t="s">
        <v>717</v>
      </c>
      <c r="C2" s="263"/>
      <c r="D2" s="262" t="s">
        <v>718</v>
      </c>
      <c r="E2" s="263" t="s">
        <v>719</v>
      </c>
      <c r="F2" s="264" t="s">
        <v>0</v>
      </c>
      <c r="G2" s="281" t="s">
        <v>720</v>
      </c>
      <c r="H2" s="263" t="s">
        <v>721</v>
      </c>
      <c r="I2" s="265" t="s">
        <v>528</v>
      </c>
      <c r="J2">
        <v>4</v>
      </c>
    </row>
    <row r="3" spans="1:10" ht="26.25" x14ac:dyDescent="0.25">
      <c r="A3" s="336" t="s">
        <v>418</v>
      </c>
      <c r="B3" s="336"/>
      <c r="C3" s="336"/>
      <c r="D3" s="336"/>
      <c r="E3" s="336"/>
      <c r="F3" s="48" t="s">
        <v>877</v>
      </c>
      <c r="H3" s="341" t="s">
        <v>818</v>
      </c>
      <c r="I3" s="341"/>
      <c r="J3">
        <v>3</v>
      </c>
    </row>
    <row r="4" spans="1:10" ht="15" x14ac:dyDescent="0.25">
      <c r="A4" s="261" t="s">
        <v>286</v>
      </c>
      <c r="B4" s="262" t="s">
        <v>717</v>
      </c>
      <c r="C4" s="263"/>
      <c r="D4" s="262" t="s">
        <v>718</v>
      </c>
      <c r="E4" s="263" t="s">
        <v>719</v>
      </c>
      <c r="F4" s="264" t="s">
        <v>0</v>
      </c>
      <c r="G4" s="281" t="s">
        <v>720</v>
      </c>
      <c r="H4" s="263" t="s">
        <v>721</v>
      </c>
      <c r="I4" s="265" t="s">
        <v>528</v>
      </c>
      <c r="J4">
        <v>4</v>
      </c>
    </row>
    <row r="5" spans="1:10" x14ac:dyDescent="0.25">
      <c r="J5">
        <v>118</v>
      </c>
    </row>
    <row r="836954" spans="4:7" customFormat="1" ht="15" x14ac:dyDescent="0.25">
      <c r="D836954" s="267">
        <v>0</v>
      </c>
      <c r="G836954" s="24"/>
    </row>
  </sheetData>
  <mergeCells count="3">
    <mergeCell ref="D1:I1"/>
    <mergeCell ref="A3:E3"/>
    <mergeCell ref="H3:I3"/>
  </mergeCells>
  <conditionalFormatting sqref="A3 F3:H3 A5:I1048576">
    <cfRule type="expression" dxfId="275" priority="1">
      <formula>AND($A3&lt;4,$A3&gt;0)</formula>
    </cfRule>
    <cfRule type="expression" dxfId="274" priority="2">
      <formula>AND(ISNUMBER($A3),$A3&gt;3)</formula>
    </cfRule>
  </conditionalFormatting>
  <pageMargins left="0.7" right="0.7" top="0.78740157499999996" bottom="0.78740157499999996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7121" r:id="rId3" name="Button 1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22" r:id="rId4" name="Button 2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16"/>
  <dimension ref="A1:G1"/>
  <sheetViews>
    <sheetView workbookViewId="0">
      <selection activeCell="J2" sqref="J2:J49"/>
    </sheetView>
  </sheetViews>
  <sheetFormatPr defaultRowHeight="15" x14ac:dyDescent="0.25"/>
  <cols>
    <col min="1" max="1" width="11.7109375" customWidth="1"/>
    <col min="2" max="2" width="12.7109375" customWidth="1"/>
    <col min="3" max="3" width="13.42578125" customWidth="1"/>
    <col min="4" max="4" width="16" customWidth="1"/>
    <col min="5" max="5" width="15.7109375" bestFit="1" customWidth="1"/>
    <col min="6" max="6" width="8.5703125" bestFit="1" customWidth="1"/>
  </cols>
  <sheetData>
    <row r="1" spans="1:7" ht="30" x14ac:dyDescent="0.25">
      <c r="A1" s="106" t="s">
        <v>11</v>
      </c>
      <c r="B1" s="106" t="s">
        <v>366</v>
      </c>
      <c r="C1" s="32" t="s">
        <v>367</v>
      </c>
      <c r="D1" s="33" t="s">
        <v>0</v>
      </c>
      <c r="E1" s="33" t="s">
        <v>1</v>
      </c>
      <c r="F1" s="32" t="s">
        <v>2</v>
      </c>
      <c r="G1" s="32" t="s">
        <v>4</v>
      </c>
    </row>
  </sheetData>
  <conditionalFormatting sqref="A1:G1">
    <cfRule type="expression" dxfId="273" priority="1">
      <formula>#REF!&lt;&gt;""</formula>
    </cfRule>
  </conditionalFormatting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75"/>
  <dimension ref="A1:H3"/>
  <sheetViews>
    <sheetView workbookViewId="0">
      <selection activeCell="F28" sqref="F28"/>
    </sheetView>
  </sheetViews>
  <sheetFormatPr defaultRowHeight="18.75" x14ac:dyDescent="0.25"/>
  <cols>
    <col min="1" max="1" width="3.28515625" style="155" customWidth="1"/>
    <col min="2" max="2" width="1.140625" style="2" customWidth="1"/>
    <col min="3" max="3" width="5.7109375" style="2" customWidth="1"/>
    <col min="4" max="4" width="19.140625" style="48" customWidth="1"/>
    <col min="5" max="5" width="15.140625" style="48" bestFit="1" customWidth="1"/>
    <col min="6" max="6" width="9.140625" style="2"/>
    <col min="7" max="7" width="33.140625" style="1" customWidth="1"/>
  </cols>
  <sheetData>
    <row r="1" spans="1:8" ht="32.25" customHeight="1" x14ac:dyDescent="0.25">
      <c r="A1" s="343" t="str">
        <f>Vstup!$G$1 &amp; "   " &amp; TEXT(Vstup!$AS$2,"d. m. rrrr")</f>
        <v>BĚH K BOŽÍMU HROBU     SV. Hostýn         22. 8. 2026</v>
      </c>
      <c r="B1" s="343"/>
      <c r="C1" s="343"/>
      <c r="D1" s="343"/>
      <c r="E1" s="343"/>
      <c r="F1" s="343"/>
      <c r="G1" s="343"/>
    </row>
    <row r="2" spans="1:8" ht="9" customHeight="1" x14ac:dyDescent="0.3">
      <c r="A2" s="36"/>
      <c r="B2" s="334"/>
      <c r="C2" s="334"/>
      <c r="D2" s="334"/>
      <c r="E2" s="334"/>
      <c r="F2" s="43"/>
      <c r="G2" s="49"/>
    </row>
    <row r="3" spans="1:8" ht="30" x14ac:dyDescent="0.25">
      <c r="A3" s="335" t="s">
        <v>527</v>
      </c>
      <c r="B3" s="335"/>
      <c r="C3" s="157" t="s">
        <v>293</v>
      </c>
      <c r="D3" s="156" t="s">
        <v>0</v>
      </c>
      <c r="E3" s="156" t="s">
        <v>1</v>
      </c>
      <c r="F3" s="32" t="s">
        <v>2</v>
      </c>
      <c r="G3" s="32" t="s">
        <v>4</v>
      </c>
      <c r="H3" s="32" t="s">
        <v>528</v>
      </c>
    </row>
  </sheetData>
  <mergeCells count="3">
    <mergeCell ref="A1:G1"/>
    <mergeCell ref="B2:E2"/>
    <mergeCell ref="A3:B3"/>
  </mergeCells>
  <conditionalFormatting sqref="A3 C3:H3">
    <cfRule type="expression" dxfId="272" priority="260">
      <formula>#REF!&lt;&gt;""</formula>
    </cfRule>
  </conditionalFormatting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11"/>
  <dimension ref="A1:XFB149"/>
  <sheetViews>
    <sheetView zoomScale="85" zoomScaleNormal="85" workbookViewId="0">
      <selection sqref="A1:XFD1048576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10" customWidth="1"/>
    <col min="6" max="6" width="11.140625" style="10" customWidth="1"/>
    <col min="7" max="7" width="21.42578125" customWidth="1"/>
    <col min="8" max="8" width="8" style="10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31.5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0</v>
      </c>
      <c r="I1" s="115"/>
      <c r="J1" s="269" t="s">
        <v>343</v>
      </c>
      <c r="K1" s="116"/>
      <c r="L1" s="117" t="s">
        <v>498</v>
      </c>
      <c r="M1" s="118">
        <f>COUNT(K9:K100)</f>
        <v>0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40"/>
      <c r="AG1" s="240"/>
      <c r="AH1" s="240"/>
    </row>
    <row r="2" spans="1:56" ht="15" customHeight="1" x14ac:dyDescent="0.25">
      <c r="A2" s="346" t="e">
        <f>VLOOKUP(D2,kateg2,10,FALSE) &amp; " m"</f>
        <v>#N/A</v>
      </c>
      <c r="B2" s="346"/>
      <c r="C2" s="346"/>
      <c r="D2" s="4"/>
      <c r="E2" s="347" t="str">
        <f ca="1">IF(ISERROR(VLOOKUP(D2,kateg2,5,FALSE)),IF(D2="KOND","1900 - " &amp; YEAR(TODAY()),""),CONCATENATE(VLOOKUP(D2,kateg2,5,FALSE)," - ",VLOOKUP(D2,kateg2,6,FALSE)))</f>
        <v/>
      </c>
      <c r="F2" s="347"/>
      <c r="G2" s="2" t="str">
        <f>IF(D2="","",VLOOKUP(D2,kateg2,4,0))</f>
        <v/>
      </c>
      <c r="H2" s="118" t="str">
        <f>IF(D2="","",COUNTIF($E$9:$E$100,D2))</f>
        <v/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40"/>
      <c r="AG2" s="240"/>
      <c r="AH2" s="240"/>
    </row>
    <row r="3" spans="1:56" ht="15" customHeight="1" x14ac:dyDescent="0.3">
      <c r="A3" s="346"/>
      <c r="B3" s="346"/>
      <c r="C3" s="346"/>
      <c r="D3" s="4"/>
      <c r="E3" s="347" t="str">
        <f ca="1">IF(ISERROR(VLOOKUP(D3,kateg2,5,FALSE)),IF(D3="KOND","1900 - " &amp; YEAR(TODAY()),""),CONCATENATE(VLOOKUP(D3,kateg2,5,FALSE)," - ",VLOOKUP(D3,kateg2,6,FALSE)))</f>
        <v/>
      </c>
      <c r="F3" s="347"/>
      <c r="G3" s="2" t="str">
        <f>IF(D3="","",VLOOKUP(D3,kateg2,4,0))</f>
        <v/>
      </c>
      <c r="H3" s="118" t="str">
        <f>IF(D3="","",COUNTIF($E$9:$E$100,D3))</f>
        <v/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" customHeight="1" x14ac:dyDescent="0.25">
      <c r="A4" s="346"/>
      <c r="B4" s="346"/>
      <c r="C4" s="346"/>
      <c r="D4" s="4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" t="str">
        <f>IF(D4="","",VLOOKUP(D4,kateg2,4,0))</f>
        <v/>
      </c>
      <c r="H4" s="118" t="str">
        <f>IF(D4="","",COUNTIF($E$9:$E$100,D4))</f>
        <v/>
      </c>
      <c r="I4" s="115"/>
    </row>
    <row r="5" spans="1:56" ht="21" customHeight="1" x14ac:dyDescent="0.25">
      <c r="A5" s="349" t="str">
        <f>Vstup!$G$1</f>
        <v xml:space="preserve">BĚH K BOŽÍMU HROBU     SV. Hostýn      </v>
      </c>
      <c r="B5" s="349"/>
      <c r="C5" s="349"/>
      <c r="D5" s="4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" t="str">
        <f>IF(D5="","",VLOOKUP(D5,kateg2,4,0))</f>
        <v/>
      </c>
      <c r="H5" s="118" t="str">
        <f>IF(D5="","",COUNTIF($E$9:$E$100,D5))</f>
        <v/>
      </c>
      <c r="I5" s="115">
        <f>MIN(F9:F100)</f>
        <v>0</v>
      </c>
      <c r="O5" s="350" t="str">
        <f>A7</f>
        <v/>
      </c>
      <c r="P5" s="350"/>
      <c r="Q5" s="350"/>
      <c r="R5" s="350"/>
      <c r="S5" s="350"/>
      <c r="T5" s="350"/>
      <c r="U5" s="350"/>
      <c r="V5" s="350"/>
      <c r="W5" s="250"/>
    </row>
    <row r="6" spans="1:56" ht="21" customHeight="1" x14ac:dyDescent="0.35">
      <c r="A6"/>
      <c r="C6" s="251" t="str">
        <f>TEXT(NASTAVENÍ!D3," d. m. rrrr")</f>
        <v xml:space="preserve"> 22. 8. 2026</v>
      </c>
      <c r="D6" s="2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" t="str">
        <f>IF(D6="","",VLOOKUP(D6,kateg2,4,0))</f>
        <v/>
      </c>
      <c r="H6" s="118" t="str">
        <f>IF(D6="","",COUNTIF($E$9:$E$100,D6))</f>
        <v/>
      </c>
      <c r="I6" s="115">
        <f>MAX(F9:F100)</f>
        <v>0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36.75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/>
      </c>
      <c r="B7" s="354"/>
      <c r="C7" s="354"/>
      <c r="D7" s="354"/>
      <c r="E7" s="354"/>
      <c r="F7" s="354"/>
      <c r="G7" s="120" t="s">
        <v>342</v>
      </c>
      <c r="H7" s="121"/>
      <c r="I7" s="115"/>
      <c r="J7" s="351" t="s">
        <v>499</v>
      </c>
      <c r="K7" s="351"/>
      <c r="L7" s="351"/>
      <c r="M7" s="252">
        <f>H7</f>
        <v>0</v>
      </c>
      <c r="N7" s="83"/>
      <c r="O7" s="122"/>
      <c r="P7" s="122" t="str">
        <f>E1</f>
        <v>Ročník</v>
      </c>
      <c r="Q7" s="123"/>
      <c r="R7" s="352" t="str">
        <f ca="1">E2</f>
        <v/>
      </c>
      <c r="S7" s="352"/>
      <c r="T7" s="352"/>
      <c r="U7" s="124" t="s">
        <v>342</v>
      </c>
      <c r="V7" s="125">
        <f>H7</f>
        <v>0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10"/>
      <c r="AU7" s="10"/>
      <c r="AW7" t="s">
        <v>501</v>
      </c>
    </row>
    <row r="8" spans="1:56" ht="36.75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39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>
        <f>D2</f>
        <v>0</v>
      </c>
      <c r="AB8" s="26" t="s">
        <v>345</v>
      </c>
      <c r="AC8" s="26">
        <f>D3</f>
        <v>0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x14ac:dyDescent="0.35">
      <c r="A9" s="129" t="str">
        <f>IF(B9&lt;&gt;"",MAX($A$8:A8)+1,"")</f>
        <v/>
      </c>
      <c r="B9" s="7"/>
      <c r="C9" s="130"/>
      <c r="D9" s="131"/>
      <c r="E9" s="132"/>
      <c r="F9" s="133"/>
      <c r="G9" s="130"/>
      <c r="H9" s="10" t="str">
        <f>IF(OR(B9="",ISERROR(VLOOKUP(B9,$AK$9:$AL$100,2,FALSE))),"",VLOOKUP(B9,$AK$9:$AL$100,2,FALSE))</f>
        <v/>
      </c>
      <c r="I9" s="115">
        <f>B9</f>
        <v>0</v>
      </c>
      <c r="J9" s="271" t="str">
        <f>A9</f>
        <v/>
      </c>
      <c r="K9" s="272"/>
      <c r="L9" s="274"/>
      <c r="M9" s="134">
        <f>V9</f>
        <v>0</v>
      </c>
      <c r="N9" s="254" t="str">
        <f>IF(ISERROR(VLOOKUP($K9,$B$9:$G$100,N$3,FALSE)),"",VLOOKUP($K9,$B$9:$G$100,N$3,FALSE))</f>
        <v/>
      </c>
      <c r="O9" s="135">
        <f>AL9</f>
        <v>0</v>
      </c>
      <c r="P9" s="136">
        <f>K9</f>
        <v>0</v>
      </c>
      <c r="Q9" s="130" t="str">
        <f t="shared" ref="Q9:U24" si="0">IF(ISERROR(VLOOKUP($K9,$B$9:$G$100,Q$3,FALSE)),"",VLOOKUP($K9,$B$9:$G$100,Q$3,FALSE))</f>
        <v/>
      </c>
      <c r="R9" s="131" t="str">
        <f>IF(ISERROR(VLOOKUP($K9,$B$9:$G$100,R$3,FALSE)),"",IF(VLOOKUP($K9,$B$9:$G$100,R$3,FALSE)=0,"",VLOOKUP($K9,$B$9:$G$100,R$3,FALSE)))</f>
        <v/>
      </c>
      <c r="S9" s="137" t="str">
        <f t="shared" ref="S9:S40" si="1">IF(N9="","",VLOOKUP(N9,kateg2,4,FALSE))</f>
        <v/>
      </c>
      <c r="T9" s="133" t="str">
        <f t="shared" si="0"/>
        <v/>
      </c>
      <c r="U9" s="138" t="str">
        <f>IF(ISERROR(VLOOKUP($K9,$B$9:$G$100,U$3,FALSE)),"",VLOOKUP($K9,$B$9:$G$100,U$3,FALSE))</f>
        <v/>
      </c>
      <c r="V9" s="255">
        <f>IF(ISERROR(VALUE(BC9)),L9,IF(VALUE(BC9)&gt;=1,VALUE(BC9)/(1440*60),VALUE(BC9)))</f>
        <v>0</v>
      </c>
      <c r="W9" s="256" t="str">
        <f>IF(AU9="","",AU9)</f>
        <v/>
      </c>
      <c r="X9" s="29" t="str">
        <f t="shared" ref="X9:Y40" si="2">J9</f>
        <v/>
      </c>
      <c r="Y9" s="45">
        <f t="shared" si="2"/>
        <v>0</v>
      </c>
      <c r="Z9" s="26" t="str">
        <f>X9</f>
        <v/>
      </c>
      <c r="AA9" t="str">
        <f t="shared" ref="AA9:AA72" si="3">IF(AA$8=$N9,$Q9,"")</f>
        <v/>
      </c>
      <c r="AB9" t="str">
        <f>IF(AA9&lt;&gt;"",MAX(AB8:AB$8)+1,"")</f>
        <v/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0</v>
      </c>
      <c r="AL9">
        <f>SUM(AB9,AD9,AF9,AH9,AJ9)</f>
        <v>0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x14ac:dyDescent="0.35">
      <c r="A10" s="129" t="str">
        <f>IF(B10&lt;&gt;"",MAX($A$8:A9)+1,"")</f>
        <v/>
      </c>
      <c r="B10" s="7"/>
      <c r="C10" s="130"/>
      <c r="D10" s="131"/>
      <c r="E10" s="132"/>
      <c r="F10" s="133"/>
      <c r="G10" s="130"/>
      <c r="H10" s="10" t="str">
        <f t="shared" ref="H10:H73" si="11">IF(OR(B10="",ISERROR(VLOOKUP(B10,$AK$9:$AL$100,2,FALSE))),"",VLOOKUP(B10,$AK$9:$AL$100,2,FALSE))</f>
        <v/>
      </c>
      <c r="I10" s="115">
        <f t="shared" ref="I10:I73" si="12">B10</f>
        <v>0</v>
      </c>
      <c r="J10" s="271" t="str">
        <f t="shared" ref="J10:J73" si="13">A10</f>
        <v/>
      </c>
      <c r="K10" s="272"/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/>
      </c>
      <c r="O10" s="135">
        <f t="shared" ref="O10:O73" si="16">AL10</f>
        <v>0</v>
      </c>
      <c r="P10" s="136">
        <f t="shared" ref="P10:P73" si="17">K10</f>
        <v>0</v>
      </c>
      <c r="Q10" s="130" t="str">
        <f t="shared" si="0"/>
        <v/>
      </c>
      <c r="R10" s="131" t="str">
        <f t="shared" ref="R10:R73" si="18">IF(ISERROR(VLOOKUP($K10,$B$9:$G$100,R$3,FALSE)),"",IF(VLOOKUP($K10,$B$9:$G$100,R$3,FALSE)=0,"",VLOOKUP($K10,$B$9:$G$100,R$3,FALSE)))</f>
        <v/>
      </c>
      <c r="S10" s="137" t="str">
        <f t="shared" si="1"/>
        <v/>
      </c>
      <c r="T10" s="133" t="str">
        <f t="shared" si="0"/>
        <v/>
      </c>
      <c r="U10" s="138" t="str">
        <f t="shared" si="0"/>
        <v/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 t="str">
        <f t="shared" si="2"/>
        <v/>
      </c>
      <c r="Y10" s="45">
        <f t="shared" si="2"/>
        <v>0</v>
      </c>
      <c r="Z10" s="26" t="str">
        <f t="shared" ref="Z10:Z73" si="21">X10</f>
        <v/>
      </c>
      <c r="AA10" t="str">
        <f t="shared" si="3"/>
        <v/>
      </c>
      <c r="AB10" t="str">
        <f>IF(AA10&lt;&gt;"",MAX(AB$8:AB9)+1,"")</f>
        <v/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0</v>
      </c>
      <c r="AL10">
        <f t="shared" ref="AL10:AL73" si="23">SUM(AB10,AD10,AF10,AH10,AJ10)</f>
        <v>0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x14ac:dyDescent="0.35">
      <c r="A11" s="129" t="str">
        <f>IF(B11&lt;&gt;"",MAX($A$8:A10)+1,"")</f>
        <v/>
      </c>
      <c r="B11" s="7"/>
      <c r="C11" s="130"/>
      <c r="D11" s="131"/>
      <c r="E11" s="132"/>
      <c r="F11" s="133"/>
      <c r="G11" s="130"/>
      <c r="H11" s="10" t="str">
        <f t="shared" si="11"/>
        <v/>
      </c>
      <c r="I11" s="115">
        <f t="shared" si="12"/>
        <v>0</v>
      </c>
      <c r="J11" s="271" t="str">
        <f t="shared" si="13"/>
        <v/>
      </c>
      <c r="K11" s="272"/>
      <c r="L11" s="274"/>
      <c r="M11" s="134">
        <f t="shared" si="14"/>
        <v>0</v>
      </c>
      <c r="N11" s="254" t="str">
        <f t="shared" si="15"/>
        <v/>
      </c>
      <c r="O11" s="135">
        <f t="shared" si="16"/>
        <v>0</v>
      </c>
      <c r="P11" s="136">
        <f t="shared" si="17"/>
        <v>0</v>
      </c>
      <c r="Q11" s="130" t="str">
        <f t="shared" si="0"/>
        <v/>
      </c>
      <c r="R11" s="131" t="str">
        <f t="shared" si="18"/>
        <v/>
      </c>
      <c r="S11" s="137" t="str">
        <f t="shared" si="1"/>
        <v/>
      </c>
      <c r="T11" s="133" t="str">
        <f t="shared" si="0"/>
        <v/>
      </c>
      <c r="U11" s="138" t="str">
        <f t="shared" si="0"/>
        <v/>
      </c>
      <c r="V11" s="255">
        <f t="shared" si="19"/>
        <v>0</v>
      </c>
      <c r="W11" s="256" t="str">
        <f t="shared" si="20"/>
        <v/>
      </c>
      <c r="X11" s="29" t="str">
        <f t="shared" si="2"/>
        <v/>
      </c>
      <c r="Y11" s="45">
        <f t="shared" si="2"/>
        <v>0</v>
      </c>
      <c r="Z11" s="26" t="str">
        <f t="shared" si="21"/>
        <v/>
      </c>
      <c r="AA11" t="str">
        <f t="shared" si="3"/>
        <v/>
      </c>
      <c r="AB11" t="str">
        <f>IF(AA11&lt;&gt;"",MAX(AB$8:AB10)+1,"")</f>
        <v/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0</v>
      </c>
      <c r="AL11">
        <f t="shared" si="23"/>
        <v>0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x14ac:dyDescent="0.35">
      <c r="A12" s="129" t="str">
        <f>IF(B12&lt;&gt;"",MAX($A$8:A11)+1,"")</f>
        <v/>
      </c>
      <c r="B12" s="7"/>
      <c r="C12" s="130"/>
      <c r="D12" s="131"/>
      <c r="E12" s="132"/>
      <c r="F12" s="133"/>
      <c r="G12" s="130"/>
      <c r="H12" s="10" t="str">
        <f t="shared" si="11"/>
        <v/>
      </c>
      <c r="I12" s="115">
        <f t="shared" si="12"/>
        <v>0</v>
      </c>
      <c r="J12" s="271" t="str">
        <f t="shared" si="13"/>
        <v/>
      </c>
      <c r="K12" s="272"/>
      <c r="L12" s="274"/>
      <c r="M12" s="134">
        <f t="shared" si="14"/>
        <v>0</v>
      </c>
      <c r="N12" s="254" t="str">
        <f>IF(ISERROR(VLOOKUP($K12,$B$9:$G$100,N$3,FALSE)),"",VLOOKUP($K12,$B$9:$G$100,N$3,FALSE))</f>
        <v/>
      </c>
      <c r="O12" s="135">
        <f t="shared" si="16"/>
        <v>0</v>
      </c>
      <c r="P12" s="136">
        <f>K12</f>
        <v>0</v>
      </c>
      <c r="Q12" s="130" t="str">
        <f>IF(ISERROR(VLOOKUP($K12,$B$9:$G$100,Q$3,FALSE)),"",VLOOKUP($K12,$B$9:$G$100,Q$3,FALSE))</f>
        <v/>
      </c>
      <c r="R12" s="131" t="str">
        <f>IF(ISERROR(VLOOKUP($K12,$B$9:$G$100,R$3,FALSE)),"",IF(VLOOKUP($K12,$B$9:$G$100,R$3,FALSE)=0,"",VLOOKUP($K12,$B$9:$G$100,R$3,FALSE)))</f>
        <v/>
      </c>
      <c r="S12" s="137" t="str">
        <f t="shared" si="1"/>
        <v/>
      </c>
      <c r="T12" s="133" t="str">
        <f>IF(ISERROR(VLOOKUP($K12,$B$9:$G$100,T$3,FALSE)),"",VLOOKUP($K12,$B$9:$G$100,T$3,FALSE))</f>
        <v/>
      </c>
      <c r="U12" s="138" t="str">
        <f>IF(ISERROR(VLOOKUP($K12,$B$9:$G$100,U$3,FALSE)),"",VLOOKUP($K12,$B$9:$G$100,U$3,FALSE))</f>
        <v/>
      </c>
      <c r="V12" s="255">
        <f t="shared" si="19"/>
        <v>0</v>
      </c>
      <c r="W12" s="256" t="str">
        <f t="shared" si="20"/>
        <v/>
      </c>
      <c r="X12" s="29" t="str">
        <f t="shared" si="2"/>
        <v/>
      </c>
      <c r="Y12" s="45">
        <f t="shared" si="2"/>
        <v>0</v>
      </c>
      <c r="Z12" s="26" t="str">
        <f t="shared" si="21"/>
        <v/>
      </c>
      <c r="AA12" t="str">
        <f t="shared" si="3"/>
        <v/>
      </c>
      <c r="AB12" t="str">
        <f>IF(AA12&lt;&gt;"",MAX(AB$8:AB11)+1,"")</f>
        <v/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0</v>
      </c>
      <c r="AL12">
        <f t="shared" si="23"/>
        <v>0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x14ac:dyDescent="0.35">
      <c r="A13" s="129" t="str">
        <f>IF(B13&lt;&gt;"",MAX($A$8:A12)+1,"")</f>
        <v/>
      </c>
      <c r="B13" s="7"/>
      <c r="C13" s="130"/>
      <c r="D13" s="131"/>
      <c r="E13" s="132"/>
      <c r="F13" s="133"/>
      <c r="G13" s="130"/>
      <c r="H13" s="10" t="str">
        <f t="shared" si="11"/>
        <v/>
      </c>
      <c r="I13" s="115">
        <f t="shared" si="12"/>
        <v>0</v>
      </c>
      <c r="J13" s="271" t="str">
        <f t="shared" si="13"/>
        <v/>
      </c>
      <c r="K13" s="272"/>
      <c r="L13" s="274"/>
      <c r="M13" s="134">
        <f t="shared" si="14"/>
        <v>0</v>
      </c>
      <c r="N13" s="254" t="str">
        <f t="shared" si="15"/>
        <v/>
      </c>
      <c r="O13" s="135">
        <f t="shared" si="16"/>
        <v>0</v>
      </c>
      <c r="P13" s="136">
        <f t="shared" si="17"/>
        <v>0</v>
      </c>
      <c r="Q13" s="130" t="str">
        <f t="shared" si="0"/>
        <v/>
      </c>
      <c r="R13" s="131" t="str">
        <f t="shared" si="18"/>
        <v/>
      </c>
      <c r="S13" s="137" t="str">
        <f t="shared" si="1"/>
        <v/>
      </c>
      <c r="T13" s="133" t="str">
        <f t="shared" si="0"/>
        <v/>
      </c>
      <c r="U13" s="138" t="str">
        <f t="shared" si="0"/>
        <v/>
      </c>
      <c r="V13" s="255">
        <f t="shared" si="19"/>
        <v>0</v>
      </c>
      <c r="W13" s="256" t="str">
        <f t="shared" si="20"/>
        <v/>
      </c>
      <c r="X13" s="29" t="str">
        <f t="shared" si="2"/>
        <v/>
      </c>
      <c r="Y13" s="45">
        <f t="shared" si="2"/>
        <v>0</v>
      </c>
      <c r="Z13" s="26" t="str">
        <f t="shared" si="21"/>
        <v/>
      </c>
      <c r="AA13" t="str">
        <f t="shared" si="3"/>
        <v/>
      </c>
      <c r="AB13" t="str">
        <f>IF(AA13&lt;&gt;"",MAX(AB$8:AB12)+1,"")</f>
        <v/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0</v>
      </c>
      <c r="AL13">
        <f t="shared" si="23"/>
        <v>0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x14ac:dyDescent="0.35">
      <c r="A14" s="129" t="str">
        <f>IF(B14&lt;&gt;"",MAX($A$8:A13)+1,"")</f>
        <v/>
      </c>
      <c r="B14" s="7"/>
      <c r="C14" s="130"/>
      <c r="D14" s="131"/>
      <c r="E14" s="132"/>
      <c r="F14" s="133"/>
      <c r="G14" s="130"/>
      <c r="H14" s="10" t="str">
        <f t="shared" si="11"/>
        <v/>
      </c>
      <c r="I14" s="115">
        <f t="shared" si="12"/>
        <v>0</v>
      </c>
      <c r="J14" s="271" t="str">
        <f t="shared" si="13"/>
        <v/>
      </c>
      <c r="K14" s="272"/>
      <c r="L14" s="274"/>
      <c r="M14" s="134">
        <f t="shared" si="14"/>
        <v>0</v>
      </c>
      <c r="N14" s="254" t="str">
        <f t="shared" si="15"/>
        <v/>
      </c>
      <c r="O14" s="135">
        <f t="shared" si="16"/>
        <v>0</v>
      </c>
      <c r="P14" s="136">
        <f t="shared" si="17"/>
        <v>0</v>
      </c>
      <c r="Q14" s="130" t="str">
        <f t="shared" si="0"/>
        <v/>
      </c>
      <c r="R14" s="131" t="str">
        <f t="shared" si="18"/>
        <v/>
      </c>
      <c r="S14" s="137" t="str">
        <f t="shared" si="1"/>
        <v/>
      </c>
      <c r="T14" s="133" t="str">
        <f t="shared" si="0"/>
        <v/>
      </c>
      <c r="U14" s="138" t="str">
        <f t="shared" si="0"/>
        <v/>
      </c>
      <c r="V14" s="255">
        <f t="shared" si="19"/>
        <v>0</v>
      </c>
      <c r="W14" s="256" t="str">
        <f t="shared" si="20"/>
        <v/>
      </c>
      <c r="X14" s="29" t="str">
        <f t="shared" si="2"/>
        <v/>
      </c>
      <c r="Y14" s="45">
        <f t="shared" si="2"/>
        <v>0</v>
      </c>
      <c r="Z14" s="26" t="str">
        <f t="shared" si="21"/>
        <v/>
      </c>
      <c r="AA14" t="str">
        <f t="shared" si="3"/>
        <v/>
      </c>
      <c r="AB14" t="str">
        <f>IF(AA14&lt;&gt;"",MAX(AB$8:AB13)+1,"")</f>
        <v/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0</v>
      </c>
      <c r="AL14">
        <f t="shared" si="23"/>
        <v>0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x14ac:dyDescent="0.35">
      <c r="A15" s="129" t="str">
        <f>IF(B15&lt;&gt;"",MAX($A$8:A14)+1,"")</f>
        <v/>
      </c>
      <c r="B15" s="7"/>
      <c r="C15" s="130"/>
      <c r="D15" s="131"/>
      <c r="E15" s="132"/>
      <c r="F15" s="133"/>
      <c r="G15" s="130"/>
      <c r="H15" s="10" t="str">
        <f t="shared" si="11"/>
        <v/>
      </c>
      <c r="I15" s="115">
        <f t="shared" si="12"/>
        <v>0</v>
      </c>
      <c r="J15" s="271" t="str">
        <f t="shared" si="13"/>
        <v/>
      </c>
      <c r="K15" s="272"/>
      <c r="L15" s="274"/>
      <c r="M15" s="134">
        <f t="shared" si="14"/>
        <v>0</v>
      </c>
      <c r="N15" s="254" t="str">
        <f t="shared" si="15"/>
        <v/>
      </c>
      <c r="O15" s="135">
        <f t="shared" si="16"/>
        <v>0</v>
      </c>
      <c r="P15" s="136">
        <f t="shared" si="17"/>
        <v>0</v>
      </c>
      <c r="Q15" s="130" t="str">
        <f t="shared" si="0"/>
        <v/>
      </c>
      <c r="R15" s="131" t="str">
        <f t="shared" si="18"/>
        <v/>
      </c>
      <c r="S15" s="137" t="str">
        <f t="shared" si="1"/>
        <v/>
      </c>
      <c r="T15" s="133" t="str">
        <f t="shared" si="0"/>
        <v/>
      </c>
      <c r="U15" s="138" t="str">
        <f t="shared" si="0"/>
        <v/>
      </c>
      <c r="V15" s="255">
        <f t="shared" si="19"/>
        <v>0</v>
      </c>
      <c r="W15" s="256" t="str">
        <f t="shared" si="20"/>
        <v/>
      </c>
      <c r="X15" s="29" t="str">
        <f t="shared" si="2"/>
        <v/>
      </c>
      <c r="Y15" s="45">
        <f t="shared" si="2"/>
        <v>0</v>
      </c>
      <c r="Z15" s="26" t="str">
        <f t="shared" si="21"/>
        <v/>
      </c>
      <c r="AA15" t="str">
        <f t="shared" si="3"/>
        <v/>
      </c>
      <c r="AB15" t="str">
        <f>IF(AA15&lt;&gt;"",MAX(AB$8:AB14)+1,"")</f>
        <v/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0</v>
      </c>
      <c r="AL15">
        <f t="shared" si="23"/>
        <v>0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x14ac:dyDescent="0.35">
      <c r="A16" s="129" t="str">
        <f>IF(B16&lt;&gt;"",MAX($A$8:A15)+1,"")</f>
        <v/>
      </c>
      <c r="B16" s="7"/>
      <c r="C16" s="130"/>
      <c r="D16" s="131"/>
      <c r="E16" s="132"/>
      <c r="F16" s="133"/>
      <c r="G16" s="130"/>
      <c r="H16" s="10" t="str">
        <f t="shared" si="11"/>
        <v/>
      </c>
      <c r="I16" s="115">
        <f t="shared" si="12"/>
        <v>0</v>
      </c>
      <c r="J16" s="271" t="str">
        <f t="shared" si="13"/>
        <v/>
      </c>
      <c r="K16" s="272"/>
      <c r="L16" s="274"/>
      <c r="M16" s="134">
        <f t="shared" si="14"/>
        <v>0</v>
      </c>
      <c r="N16" s="254" t="str">
        <f t="shared" si="15"/>
        <v/>
      </c>
      <c r="O16" s="135">
        <f t="shared" si="16"/>
        <v>0</v>
      </c>
      <c r="P16" s="136">
        <f t="shared" si="17"/>
        <v>0</v>
      </c>
      <c r="Q16" s="130" t="str">
        <f t="shared" si="0"/>
        <v/>
      </c>
      <c r="R16" s="131" t="str">
        <f t="shared" si="18"/>
        <v/>
      </c>
      <c r="S16" s="137" t="str">
        <f t="shared" si="1"/>
        <v/>
      </c>
      <c r="T16" s="133" t="str">
        <f t="shared" si="0"/>
        <v/>
      </c>
      <c r="U16" s="138" t="str">
        <f t="shared" si="0"/>
        <v/>
      </c>
      <c r="V16" s="255">
        <f t="shared" si="19"/>
        <v>0</v>
      </c>
      <c r="W16" s="256" t="str">
        <f t="shared" si="20"/>
        <v/>
      </c>
      <c r="X16" s="29" t="str">
        <f t="shared" si="2"/>
        <v/>
      </c>
      <c r="Y16" s="45">
        <f t="shared" si="2"/>
        <v>0</v>
      </c>
      <c r="Z16" s="26" t="str">
        <f t="shared" si="21"/>
        <v/>
      </c>
      <c r="AA16" t="str">
        <f t="shared" si="3"/>
        <v/>
      </c>
      <c r="AB16" t="str">
        <f>IF(AA16&lt;&gt;"",MAX(AB$8:AB15)+1,"")</f>
        <v/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0</v>
      </c>
      <c r="AL16">
        <f t="shared" si="23"/>
        <v>0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x14ac:dyDescent="0.35">
      <c r="A17" s="129" t="str">
        <f>IF(B17&lt;&gt;"",MAX($A$8:A16)+1,"")</f>
        <v/>
      </c>
      <c r="B17" s="7"/>
      <c r="C17" s="130"/>
      <c r="D17" s="131"/>
      <c r="E17" s="132"/>
      <c r="F17" s="133"/>
      <c r="G17" s="130"/>
      <c r="H17" s="10" t="str">
        <f t="shared" si="11"/>
        <v/>
      </c>
      <c r="I17" s="115">
        <f t="shared" si="12"/>
        <v>0</v>
      </c>
      <c r="J17" s="271" t="str">
        <f t="shared" si="13"/>
        <v/>
      </c>
      <c r="K17" s="272"/>
      <c r="L17" s="274"/>
      <c r="M17" s="134">
        <f t="shared" si="14"/>
        <v>0</v>
      </c>
      <c r="N17" s="254" t="str">
        <f t="shared" si="15"/>
        <v/>
      </c>
      <c r="O17" s="135">
        <f t="shared" si="16"/>
        <v>0</v>
      </c>
      <c r="P17" s="136">
        <f t="shared" si="17"/>
        <v>0</v>
      </c>
      <c r="Q17" s="130" t="str">
        <f t="shared" si="0"/>
        <v/>
      </c>
      <c r="R17" s="131" t="str">
        <f t="shared" si="18"/>
        <v/>
      </c>
      <c r="S17" s="137" t="str">
        <f t="shared" si="1"/>
        <v/>
      </c>
      <c r="T17" s="133" t="str">
        <f t="shared" si="0"/>
        <v/>
      </c>
      <c r="U17" s="138" t="str">
        <f t="shared" si="0"/>
        <v/>
      </c>
      <c r="V17" s="255">
        <f t="shared" si="19"/>
        <v>0</v>
      </c>
      <c r="W17" s="256" t="str">
        <f t="shared" si="20"/>
        <v/>
      </c>
      <c r="X17" s="29" t="str">
        <f t="shared" si="2"/>
        <v/>
      </c>
      <c r="Y17" s="45">
        <f t="shared" si="2"/>
        <v>0</v>
      </c>
      <c r="Z17" s="26" t="str">
        <f t="shared" si="21"/>
        <v/>
      </c>
      <c r="AA17" t="str">
        <f t="shared" si="3"/>
        <v/>
      </c>
      <c r="AB17" t="str">
        <f>IF(AA17&lt;&gt;"",MAX(AB$8:AB16)+1,"")</f>
        <v/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0</v>
      </c>
      <c r="AL17">
        <f t="shared" si="23"/>
        <v>0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10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10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10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10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10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10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10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10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10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10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10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10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10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10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10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10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10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10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10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10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10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10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10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10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ref="S41:S72" si="33">IF(N41="","",VLOOKUP(N41,kateg2,4,FALSE))</f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4">J41</f>
        <v/>
      </c>
      <c r="Y41" s="45">
        <f t="shared" si="34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10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33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4"/>
        <v/>
      </c>
      <c r="Y42" s="45">
        <f t="shared" si="34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5">IF(ISERROR(SEARCH(AN$8,$U42,1)),"",AN$8 &amp; "  ")</f>
        <v/>
      </c>
      <c r="AO42" t="str">
        <f>IF(AN42="","",MAX(AO$8:AO41)+1)</f>
        <v/>
      </c>
      <c r="AP42" t="str">
        <f t="shared" si="35"/>
        <v/>
      </c>
      <c r="AQ42" t="str">
        <f t="shared" si="35"/>
        <v/>
      </c>
      <c r="AR42" t="str">
        <f t="shared" si="35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6">IF(ISERROR(SEARCH(AW$8,$G42,1)),"",AW$8)</f>
        <v/>
      </c>
      <c r="AX42" t="str">
        <f t="shared" si="36"/>
        <v/>
      </c>
      <c r="AY42" t="str">
        <f t="shared" si="36"/>
        <v/>
      </c>
      <c r="AZ42" t="str">
        <f t="shared" si="36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10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33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4"/>
        <v/>
      </c>
      <c r="Y43" s="45">
        <f t="shared" si="34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5"/>
        <v/>
      </c>
      <c r="AO43" t="str">
        <f>IF(AN43="","",MAX(AO$8:AO42)+1)</f>
        <v/>
      </c>
      <c r="AP43" t="str">
        <f t="shared" si="35"/>
        <v/>
      </c>
      <c r="AQ43" t="str">
        <f t="shared" si="35"/>
        <v/>
      </c>
      <c r="AR43" t="str">
        <f t="shared" si="35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6"/>
        <v/>
      </c>
      <c r="AX43" t="str">
        <f t="shared" si="36"/>
        <v/>
      </c>
      <c r="AY43" t="str">
        <f t="shared" si="36"/>
        <v/>
      </c>
      <c r="AZ43" t="str">
        <f t="shared" si="36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10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33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4"/>
        <v/>
      </c>
      <c r="Y44" s="45">
        <f t="shared" si="34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5"/>
        <v/>
      </c>
      <c r="AO44" t="str">
        <f>IF(AN44="","",MAX(AO$8:AO43)+1)</f>
        <v/>
      </c>
      <c r="AP44" t="str">
        <f t="shared" si="35"/>
        <v/>
      </c>
      <c r="AQ44" t="str">
        <f t="shared" si="35"/>
        <v/>
      </c>
      <c r="AR44" t="str">
        <f t="shared" si="35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6"/>
        <v/>
      </c>
      <c r="AX44" t="str">
        <f t="shared" si="36"/>
        <v/>
      </c>
      <c r="AY44" t="str">
        <f t="shared" si="36"/>
        <v/>
      </c>
      <c r="AZ44" t="str">
        <f t="shared" si="36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10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33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4"/>
        <v/>
      </c>
      <c r="Y45" s="45">
        <f t="shared" si="34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5"/>
        <v/>
      </c>
      <c r="AO45" t="str">
        <f>IF(AN45="","",MAX(AO$8:AO44)+1)</f>
        <v/>
      </c>
      <c r="AP45" t="str">
        <f t="shared" si="35"/>
        <v/>
      </c>
      <c r="AQ45" t="str">
        <f t="shared" si="35"/>
        <v/>
      </c>
      <c r="AR45" t="str">
        <f t="shared" si="35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6"/>
        <v/>
      </c>
      <c r="AX45" t="str">
        <f t="shared" si="36"/>
        <v/>
      </c>
      <c r="AY45" t="str">
        <f t="shared" si="36"/>
        <v/>
      </c>
      <c r="AZ45" t="str">
        <f t="shared" si="36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10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33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4"/>
        <v/>
      </c>
      <c r="Y46" s="45">
        <f t="shared" si="34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5"/>
        <v/>
      </c>
      <c r="AO46" t="str">
        <f>IF(AN46="","",MAX(AO$8:AO45)+1)</f>
        <v/>
      </c>
      <c r="AP46" t="str">
        <f t="shared" si="35"/>
        <v/>
      </c>
      <c r="AQ46" t="str">
        <f t="shared" si="35"/>
        <v/>
      </c>
      <c r="AR46" t="str">
        <f t="shared" si="35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6"/>
        <v/>
      </c>
      <c r="AX46" t="str">
        <f t="shared" si="36"/>
        <v/>
      </c>
      <c r="AY46" t="str">
        <f t="shared" si="36"/>
        <v/>
      </c>
      <c r="AZ46" t="str">
        <f t="shared" si="36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10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33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4"/>
        <v/>
      </c>
      <c r="Y47" s="45">
        <f t="shared" si="34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5"/>
        <v/>
      </c>
      <c r="AO47" t="str">
        <f>IF(AN47="","",MAX(AO$8:AO46)+1)</f>
        <v/>
      </c>
      <c r="AP47" t="str">
        <f t="shared" si="35"/>
        <v/>
      </c>
      <c r="AQ47" t="str">
        <f t="shared" si="35"/>
        <v/>
      </c>
      <c r="AR47" t="str">
        <f t="shared" si="35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6"/>
        <v/>
      </c>
      <c r="AX47" t="str">
        <f t="shared" si="36"/>
        <v/>
      </c>
      <c r="AY47" t="str">
        <f t="shared" si="36"/>
        <v/>
      </c>
      <c r="AZ47" t="str">
        <f t="shared" si="36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10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33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4"/>
        <v/>
      </c>
      <c r="Y48" s="45">
        <f t="shared" si="34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5"/>
        <v/>
      </c>
      <c r="AO48" t="str">
        <f>IF(AN48="","",MAX(AO$8:AO47)+1)</f>
        <v/>
      </c>
      <c r="AP48" t="str">
        <f t="shared" si="35"/>
        <v/>
      </c>
      <c r="AQ48" t="str">
        <f t="shared" si="35"/>
        <v/>
      </c>
      <c r="AR48" t="str">
        <f t="shared" si="35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6"/>
        <v/>
      </c>
      <c r="AX48" t="str">
        <f t="shared" si="36"/>
        <v/>
      </c>
      <c r="AY48" t="str">
        <f t="shared" si="36"/>
        <v/>
      </c>
      <c r="AZ48" t="str">
        <f t="shared" si="36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10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33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4"/>
        <v/>
      </c>
      <c r="Y49" s="45">
        <f t="shared" si="34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5"/>
        <v/>
      </c>
      <c r="AO49" t="str">
        <f>IF(AN49="","",MAX(AO$8:AO48)+1)</f>
        <v/>
      </c>
      <c r="AP49" t="str">
        <f t="shared" si="35"/>
        <v/>
      </c>
      <c r="AQ49" t="str">
        <f t="shared" si="35"/>
        <v/>
      </c>
      <c r="AR49" t="str">
        <f t="shared" si="35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6"/>
        <v/>
      </c>
      <c r="AX49" t="str">
        <f t="shared" si="36"/>
        <v/>
      </c>
      <c r="AY49" t="str">
        <f t="shared" si="36"/>
        <v/>
      </c>
      <c r="AZ49" t="str">
        <f t="shared" si="36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10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33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4"/>
        <v/>
      </c>
      <c r="Y50" s="45">
        <f t="shared" si="34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5"/>
        <v/>
      </c>
      <c r="AO50" t="str">
        <f>IF(AN50="","",MAX(AO$8:AO49)+1)</f>
        <v/>
      </c>
      <c r="AP50" t="str">
        <f t="shared" si="35"/>
        <v/>
      </c>
      <c r="AQ50" t="str">
        <f t="shared" si="35"/>
        <v/>
      </c>
      <c r="AR50" t="str">
        <f t="shared" si="35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6"/>
        <v/>
      </c>
      <c r="AX50" t="str">
        <f t="shared" si="36"/>
        <v/>
      </c>
      <c r="AY50" t="str">
        <f t="shared" si="36"/>
        <v/>
      </c>
      <c r="AZ50" t="str">
        <f t="shared" si="36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10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33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4"/>
        <v/>
      </c>
      <c r="Y51" s="45">
        <f t="shared" si="34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5"/>
        <v/>
      </c>
      <c r="AO51" t="str">
        <f>IF(AN51="","",MAX(AO$8:AO50)+1)</f>
        <v/>
      </c>
      <c r="AP51" t="str">
        <f t="shared" si="35"/>
        <v/>
      </c>
      <c r="AQ51" t="str">
        <f t="shared" si="35"/>
        <v/>
      </c>
      <c r="AR51" t="str">
        <f t="shared" si="35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6"/>
        <v/>
      </c>
      <c r="AX51" t="str">
        <f t="shared" si="36"/>
        <v/>
      </c>
      <c r="AY51" t="str">
        <f t="shared" si="36"/>
        <v/>
      </c>
      <c r="AZ51" t="str">
        <f t="shared" si="36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10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33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4"/>
        <v/>
      </c>
      <c r="Y52" s="45">
        <f t="shared" si="34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5"/>
        <v/>
      </c>
      <c r="AO52" t="str">
        <f>IF(AN52="","",MAX(AO$8:AO51)+1)</f>
        <v/>
      </c>
      <c r="AP52" t="str">
        <f t="shared" si="35"/>
        <v/>
      </c>
      <c r="AQ52" t="str">
        <f t="shared" si="35"/>
        <v/>
      </c>
      <c r="AR52" t="str">
        <f t="shared" si="35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6"/>
        <v/>
      </c>
      <c r="AX52" t="str">
        <f t="shared" si="36"/>
        <v/>
      </c>
      <c r="AY52" t="str">
        <f t="shared" si="36"/>
        <v/>
      </c>
      <c r="AZ52" t="str">
        <f t="shared" si="36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10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33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4"/>
        <v/>
      </c>
      <c r="Y53" s="45">
        <f t="shared" si="34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5"/>
        <v/>
      </c>
      <c r="AO53" t="str">
        <f>IF(AN53="","",MAX(AO$8:AO52)+1)</f>
        <v/>
      </c>
      <c r="AP53" t="str">
        <f t="shared" si="35"/>
        <v/>
      </c>
      <c r="AQ53" t="str">
        <f t="shared" si="35"/>
        <v/>
      </c>
      <c r="AR53" t="str">
        <f t="shared" si="35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6"/>
        <v/>
      </c>
      <c r="AX53" t="str">
        <f t="shared" si="36"/>
        <v/>
      </c>
      <c r="AY53" t="str">
        <f t="shared" si="36"/>
        <v/>
      </c>
      <c r="AZ53" t="str">
        <f t="shared" si="36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10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33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4"/>
        <v/>
      </c>
      <c r="Y54" s="45">
        <f t="shared" si="34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5"/>
        <v/>
      </c>
      <c r="AO54" t="str">
        <f>IF(AN54="","",MAX(AO$8:AO53)+1)</f>
        <v/>
      </c>
      <c r="AP54" t="str">
        <f t="shared" si="35"/>
        <v/>
      </c>
      <c r="AQ54" t="str">
        <f t="shared" si="35"/>
        <v/>
      </c>
      <c r="AR54" t="str">
        <f t="shared" si="35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6"/>
        <v/>
      </c>
      <c r="AX54" t="str">
        <f t="shared" si="36"/>
        <v/>
      </c>
      <c r="AY54" t="str">
        <f t="shared" si="36"/>
        <v/>
      </c>
      <c r="AZ54" t="str">
        <f t="shared" si="36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10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33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4"/>
        <v/>
      </c>
      <c r="Y55" s="45">
        <f t="shared" si="34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5"/>
        <v/>
      </c>
      <c r="AO55" t="str">
        <f>IF(AN55="","",MAX(AO$8:AO54)+1)</f>
        <v/>
      </c>
      <c r="AP55" t="str">
        <f t="shared" si="35"/>
        <v/>
      </c>
      <c r="AQ55" t="str">
        <f t="shared" si="35"/>
        <v/>
      </c>
      <c r="AR55" t="str">
        <f t="shared" si="35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6"/>
        <v/>
      </c>
      <c r="AX55" t="str">
        <f t="shared" si="36"/>
        <v/>
      </c>
      <c r="AY55" t="str">
        <f t="shared" si="36"/>
        <v/>
      </c>
      <c r="AZ55" t="str">
        <f t="shared" si="36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10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33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4"/>
        <v/>
      </c>
      <c r="Y56" s="45">
        <f t="shared" si="34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5"/>
        <v/>
      </c>
      <c r="AO56" t="str">
        <f>IF(AN56="","",MAX(AO$8:AO55)+1)</f>
        <v/>
      </c>
      <c r="AP56" t="str">
        <f t="shared" si="35"/>
        <v/>
      </c>
      <c r="AQ56" t="str">
        <f t="shared" si="35"/>
        <v/>
      </c>
      <c r="AR56" t="str">
        <f t="shared" si="35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6"/>
        <v/>
      </c>
      <c r="AX56" t="str">
        <f t="shared" si="36"/>
        <v/>
      </c>
      <c r="AY56" t="str">
        <f t="shared" si="36"/>
        <v/>
      </c>
      <c r="AZ56" t="str">
        <f t="shared" si="36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10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33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4"/>
        <v/>
      </c>
      <c r="Y57" s="45">
        <f t="shared" si="34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5"/>
        <v/>
      </c>
      <c r="AO57" t="str">
        <f>IF(AN57="","",MAX(AO$8:AO56)+1)</f>
        <v/>
      </c>
      <c r="AP57" t="str">
        <f t="shared" si="35"/>
        <v/>
      </c>
      <c r="AQ57" t="str">
        <f t="shared" si="35"/>
        <v/>
      </c>
      <c r="AR57" t="str">
        <f t="shared" si="35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6"/>
        <v/>
      </c>
      <c r="AX57" t="str">
        <f t="shared" si="36"/>
        <v/>
      </c>
      <c r="AY57" t="str">
        <f t="shared" si="36"/>
        <v/>
      </c>
      <c r="AZ57" t="str">
        <f t="shared" si="36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10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33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4"/>
        <v/>
      </c>
      <c r="Y58" s="45">
        <f t="shared" si="34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5"/>
        <v/>
      </c>
      <c r="AO58" t="str">
        <f>IF(AN58="","",MAX(AO$8:AO57)+1)</f>
        <v/>
      </c>
      <c r="AP58" t="str">
        <f t="shared" si="35"/>
        <v/>
      </c>
      <c r="AQ58" t="str">
        <f t="shared" si="35"/>
        <v/>
      </c>
      <c r="AR58" t="str">
        <f t="shared" si="35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6"/>
        <v/>
      </c>
      <c r="AX58" t="str">
        <f t="shared" si="36"/>
        <v/>
      </c>
      <c r="AY58" t="str">
        <f t="shared" si="36"/>
        <v/>
      </c>
      <c r="AZ58" t="str">
        <f t="shared" si="36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10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33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4"/>
        <v/>
      </c>
      <c r="Y59" s="45">
        <f t="shared" si="34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5"/>
        <v/>
      </c>
      <c r="AO59" t="str">
        <f>IF(AN59="","",MAX(AO$8:AO58)+1)</f>
        <v/>
      </c>
      <c r="AP59" t="str">
        <f t="shared" si="35"/>
        <v/>
      </c>
      <c r="AQ59" t="str">
        <f t="shared" si="35"/>
        <v/>
      </c>
      <c r="AR59" t="str">
        <f t="shared" si="35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6"/>
        <v/>
      </c>
      <c r="AX59" t="str">
        <f t="shared" si="36"/>
        <v/>
      </c>
      <c r="AY59" t="str">
        <f t="shared" si="36"/>
        <v/>
      </c>
      <c r="AZ59" t="str">
        <f t="shared" si="36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10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33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4"/>
        <v/>
      </c>
      <c r="Y60" s="45">
        <f t="shared" si="34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5"/>
        <v/>
      </c>
      <c r="AO60" t="str">
        <f>IF(AN60="","",MAX(AO$8:AO59)+1)</f>
        <v/>
      </c>
      <c r="AP60" t="str">
        <f t="shared" si="35"/>
        <v/>
      </c>
      <c r="AQ60" t="str">
        <f t="shared" si="35"/>
        <v/>
      </c>
      <c r="AR60" t="str">
        <f t="shared" si="35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6"/>
        <v/>
      </c>
      <c r="AX60" t="str">
        <f t="shared" si="36"/>
        <v/>
      </c>
      <c r="AY60" t="str">
        <f t="shared" si="36"/>
        <v/>
      </c>
      <c r="AZ60" t="str">
        <f t="shared" si="36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10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33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4"/>
        <v/>
      </c>
      <c r="Y61" s="45">
        <f t="shared" si="34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5"/>
        <v/>
      </c>
      <c r="AO61" t="str">
        <f>IF(AN61="","",MAX(AO$8:AO60)+1)</f>
        <v/>
      </c>
      <c r="AP61" t="str">
        <f t="shared" si="35"/>
        <v/>
      </c>
      <c r="AQ61" t="str">
        <f t="shared" si="35"/>
        <v/>
      </c>
      <c r="AR61" t="str">
        <f t="shared" si="35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6"/>
        <v/>
      </c>
      <c r="AX61" t="str">
        <f t="shared" si="36"/>
        <v/>
      </c>
      <c r="AY61" t="str">
        <f t="shared" si="36"/>
        <v/>
      </c>
      <c r="AZ61" t="str">
        <f t="shared" si="36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10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33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4"/>
        <v/>
      </c>
      <c r="Y62" s="45">
        <f t="shared" si="34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5"/>
        <v/>
      </c>
      <c r="AO62" t="str">
        <f>IF(AN62="","",MAX(AO$8:AO61)+1)</f>
        <v/>
      </c>
      <c r="AP62" t="str">
        <f t="shared" si="35"/>
        <v/>
      </c>
      <c r="AQ62" t="str">
        <f t="shared" si="35"/>
        <v/>
      </c>
      <c r="AR62" t="str">
        <f t="shared" si="35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6"/>
        <v/>
      </c>
      <c r="AX62" t="str">
        <f t="shared" si="36"/>
        <v/>
      </c>
      <c r="AY62" t="str">
        <f t="shared" si="36"/>
        <v/>
      </c>
      <c r="AZ62" t="str">
        <f t="shared" si="36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10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33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4"/>
        <v/>
      </c>
      <c r="Y63" s="45">
        <f t="shared" si="34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5"/>
        <v/>
      </c>
      <c r="AO63" t="str">
        <f>IF(AN63="","",MAX(AO$8:AO62)+1)</f>
        <v/>
      </c>
      <c r="AP63" t="str">
        <f t="shared" si="35"/>
        <v/>
      </c>
      <c r="AQ63" t="str">
        <f t="shared" si="35"/>
        <v/>
      </c>
      <c r="AR63" t="str">
        <f t="shared" si="35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6"/>
        <v/>
      </c>
      <c r="AX63" t="str">
        <f t="shared" si="36"/>
        <v/>
      </c>
      <c r="AY63" t="str">
        <f t="shared" si="36"/>
        <v/>
      </c>
      <c r="AZ63" t="str">
        <f t="shared" si="36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10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33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4"/>
        <v/>
      </c>
      <c r="Y64" s="45">
        <f t="shared" si="34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5"/>
        <v/>
      </c>
      <c r="AO64" t="str">
        <f>IF(AN64="","",MAX(AO$8:AO63)+1)</f>
        <v/>
      </c>
      <c r="AP64" t="str">
        <f t="shared" si="35"/>
        <v/>
      </c>
      <c r="AQ64" t="str">
        <f t="shared" si="35"/>
        <v/>
      </c>
      <c r="AR64" t="str">
        <f t="shared" si="35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6"/>
        <v/>
      </c>
      <c r="AX64" t="str">
        <f t="shared" si="36"/>
        <v/>
      </c>
      <c r="AY64" t="str">
        <f t="shared" si="36"/>
        <v/>
      </c>
      <c r="AZ64" t="str">
        <f t="shared" si="36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10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33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4"/>
        <v/>
      </c>
      <c r="Y65" s="45">
        <f t="shared" si="34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5"/>
        <v/>
      </c>
      <c r="AO65" t="str">
        <f>IF(AN65="","",MAX(AO$8:AO64)+1)</f>
        <v/>
      </c>
      <c r="AP65" t="str">
        <f t="shared" si="35"/>
        <v/>
      </c>
      <c r="AQ65" t="str">
        <f t="shared" si="35"/>
        <v/>
      </c>
      <c r="AR65" t="str">
        <f t="shared" si="35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6"/>
        <v/>
      </c>
      <c r="AX65" t="str">
        <f t="shared" si="36"/>
        <v/>
      </c>
      <c r="AY65" t="str">
        <f t="shared" si="36"/>
        <v/>
      </c>
      <c r="AZ65" t="str">
        <f t="shared" si="36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10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33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4"/>
        <v/>
      </c>
      <c r="Y66" s="45">
        <f t="shared" si="34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5"/>
        <v/>
      </c>
      <c r="AO66" t="str">
        <f>IF(AN66="","",MAX(AO$8:AO65)+1)</f>
        <v/>
      </c>
      <c r="AP66" t="str">
        <f t="shared" si="35"/>
        <v/>
      </c>
      <c r="AQ66" t="str">
        <f t="shared" si="35"/>
        <v/>
      </c>
      <c r="AR66" t="str">
        <f t="shared" si="35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6"/>
        <v/>
      </c>
      <c r="AX66" t="str">
        <f t="shared" si="36"/>
        <v/>
      </c>
      <c r="AY66" t="str">
        <f t="shared" si="36"/>
        <v/>
      </c>
      <c r="AZ66" t="str">
        <f t="shared" si="36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10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33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4"/>
        <v/>
      </c>
      <c r="Y67" s="45">
        <f t="shared" si="34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5"/>
        <v/>
      </c>
      <c r="AO67" t="str">
        <f>IF(AN67="","",MAX(AO$8:AO66)+1)</f>
        <v/>
      </c>
      <c r="AP67" t="str">
        <f t="shared" si="35"/>
        <v/>
      </c>
      <c r="AQ67" t="str">
        <f t="shared" si="35"/>
        <v/>
      </c>
      <c r="AR67" t="str">
        <f t="shared" si="35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6"/>
        <v/>
      </c>
      <c r="AX67" t="str">
        <f t="shared" si="36"/>
        <v/>
      </c>
      <c r="AY67" t="str">
        <f t="shared" si="36"/>
        <v/>
      </c>
      <c r="AZ67" t="str">
        <f t="shared" si="36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10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33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4"/>
        <v/>
      </c>
      <c r="Y68" s="45">
        <f t="shared" si="34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5"/>
        <v/>
      </c>
      <c r="AO68" t="str">
        <f>IF(AN68="","",MAX(AO$8:AO67)+1)</f>
        <v/>
      </c>
      <c r="AP68" t="str">
        <f t="shared" si="35"/>
        <v/>
      </c>
      <c r="AQ68" t="str">
        <f t="shared" si="35"/>
        <v/>
      </c>
      <c r="AR68" t="str">
        <f t="shared" si="35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6"/>
        <v/>
      </c>
      <c r="AX68" t="str">
        <f t="shared" si="36"/>
        <v/>
      </c>
      <c r="AY68" t="str">
        <f t="shared" si="36"/>
        <v/>
      </c>
      <c r="AZ68" t="str">
        <f t="shared" si="36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10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33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4"/>
        <v/>
      </c>
      <c r="Y69" s="45">
        <f t="shared" si="34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5"/>
        <v/>
      </c>
      <c r="AO69" t="str">
        <f>IF(AN69="","",MAX(AO$8:AO68)+1)</f>
        <v/>
      </c>
      <c r="AP69" t="str">
        <f t="shared" si="35"/>
        <v/>
      </c>
      <c r="AQ69" t="str">
        <f t="shared" si="35"/>
        <v/>
      </c>
      <c r="AR69" t="str">
        <f t="shared" si="35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6"/>
        <v/>
      </c>
      <c r="AX69" t="str">
        <f t="shared" si="36"/>
        <v/>
      </c>
      <c r="AY69" t="str">
        <f t="shared" si="36"/>
        <v/>
      </c>
      <c r="AZ69" t="str">
        <f t="shared" si="36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10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33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4"/>
        <v/>
      </c>
      <c r="Y70" s="45">
        <f t="shared" si="34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5"/>
        <v/>
      </c>
      <c r="AO70" t="str">
        <f>IF(AN70="","",MAX(AO$8:AO69)+1)</f>
        <v/>
      </c>
      <c r="AP70" t="str">
        <f t="shared" si="35"/>
        <v/>
      </c>
      <c r="AQ70" t="str">
        <f t="shared" si="35"/>
        <v/>
      </c>
      <c r="AR70" t="str">
        <f t="shared" si="35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6"/>
        <v/>
      </c>
      <c r="AX70" t="str">
        <f t="shared" si="36"/>
        <v/>
      </c>
      <c r="AY70" t="str">
        <f t="shared" si="36"/>
        <v/>
      </c>
      <c r="AZ70" t="str">
        <f t="shared" si="36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10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33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4"/>
        <v/>
      </c>
      <c r="Y71" s="45">
        <f t="shared" si="34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5"/>
        <v/>
      </c>
      <c r="AO71" t="str">
        <f>IF(AN71="","",MAX(AO$8:AO70)+1)</f>
        <v/>
      </c>
      <c r="AP71" t="str">
        <f t="shared" si="35"/>
        <v/>
      </c>
      <c r="AQ71" t="str">
        <f t="shared" si="35"/>
        <v/>
      </c>
      <c r="AR71" t="str">
        <f t="shared" si="35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6"/>
        <v/>
      </c>
      <c r="AX71" t="str">
        <f t="shared" si="36"/>
        <v/>
      </c>
      <c r="AY71" t="str">
        <f t="shared" si="36"/>
        <v/>
      </c>
      <c r="AZ71" t="str">
        <f t="shared" si="36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10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33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4"/>
        <v/>
      </c>
      <c r="Y72" s="45">
        <f t="shared" si="34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5"/>
        <v/>
      </c>
      <c r="AO72" t="str">
        <f>IF(AN72="","",MAX(AO$8:AO71)+1)</f>
        <v/>
      </c>
      <c r="AP72" t="str">
        <f t="shared" si="35"/>
        <v/>
      </c>
      <c r="AQ72" t="str">
        <f t="shared" si="35"/>
        <v/>
      </c>
      <c r="AR72" t="str">
        <f t="shared" si="35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6"/>
        <v/>
      </c>
      <c r="AX72" t="str">
        <f t="shared" si="36"/>
        <v/>
      </c>
      <c r="AY72" t="str">
        <f t="shared" si="36"/>
        <v/>
      </c>
      <c r="AZ72" t="str">
        <f t="shared" si="36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10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7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8">J73</f>
        <v/>
      </c>
      <c r="Y73" s="45">
        <f t="shared" si="38"/>
        <v>0</v>
      </c>
      <c r="Z73" s="26" t="str">
        <f t="shared" si="21"/>
        <v/>
      </c>
      <c r="AA73" t="str">
        <f t="shared" ref="AA73:AA100" si="39">IF(AA$8=$N73,$Q73,"")</f>
        <v/>
      </c>
      <c r="AB73" t="str">
        <f>IF(AA73&lt;&gt;"",MAX(AB$8:AB72)+1,"")</f>
        <v/>
      </c>
      <c r="AC73" t="str">
        <f t="shared" ref="AC73:AC101" si="40">IF(AC$8=$N73,$Q73,"")</f>
        <v/>
      </c>
      <c r="AD73" t="str">
        <f>IF(AC73&lt;&gt;"",MAX(AD$8:AD72)+1,"")</f>
        <v/>
      </c>
      <c r="AE73" t="str">
        <f t="shared" ref="AE73:AE101" si="41">IF(AE$8=$N73,$Q73,"")</f>
        <v/>
      </c>
      <c r="AF73" t="str">
        <f>IF(AE73&lt;&gt;"",MAX(AF$8:AF72)+1,"")</f>
        <v/>
      </c>
      <c r="AG73" t="str">
        <f t="shared" ref="AG73:AG101" si="42">IF(AG$8=$N73,$Q73,"")</f>
        <v/>
      </c>
      <c r="AH73" t="str">
        <f>IF(AG73&lt;&gt;"",MAX(AH$8:AH72)+1,"")</f>
        <v/>
      </c>
      <c r="AI73" t="str">
        <f t="shared" ref="AI73:AI101" si="43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5"/>
        <v/>
      </c>
      <c r="AO73" t="str">
        <f>IF(AN73="","",MAX(AO$8:AO72)+1)</f>
        <v/>
      </c>
      <c r="AP73" t="str">
        <f t="shared" si="35"/>
        <v/>
      </c>
      <c r="AQ73" t="str">
        <f t="shared" si="35"/>
        <v/>
      </c>
      <c r="AR73" t="str">
        <f t="shared" si="35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6"/>
        <v/>
      </c>
      <c r="AX73" t="str">
        <f t="shared" si="36"/>
        <v/>
      </c>
      <c r="AY73" t="str">
        <f t="shared" si="36"/>
        <v/>
      </c>
      <c r="AZ73" t="str">
        <f t="shared" si="36"/>
        <v/>
      </c>
      <c r="BA73" s="119" t="str">
        <f t="shared" si="30"/>
        <v/>
      </c>
      <c r="BC73" t="str">
        <f t="shared" si="31"/>
        <v>,00</v>
      </c>
      <c r="BD73">
        <f t="shared" ref="BD73:BD100" si="44">VALUE(BC73)</f>
        <v>0</v>
      </c>
    </row>
    <row r="74" spans="1:56" ht="2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10" t="str">
        <f t="shared" ref="H74:H100" si="45">IF(OR(B74="",ISERROR(VLOOKUP(B74,$AK$9:$AL$100,2,FALSE))),"",VLOOKUP(B74,$AK$9:$AL$100,2,FALSE))</f>
        <v/>
      </c>
      <c r="I74" s="115">
        <f t="shared" ref="I74:I100" si="46">B74</f>
        <v>0</v>
      </c>
      <c r="J74" s="271" t="str">
        <f t="shared" ref="J74:J100" si="47">A74</f>
        <v/>
      </c>
      <c r="K74" s="272"/>
      <c r="L74" s="274"/>
      <c r="M74" s="134">
        <f t="shared" ref="M74:M100" si="48">V74</f>
        <v>0</v>
      </c>
      <c r="N74" s="254" t="str">
        <f t="shared" ref="N74:N100" si="49">IF(ISERROR(VLOOKUP($K74,$B$9:$G$100,N$3,FALSE)),"",VLOOKUP($K74,$B$9:$G$100,N$3,FALSE))</f>
        <v/>
      </c>
      <c r="O74" s="135">
        <f t="shared" ref="O74:O100" si="50">AL74</f>
        <v>0</v>
      </c>
      <c r="P74" s="136">
        <f t="shared" ref="P74:P100" si="51">K74</f>
        <v>0</v>
      </c>
      <c r="Q74" s="130" t="str">
        <f t="shared" si="32"/>
        <v/>
      </c>
      <c r="R74" s="131" t="str">
        <f t="shared" ref="R74:R101" si="52">IF(ISERROR(VLOOKUP($K74,$B$9:$G$100,R$3,FALSE)),"",IF(VLOOKUP($K74,$B$9:$G$100,R$3,FALSE)=0,"",VLOOKUP($K74,$B$9:$G$100,R$3,FALSE)))</f>
        <v/>
      </c>
      <c r="S74" s="137" t="str">
        <f t="shared" si="37"/>
        <v/>
      </c>
      <c r="T74" s="133" t="str">
        <f t="shared" si="32"/>
        <v/>
      </c>
      <c r="U74" s="138" t="str">
        <f t="shared" si="32"/>
        <v/>
      </c>
      <c r="V74" s="255">
        <f t="shared" ref="V74:V100" si="53">IF(ISERROR(VALUE(BC74)),L74,IF(VALUE(BC74)&gt;=1,VALUE(BC74)/(1440*60),VALUE(BC74)))</f>
        <v>0</v>
      </c>
      <c r="W74" s="256" t="str">
        <f t="shared" ref="W74:W100" si="54">IF(AU74="","",AU74)</f>
        <v/>
      </c>
      <c r="X74" s="29" t="str">
        <f t="shared" si="38"/>
        <v/>
      </c>
      <c r="Y74" s="45">
        <f t="shared" si="38"/>
        <v>0</v>
      </c>
      <c r="Z74" s="26" t="str">
        <f t="shared" ref="Z74:Z100" si="55">X74</f>
        <v/>
      </c>
      <c r="AA74" t="str">
        <f t="shared" si="39"/>
        <v/>
      </c>
      <c r="AB74" t="str">
        <f>IF(AA74&lt;&gt;"",MAX(AB$8:AB73)+1,"")</f>
        <v/>
      </c>
      <c r="AC74" t="str">
        <f t="shared" si="40"/>
        <v/>
      </c>
      <c r="AD74" t="str">
        <f>IF(AC74&lt;&gt;"",MAX(AD$8:AD73)+1,"")</f>
        <v/>
      </c>
      <c r="AE74" t="str">
        <f t="shared" si="41"/>
        <v/>
      </c>
      <c r="AF74" t="str">
        <f>IF(AE74&lt;&gt;"",MAX(AF$8:AF73)+1,"")</f>
        <v/>
      </c>
      <c r="AG74" t="str">
        <f t="shared" si="42"/>
        <v/>
      </c>
      <c r="AH74" t="str">
        <f>IF(AG74&lt;&gt;"",MAX(AH$8:AH73)+1,"")</f>
        <v/>
      </c>
      <c r="AI74" t="str">
        <f t="shared" si="43"/>
        <v/>
      </c>
      <c r="AJ74" t="str">
        <f>IF(AI74&lt;&gt;"",MAX(AJ$8:AJ73)+1,"")</f>
        <v/>
      </c>
      <c r="AK74" s="26">
        <f t="shared" ref="AK74:AK100" si="56">Y74</f>
        <v>0</v>
      </c>
      <c r="AL74">
        <f t="shared" ref="AL74:AL100" si="57">SUM(AB74,AD74,AF74,AH74,AJ74)</f>
        <v>0</v>
      </c>
      <c r="AM74">
        <f t="shared" ref="AM74:AM100" si="58">COUNTBLANK(AN74:AR74)</f>
        <v>5</v>
      </c>
      <c r="AN74" t="str">
        <f t="shared" ref="AN74:AR100" si="59">IF(ISERROR(SEARCH(AN$8,$U74,1)),"",AN$8 &amp; "  ")</f>
        <v/>
      </c>
      <c r="AO74" t="str">
        <f>IF(AN74="","",MAX(AO$8:AO73)+1)</f>
        <v/>
      </c>
      <c r="AP74" t="str">
        <f t="shared" si="59"/>
        <v/>
      </c>
      <c r="AQ74" t="str">
        <f t="shared" si="59"/>
        <v/>
      </c>
      <c r="AR74" t="str">
        <f t="shared" si="59"/>
        <v/>
      </c>
      <c r="AS74" t="str">
        <f t="shared" ref="AS74:AS101" si="60">AP74&amp;AQ74&amp;AR74</f>
        <v/>
      </c>
      <c r="AT74" t="str">
        <f>IF(AS74="","",MAX(AT$8:AT73)+1)</f>
        <v/>
      </c>
      <c r="AU74" t="str">
        <f t="shared" ref="AU74:AU101" si="61">AO74&amp;IF(AO74&lt;&gt;"", " ","")&amp;AT74</f>
        <v/>
      </c>
      <c r="AV74" s="119" t="str">
        <f t="shared" ref="AV74:AV101" si="62">IF(AND(AN74&lt;&gt;"",AS74&lt;&gt;""),TRIM(CONCATENATE(AN74," ",AS74)),"")</f>
        <v/>
      </c>
      <c r="AW74" t="str">
        <f t="shared" ref="AW74:AZ100" si="63">IF(ISERROR(SEARCH(AW$8,$G74,1)),"",AW$8)</f>
        <v/>
      </c>
      <c r="AX74" t="str">
        <f t="shared" si="63"/>
        <v/>
      </c>
      <c r="AY74" t="str">
        <f t="shared" si="63"/>
        <v/>
      </c>
      <c r="AZ74" t="str">
        <f t="shared" si="63"/>
        <v/>
      </c>
      <c r="BA74" s="119" t="str">
        <f t="shared" ref="BA74:BA100" si="64">TRIM(CONCATENATE(AX74," ",AY74," ",AZ74))</f>
        <v/>
      </c>
      <c r="BC74" t="str">
        <f t="shared" ref="BC74:BC100" si="65">IF(ISERROR(SEARCH(",",L74)),CONCATENATE(L74,",00"),L74)</f>
        <v>,00</v>
      </c>
      <c r="BD74">
        <f t="shared" si="44"/>
        <v>0</v>
      </c>
    </row>
    <row r="75" spans="1:56" ht="2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10" t="str">
        <f t="shared" si="45"/>
        <v/>
      </c>
      <c r="I75" s="115">
        <f t="shared" si="46"/>
        <v>0</v>
      </c>
      <c r="J75" s="271" t="str">
        <f t="shared" si="47"/>
        <v/>
      </c>
      <c r="K75" s="272"/>
      <c r="L75" s="274"/>
      <c r="M75" s="134">
        <f t="shared" si="48"/>
        <v>0</v>
      </c>
      <c r="N75" s="254" t="str">
        <f t="shared" si="49"/>
        <v/>
      </c>
      <c r="O75" s="135">
        <f t="shared" si="50"/>
        <v>0</v>
      </c>
      <c r="P75" s="136">
        <f t="shared" si="51"/>
        <v>0</v>
      </c>
      <c r="Q75" s="130" t="str">
        <f t="shared" si="32"/>
        <v/>
      </c>
      <c r="R75" s="131" t="str">
        <f t="shared" si="52"/>
        <v/>
      </c>
      <c r="S75" s="137" t="str">
        <f t="shared" si="37"/>
        <v/>
      </c>
      <c r="T75" s="133" t="str">
        <f t="shared" si="32"/>
        <v/>
      </c>
      <c r="U75" s="138" t="str">
        <f t="shared" si="32"/>
        <v/>
      </c>
      <c r="V75" s="255">
        <f t="shared" si="53"/>
        <v>0</v>
      </c>
      <c r="W75" s="256" t="str">
        <f t="shared" si="54"/>
        <v/>
      </c>
      <c r="X75" s="29" t="str">
        <f t="shared" si="38"/>
        <v/>
      </c>
      <c r="Y75" s="45">
        <f t="shared" si="38"/>
        <v>0</v>
      </c>
      <c r="Z75" s="26" t="str">
        <f t="shared" si="55"/>
        <v/>
      </c>
      <c r="AA75" t="str">
        <f t="shared" si="39"/>
        <v/>
      </c>
      <c r="AB75" t="str">
        <f>IF(AA75&lt;&gt;"",MAX(AB$8:AB74)+1,"")</f>
        <v/>
      </c>
      <c r="AC75" t="str">
        <f t="shared" si="40"/>
        <v/>
      </c>
      <c r="AD75" t="str">
        <f>IF(AC75&lt;&gt;"",MAX(AD$8:AD74)+1,"")</f>
        <v/>
      </c>
      <c r="AE75" t="str">
        <f t="shared" si="41"/>
        <v/>
      </c>
      <c r="AF75" t="str">
        <f>IF(AE75&lt;&gt;"",MAX(AF$8:AF74)+1,"")</f>
        <v/>
      </c>
      <c r="AG75" t="str">
        <f t="shared" si="42"/>
        <v/>
      </c>
      <c r="AH75" t="str">
        <f>IF(AG75&lt;&gt;"",MAX(AH$8:AH74)+1,"")</f>
        <v/>
      </c>
      <c r="AI75" t="str">
        <f t="shared" si="43"/>
        <v/>
      </c>
      <c r="AJ75" t="str">
        <f>IF(AI75&lt;&gt;"",MAX(AJ$8:AJ74)+1,"")</f>
        <v/>
      </c>
      <c r="AK75" s="26">
        <f t="shared" si="56"/>
        <v>0</v>
      </c>
      <c r="AL75">
        <f t="shared" si="57"/>
        <v>0</v>
      </c>
      <c r="AM75">
        <f t="shared" si="58"/>
        <v>5</v>
      </c>
      <c r="AN75" t="str">
        <f t="shared" si="59"/>
        <v/>
      </c>
      <c r="AO75" t="str">
        <f>IF(AN75="","",MAX(AO$8:AO74)+1)</f>
        <v/>
      </c>
      <c r="AP75" t="str">
        <f t="shared" si="59"/>
        <v/>
      </c>
      <c r="AQ75" t="str">
        <f t="shared" si="59"/>
        <v/>
      </c>
      <c r="AR75" t="str">
        <f t="shared" si="59"/>
        <v/>
      </c>
      <c r="AS75" t="str">
        <f t="shared" si="60"/>
        <v/>
      </c>
      <c r="AT75" t="str">
        <f>IF(AS75="","",MAX(AT$8:AT74)+1)</f>
        <v/>
      </c>
      <c r="AU75" t="str">
        <f t="shared" si="61"/>
        <v/>
      </c>
      <c r="AV75" s="119" t="str">
        <f t="shared" si="62"/>
        <v/>
      </c>
      <c r="AW75" t="str">
        <f t="shared" si="63"/>
        <v/>
      </c>
      <c r="AX75" t="str">
        <f t="shared" si="63"/>
        <v/>
      </c>
      <c r="AY75" t="str">
        <f t="shared" si="63"/>
        <v/>
      </c>
      <c r="AZ75" t="str">
        <f t="shared" si="63"/>
        <v/>
      </c>
      <c r="BA75" s="119" t="str">
        <f t="shared" si="64"/>
        <v/>
      </c>
      <c r="BC75" t="str">
        <f t="shared" si="65"/>
        <v>,00</v>
      </c>
      <c r="BD75">
        <f t="shared" si="44"/>
        <v>0</v>
      </c>
    </row>
    <row r="76" spans="1:56" ht="2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10" t="str">
        <f t="shared" si="45"/>
        <v/>
      </c>
      <c r="I76" s="115">
        <f t="shared" si="46"/>
        <v>0</v>
      </c>
      <c r="J76" s="271" t="str">
        <f t="shared" si="47"/>
        <v/>
      </c>
      <c r="K76" s="272"/>
      <c r="L76" s="274"/>
      <c r="M76" s="134">
        <f t="shared" si="48"/>
        <v>0</v>
      </c>
      <c r="N76" s="254" t="str">
        <f t="shared" si="49"/>
        <v/>
      </c>
      <c r="O76" s="135">
        <f t="shared" si="50"/>
        <v>0</v>
      </c>
      <c r="P76" s="136">
        <f t="shared" si="51"/>
        <v>0</v>
      </c>
      <c r="Q76" s="130" t="str">
        <f t="shared" si="32"/>
        <v/>
      </c>
      <c r="R76" s="131" t="str">
        <f t="shared" si="52"/>
        <v/>
      </c>
      <c r="S76" s="137" t="str">
        <f t="shared" si="37"/>
        <v/>
      </c>
      <c r="T76" s="133" t="str">
        <f t="shared" si="32"/>
        <v/>
      </c>
      <c r="U76" s="138" t="str">
        <f t="shared" si="32"/>
        <v/>
      </c>
      <c r="V76" s="255">
        <f t="shared" si="53"/>
        <v>0</v>
      </c>
      <c r="W76" s="256" t="str">
        <f t="shared" si="54"/>
        <v/>
      </c>
      <c r="X76" s="29" t="str">
        <f t="shared" si="38"/>
        <v/>
      </c>
      <c r="Y76" s="45">
        <f t="shared" si="38"/>
        <v>0</v>
      </c>
      <c r="Z76" s="26" t="str">
        <f t="shared" si="55"/>
        <v/>
      </c>
      <c r="AA76" t="str">
        <f t="shared" si="39"/>
        <v/>
      </c>
      <c r="AB76" t="str">
        <f>IF(AA76&lt;&gt;"",MAX(AB$8:AB75)+1,"")</f>
        <v/>
      </c>
      <c r="AC76" t="str">
        <f t="shared" si="40"/>
        <v/>
      </c>
      <c r="AD76" t="str">
        <f>IF(AC76&lt;&gt;"",MAX(AD$8:AD75)+1,"")</f>
        <v/>
      </c>
      <c r="AE76" t="str">
        <f t="shared" si="41"/>
        <v/>
      </c>
      <c r="AF76" t="str">
        <f>IF(AE76&lt;&gt;"",MAX(AF$8:AF75)+1,"")</f>
        <v/>
      </c>
      <c r="AG76" t="str">
        <f t="shared" si="42"/>
        <v/>
      </c>
      <c r="AH76" t="str">
        <f>IF(AG76&lt;&gt;"",MAX(AH$8:AH75)+1,"")</f>
        <v/>
      </c>
      <c r="AI76" t="str">
        <f t="shared" si="43"/>
        <v/>
      </c>
      <c r="AJ76" t="str">
        <f>IF(AI76&lt;&gt;"",MAX(AJ$8:AJ75)+1,"")</f>
        <v/>
      </c>
      <c r="AK76" s="26">
        <f t="shared" si="56"/>
        <v>0</v>
      </c>
      <c r="AL76">
        <f t="shared" si="57"/>
        <v>0</v>
      </c>
      <c r="AM76">
        <f t="shared" si="58"/>
        <v>5</v>
      </c>
      <c r="AN76" t="str">
        <f t="shared" si="59"/>
        <v/>
      </c>
      <c r="AO76" t="str">
        <f>IF(AN76="","",MAX(AO$8:AO75)+1)</f>
        <v/>
      </c>
      <c r="AP76" t="str">
        <f t="shared" si="59"/>
        <v/>
      </c>
      <c r="AQ76" t="str">
        <f t="shared" si="59"/>
        <v/>
      </c>
      <c r="AR76" t="str">
        <f t="shared" si="59"/>
        <v/>
      </c>
      <c r="AS76" t="str">
        <f t="shared" si="60"/>
        <v/>
      </c>
      <c r="AT76" t="str">
        <f>IF(AS76="","",MAX(AT$8:AT75)+1)</f>
        <v/>
      </c>
      <c r="AU76" t="str">
        <f t="shared" si="61"/>
        <v/>
      </c>
      <c r="AV76" s="119" t="str">
        <f t="shared" si="62"/>
        <v/>
      </c>
      <c r="AW76" t="str">
        <f t="shared" si="63"/>
        <v/>
      </c>
      <c r="AX76" t="str">
        <f t="shared" si="63"/>
        <v/>
      </c>
      <c r="AY76" t="str">
        <f t="shared" si="63"/>
        <v/>
      </c>
      <c r="AZ76" t="str">
        <f t="shared" si="63"/>
        <v/>
      </c>
      <c r="BA76" s="119" t="str">
        <f t="shared" si="64"/>
        <v/>
      </c>
      <c r="BC76" t="str">
        <f t="shared" si="65"/>
        <v>,00</v>
      </c>
      <c r="BD76">
        <f t="shared" si="44"/>
        <v>0</v>
      </c>
    </row>
    <row r="77" spans="1:56" ht="2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10" t="str">
        <f t="shared" si="45"/>
        <v/>
      </c>
      <c r="I77" s="115">
        <f t="shared" si="46"/>
        <v>0</v>
      </c>
      <c r="J77" s="271" t="str">
        <f t="shared" si="47"/>
        <v/>
      </c>
      <c r="K77" s="272"/>
      <c r="L77" s="274"/>
      <c r="M77" s="134">
        <f t="shared" si="48"/>
        <v>0</v>
      </c>
      <c r="N77" s="254" t="str">
        <f t="shared" si="49"/>
        <v/>
      </c>
      <c r="O77" s="135">
        <f t="shared" si="50"/>
        <v>0</v>
      </c>
      <c r="P77" s="136">
        <f t="shared" si="51"/>
        <v>0</v>
      </c>
      <c r="Q77" s="130" t="str">
        <f t="shared" si="32"/>
        <v/>
      </c>
      <c r="R77" s="131" t="str">
        <f t="shared" si="52"/>
        <v/>
      </c>
      <c r="S77" s="137" t="str">
        <f t="shared" si="37"/>
        <v/>
      </c>
      <c r="T77" s="133" t="str">
        <f t="shared" si="32"/>
        <v/>
      </c>
      <c r="U77" s="138" t="str">
        <f t="shared" si="32"/>
        <v/>
      </c>
      <c r="V77" s="255">
        <f t="shared" si="53"/>
        <v>0</v>
      </c>
      <c r="W77" s="256" t="str">
        <f t="shared" si="54"/>
        <v/>
      </c>
      <c r="X77" s="29" t="str">
        <f t="shared" si="38"/>
        <v/>
      </c>
      <c r="Y77" s="45">
        <f t="shared" si="38"/>
        <v>0</v>
      </c>
      <c r="Z77" s="26" t="str">
        <f t="shared" si="55"/>
        <v/>
      </c>
      <c r="AA77" t="str">
        <f t="shared" si="39"/>
        <v/>
      </c>
      <c r="AB77" t="str">
        <f>IF(AA77&lt;&gt;"",MAX(AB$8:AB76)+1,"")</f>
        <v/>
      </c>
      <c r="AC77" t="str">
        <f t="shared" si="40"/>
        <v/>
      </c>
      <c r="AD77" t="str">
        <f>IF(AC77&lt;&gt;"",MAX(AD$8:AD76)+1,"")</f>
        <v/>
      </c>
      <c r="AE77" t="str">
        <f t="shared" si="41"/>
        <v/>
      </c>
      <c r="AF77" t="str">
        <f>IF(AE77&lt;&gt;"",MAX(AF$8:AF76)+1,"")</f>
        <v/>
      </c>
      <c r="AG77" t="str">
        <f t="shared" si="42"/>
        <v/>
      </c>
      <c r="AH77" t="str">
        <f>IF(AG77&lt;&gt;"",MAX(AH$8:AH76)+1,"")</f>
        <v/>
      </c>
      <c r="AI77" t="str">
        <f t="shared" si="43"/>
        <v/>
      </c>
      <c r="AJ77" t="str">
        <f>IF(AI77&lt;&gt;"",MAX(AJ$8:AJ76)+1,"")</f>
        <v/>
      </c>
      <c r="AK77" s="26">
        <f t="shared" si="56"/>
        <v>0</v>
      </c>
      <c r="AL77">
        <f t="shared" si="57"/>
        <v>0</v>
      </c>
      <c r="AM77">
        <f t="shared" si="58"/>
        <v>5</v>
      </c>
      <c r="AN77" t="str">
        <f t="shared" si="59"/>
        <v/>
      </c>
      <c r="AO77" t="str">
        <f>IF(AN77="","",MAX(AO$8:AO76)+1)</f>
        <v/>
      </c>
      <c r="AP77" t="str">
        <f t="shared" si="59"/>
        <v/>
      </c>
      <c r="AQ77" t="str">
        <f t="shared" si="59"/>
        <v/>
      </c>
      <c r="AR77" t="str">
        <f t="shared" si="59"/>
        <v/>
      </c>
      <c r="AS77" t="str">
        <f t="shared" si="60"/>
        <v/>
      </c>
      <c r="AT77" t="str">
        <f>IF(AS77="","",MAX(AT$8:AT76)+1)</f>
        <v/>
      </c>
      <c r="AU77" t="str">
        <f t="shared" si="61"/>
        <v/>
      </c>
      <c r="AV77" s="119" t="str">
        <f t="shared" si="62"/>
        <v/>
      </c>
      <c r="AW77" t="str">
        <f t="shared" si="63"/>
        <v/>
      </c>
      <c r="AX77" t="str">
        <f t="shared" si="63"/>
        <v/>
      </c>
      <c r="AY77" t="str">
        <f t="shared" si="63"/>
        <v/>
      </c>
      <c r="AZ77" t="str">
        <f t="shared" si="63"/>
        <v/>
      </c>
      <c r="BA77" s="119" t="str">
        <f t="shared" si="64"/>
        <v/>
      </c>
      <c r="BC77" t="str">
        <f t="shared" si="65"/>
        <v>,00</v>
      </c>
      <c r="BD77">
        <f t="shared" si="44"/>
        <v>0</v>
      </c>
    </row>
    <row r="78" spans="1:56" ht="2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10" t="str">
        <f t="shared" si="45"/>
        <v/>
      </c>
      <c r="I78" s="115">
        <f t="shared" si="46"/>
        <v>0</v>
      </c>
      <c r="J78" s="271" t="str">
        <f t="shared" si="47"/>
        <v/>
      </c>
      <c r="K78" s="272"/>
      <c r="L78" s="274"/>
      <c r="M78" s="134">
        <f t="shared" si="48"/>
        <v>0</v>
      </c>
      <c r="N78" s="254" t="str">
        <f t="shared" si="49"/>
        <v/>
      </c>
      <c r="O78" s="135">
        <f t="shared" si="50"/>
        <v>0</v>
      </c>
      <c r="P78" s="136">
        <f t="shared" si="51"/>
        <v>0</v>
      </c>
      <c r="Q78" s="130" t="str">
        <f t="shared" si="32"/>
        <v/>
      </c>
      <c r="R78" s="131" t="str">
        <f t="shared" si="52"/>
        <v/>
      </c>
      <c r="S78" s="137" t="str">
        <f t="shared" si="37"/>
        <v/>
      </c>
      <c r="T78" s="133" t="str">
        <f t="shared" si="32"/>
        <v/>
      </c>
      <c r="U78" s="138" t="str">
        <f t="shared" si="32"/>
        <v/>
      </c>
      <c r="V78" s="255">
        <f t="shared" si="53"/>
        <v>0</v>
      </c>
      <c r="W78" s="256" t="str">
        <f t="shared" si="54"/>
        <v/>
      </c>
      <c r="X78" s="29" t="str">
        <f t="shared" si="38"/>
        <v/>
      </c>
      <c r="Y78" s="45">
        <f t="shared" si="38"/>
        <v>0</v>
      </c>
      <c r="Z78" s="26" t="str">
        <f t="shared" si="55"/>
        <v/>
      </c>
      <c r="AA78" t="str">
        <f t="shared" si="39"/>
        <v/>
      </c>
      <c r="AB78" t="str">
        <f>IF(AA78&lt;&gt;"",MAX(AB$8:AB77)+1,"")</f>
        <v/>
      </c>
      <c r="AC78" t="str">
        <f t="shared" si="40"/>
        <v/>
      </c>
      <c r="AD78" t="str">
        <f>IF(AC78&lt;&gt;"",MAX(AD$8:AD77)+1,"")</f>
        <v/>
      </c>
      <c r="AE78" t="str">
        <f t="shared" si="41"/>
        <v/>
      </c>
      <c r="AF78" t="str">
        <f>IF(AE78&lt;&gt;"",MAX(AF$8:AF77)+1,"")</f>
        <v/>
      </c>
      <c r="AG78" t="str">
        <f t="shared" si="42"/>
        <v/>
      </c>
      <c r="AH78" t="str">
        <f>IF(AG78&lt;&gt;"",MAX(AH$8:AH77)+1,"")</f>
        <v/>
      </c>
      <c r="AI78" t="str">
        <f t="shared" si="43"/>
        <v/>
      </c>
      <c r="AJ78" t="str">
        <f>IF(AI78&lt;&gt;"",MAX(AJ$8:AJ77)+1,"")</f>
        <v/>
      </c>
      <c r="AK78" s="26">
        <f t="shared" si="56"/>
        <v>0</v>
      </c>
      <c r="AL78">
        <f t="shared" si="57"/>
        <v>0</v>
      </c>
      <c r="AM78">
        <f t="shared" si="58"/>
        <v>5</v>
      </c>
      <c r="AN78" t="str">
        <f t="shared" si="59"/>
        <v/>
      </c>
      <c r="AO78" t="str">
        <f>IF(AN78="","",MAX(AO$8:AO77)+1)</f>
        <v/>
      </c>
      <c r="AP78" t="str">
        <f t="shared" si="59"/>
        <v/>
      </c>
      <c r="AQ78" t="str">
        <f t="shared" si="59"/>
        <v/>
      </c>
      <c r="AR78" t="str">
        <f t="shared" si="59"/>
        <v/>
      </c>
      <c r="AS78" t="str">
        <f t="shared" si="60"/>
        <v/>
      </c>
      <c r="AT78" t="str">
        <f>IF(AS78="","",MAX(AT$8:AT77)+1)</f>
        <v/>
      </c>
      <c r="AU78" t="str">
        <f t="shared" si="61"/>
        <v/>
      </c>
      <c r="AV78" s="119" t="str">
        <f t="shared" si="62"/>
        <v/>
      </c>
      <c r="AW78" t="str">
        <f t="shared" si="63"/>
        <v/>
      </c>
      <c r="AX78" t="str">
        <f t="shared" si="63"/>
        <v/>
      </c>
      <c r="AY78" t="str">
        <f t="shared" si="63"/>
        <v/>
      </c>
      <c r="AZ78" t="str">
        <f t="shared" si="63"/>
        <v/>
      </c>
      <c r="BA78" s="119" t="str">
        <f t="shared" si="64"/>
        <v/>
      </c>
      <c r="BC78" t="str">
        <f t="shared" si="65"/>
        <v>,00</v>
      </c>
      <c r="BD78">
        <f t="shared" si="44"/>
        <v>0</v>
      </c>
    </row>
    <row r="79" spans="1:56" ht="2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10" t="str">
        <f t="shared" si="45"/>
        <v/>
      </c>
      <c r="I79" s="115">
        <f t="shared" si="46"/>
        <v>0</v>
      </c>
      <c r="J79" s="271" t="str">
        <f t="shared" si="47"/>
        <v/>
      </c>
      <c r="K79" s="272"/>
      <c r="L79" s="274"/>
      <c r="M79" s="134">
        <f t="shared" si="48"/>
        <v>0</v>
      </c>
      <c r="N79" s="254" t="str">
        <f t="shared" si="49"/>
        <v/>
      </c>
      <c r="O79" s="135">
        <f t="shared" si="50"/>
        <v>0</v>
      </c>
      <c r="P79" s="136">
        <f t="shared" si="51"/>
        <v>0</v>
      </c>
      <c r="Q79" s="130" t="str">
        <f t="shared" si="32"/>
        <v/>
      </c>
      <c r="R79" s="131" t="str">
        <f t="shared" si="52"/>
        <v/>
      </c>
      <c r="S79" s="137" t="str">
        <f t="shared" si="37"/>
        <v/>
      </c>
      <c r="T79" s="133" t="str">
        <f t="shared" si="32"/>
        <v/>
      </c>
      <c r="U79" s="138" t="str">
        <f t="shared" si="32"/>
        <v/>
      </c>
      <c r="V79" s="255">
        <f t="shared" si="53"/>
        <v>0</v>
      </c>
      <c r="W79" s="256" t="str">
        <f t="shared" si="54"/>
        <v/>
      </c>
      <c r="X79" s="29" t="str">
        <f t="shared" si="38"/>
        <v/>
      </c>
      <c r="Y79" s="45">
        <f t="shared" si="38"/>
        <v>0</v>
      </c>
      <c r="Z79" s="26" t="str">
        <f t="shared" si="55"/>
        <v/>
      </c>
      <c r="AA79" t="str">
        <f t="shared" si="39"/>
        <v/>
      </c>
      <c r="AB79" t="str">
        <f>IF(AA79&lt;&gt;"",MAX(AB$8:AB78)+1,"")</f>
        <v/>
      </c>
      <c r="AC79" t="str">
        <f t="shared" si="40"/>
        <v/>
      </c>
      <c r="AD79" t="str">
        <f>IF(AC79&lt;&gt;"",MAX(AD$8:AD78)+1,"")</f>
        <v/>
      </c>
      <c r="AE79" t="str">
        <f t="shared" si="41"/>
        <v/>
      </c>
      <c r="AF79" t="str">
        <f>IF(AE79&lt;&gt;"",MAX(AF$8:AF78)+1,"")</f>
        <v/>
      </c>
      <c r="AG79" t="str">
        <f t="shared" si="42"/>
        <v/>
      </c>
      <c r="AH79" t="str">
        <f>IF(AG79&lt;&gt;"",MAX(AH$8:AH78)+1,"")</f>
        <v/>
      </c>
      <c r="AI79" t="str">
        <f t="shared" si="43"/>
        <v/>
      </c>
      <c r="AJ79" t="str">
        <f>IF(AI79&lt;&gt;"",MAX(AJ$8:AJ78)+1,"")</f>
        <v/>
      </c>
      <c r="AK79" s="26">
        <f t="shared" si="56"/>
        <v>0</v>
      </c>
      <c r="AL79">
        <f t="shared" si="57"/>
        <v>0</v>
      </c>
      <c r="AM79">
        <f t="shared" si="58"/>
        <v>5</v>
      </c>
      <c r="AN79" t="str">
        <f t="shared" si="59"/>
        <v/>
      </c>
      <c r="AO79" t="str">
        <f>IF(AN79="","",MAX(AO$8:AO78)+1)</f>
        <v/>
      </c>
      <c r="AP79" t="str">
        <f t="shared" si="59"/>
        <v/>
      </c>
      <c r="AQ79" t="str">
        <f t="shared" si="59"/>
        <v/>
      </c>
      <c r="AR79" t="str">
        <f t="shared" si="59"/>
        <v/>
      </c>
      <c r="AS79" t="str">
        <f t="shared" si="60"/>
        <v/>
      </c>
      <c r="AT79" t="str">
        <f>IF(AS79="","",MAX(AT$8:AT78)+1)</f>
        <v/>
      </c>
      <c r="AU79" t="str">
        <f t="shared" si="61"/>
        <v/>
      </c>
      <c r="AV79" s="119" t="str">
        <f t="shared" si="62"/>
        <v/>
      </c>
      <c r="AW79" t="str">
        <f t="shared" si="63"/>
        <v/>
      </c>
      <c r="AX79" t="str">
        <f t="shared" si="63"/>
        <v/>
      </c>
      <c r="AY79" t="str">
        <f t="shared" si="63"/>
        <v/>
      </c>
      <c r="AZ79" t="str">
        <f t="shared" si="63"/>
        <v/>
      </c>
      <c r="BA79" s="119" t="str">
        <f t="shared" si="64"/>
        <v/>
      </c>
      <c r="BC79" t="str">
        <f t="shared" si="65"/>
        <v>,00</v>
      </c>
      <c r="BD79">
        <f t="shared" si="44"/>
        <v>0</v>
      </c>
    </row>
    <row r="80" spans="1:56" ht="2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10" t="str">
        <f t="shared" si="45"/>
        <v/>
      </c>
      <c r="I80" s="115">
        <f t="shared" si="46"/>
        <v>0</v>
      </c>
      <c r="J80" s="271" t="str">
        <f t="shared" si="47"/>
        <v/>
      </c>
      <c r="K80" s="272"/>
      <c r="L80" s="274"/>
      <c r="M80" s="134">
        <f t="shared" si="48"/>
        <v>0</v>
      </c>
      <c r="N80" s="254" t="str">
        <f t="shared" si="49"/>
        <v/>
      </c>
      <c r="O80" s="135">
        <f t="shared" si="50"/>
        <v>0</v>
      </c>
      <c r="P80" s="136">
        <f t="shared" si="51"/>
        <v>0</v>
      </c>
      <c r="Q80" s="130" t="str">
        <f t="shared" si="32"/>
        <v/>
      </c>
      <c r="R80" s="131" t="str">
        <f t="shared" si="52"/>
        <v/>
      </c>
      <c r="S80" s="137" t="str">
        <f t="shared" si="37"/>
        <v/>
      </c>
      <c r="T80" s="133" t="str">
        <f t="shared" si="32"/>
        <v/>
      </c>
      <c r="U80" s="138" t="str">
        <f t="shared" si="32"/>
        <v/>
      </c>
      <c r="V80" s="255">
        <f t="shared" si="53"/>
        <v>0</v>
      </c>
      <c r="W80" s="256" t="str">
        <f t="shared" si="54"/>
        <v/>
      </c>
      <c r="X80" s="29" t="str">
        <f t="shared" si="38"/>
        <v/>
      </c>
      <c r="Y80" s="45">
        <f t="shared" si="38"/>
        <v>0</v>
      </c>
      <c r="Z80" s="26" t="str">
        <f t="shared" si="55"/>
        <v/>
      </c>
      <c r="AA80" t="str">
        <f t="shared" si="39"/>
        <v/>
      </c>
      <c r="AB80" t="str">
        <f>IF(AA80&lt;&gt;"",MAX(AB$8:AB79)+1,"")</f>
        <v/>
      </c>
      <c r="AC80" t="str">
        <f t="shared" si="40"/>
        <v/>
      </c>
      <c r="AD80" t="str">
        <f>IF(AC80&lt;&gt;"",MAX(AD$8:AD79)+1,"")</f>
        <v/>
      </c>
      <c r="AE80" t="str">
        <f t="shared" si="41"/>
        <v/>
      </c>
      <c r="AF80" t="str">
        <f>IF(AE80&lt;&gt;"",MAX(AF$8:AF79)+1,"")</f>
        <v/>
      </c>
      <c r="AG80" t="str">
        <f t="shared" si="42"/>
        <v/>
      </c>
      <c r="AH80" t="str">
        <f>IF(AG80&lt;&gt;"",MAX(AH$8:AH79)+1,"")</f>
        <v/>
      </c>
      <c r="AI80" t="str">
        <f t="shared" si="43"/>
        <v/>
      </c>
      <c r="AJ80" t="str">
        <f>IF(AI80&lt;&gt;"",MAX(AJ$8:AJ79)+1,"")</f>
        <v/>
      </c>
      <c r="AK80" s="26">
        <f t="shared" si="56"/>
        <v>0</v>
      </c>
      <c r="AL80">
        <f t="shared" si="57"/>
        <v>0</v>
      </c>
      <c r="AM80">
        <f t="shared" si="58"/>
        <v>5</v>
      </c>
      <c r="AN80" t="str">
        <f t="shared" si="59"/>
        <v/>
      </c>
      <c r="AO80" t="str">
        <f>IF(AN80="","",MAX(AO$8:AO79)+1)</f>
        <v/>
      </c>
      <c r="AP80" t="str">
        <f t="shared" si="59"/>
        <v/>
      </c>
      <c r="AQ80" t="str">
        <f t="shared" si="59"/>
        <v/>
      </c>
      <c r="AR80" t="str">
        <f t="shared" si="59"/>
        <v/>
      </c>
      <c r="AS80" t="str">
        <f t="shared" si="60"/>
        <v/>
      </c>
      <c r="AT80" t="str">
        <f>IF(AS80="","",MAX(AT$8:AT79)+1)</f>
        <v/>
      </c>
      <c r="AU80" t="str">
        <f t="shared" si="61"/>
        <v/>
      </c>
      <c r="AV80" s="119" t="str">
        <f t="shared" si="62"/>
        <v/>
      </c>
      <c r="AW80" t="str">
        <f t="shared" si="63"/>
        <v/>
      </c>
      <c r="AX80" t="str">
        <f t="shared" si="63"/>
        <v/>
      </c>
      <c r="AY80" t="str">
        <f t="shared" si="63"/>
        <v/>
      </c>
      <c r="AZ80" t="str">
        <f t="shared" si="63"/>
        <v/>
      </c>
      <c r="BA80" s="119" t="str">
        <f t="shared" si="64"/>
        <v/>
      </c>
      <c r="BC80" t="str">
        <f t="shared" si="65"/>
        <v>,00</v>
      </c>
      <c r="BD80">
        <f t="shared" si="44"/>
        <v>0</v>
      </c>
    </row>
    <row r="81" spans="1:56" ht="2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10" t="str">
        <f t="shared" si="45"/>
        <v/>
      </c>
      <c r="I81" s="115">
        <f t="shared" si="46"/>
        <v>0</v>
      </c>
      <c r="J81" s="271" t="str">
        <f t="shared" si="47"/>
        <v/>
      </c>
      <c r="K81" s="272"/>
      <c r="L81" s="274"/>
      <c r="M81" s="134">
        <f t="shared" si="48"/>
        <v>0</v>
      </c>
      <c r="N81" s="254" t="str">
        <f t="shared" si="49"/>
        <v/>
      </c>
      <c r="O81" s="135">
        <f t="shared" si="50"/>
        <v>0</v>
      </c>
      <c r="P81" s="136">
        <f t="shared" si="51"/>
        <v>0</v>
      </c>
      <c r="Q81" s="130" t="str">
        <f t="shared" si="32"/>
        <v/>
      </c>
      <c r="R81" s="131" t="str">
        <f t="shared" si="52"/>
        <v/>
      </c>
      <c r="S81" s="137" t="str">
        <f t="shared" si="37"/>
        <v/>
      </c>
      <c r="T81" s="133" t="str">
        <f t="shared" si="32"/>
        <v/>
      </c>
      <c r="U81" s="138" t="str">
        <f t="shared" si="32"/>
        <v/>
      </c>
      <c r="V81" s="255">
        <f t="shared" si="53"/>
        <v>0</v>
      </c>
      <c r="W81" s="256" t="str">
        <f t="shared" si="54"/>
        <v/>
      </c>
      <c r="X81" s="29" t="str">
        <f t="shared" si="38"/>
        <v/>
      </c>
      <c r="Y81" s="45">
        <f t="shared" si="38"/>
        <v>0</v>
      </c>
      <c r="Z81" s="26" t="str">
        <f t="shared" si="55"/>
        <v/>
      </c>
      <c r="AA81" t="str">
        <f t="shared" si="39"/>
        <v/>
      </c>
      <c r="AB81" t="str">
        <f>IF(AA81&lt;&gt;"",MAX(AB$8:AB80)+1,"")</f>
        <v/>
      </c>
      <c r="AC81" t="str">
        <f t="shared" si="40"/>
        <v/>
      </c>
      <c r="AD81" t="str">
        <f>IF(AC81&lt;&gt;"",MAX(AD$8:AD80)+1,"")</f>
        <v/>
      </c>
      <c r="AE81" t="str">
        <f t="shared" si="41"/>
        <v/>
      </c>
      <c r="AF81" t="str">
        <f>IF(AE81&lt;&gt;"",MAX(AF$8:AF80)+1,"")</f>
        <v/>
      </c>
      <c r="AG81" t="str">
        <f t="shared" si="42"/>
        <v/>
      </c>
      <c r="AH81" t="str">
        <f>IF(AG81&lt;&gt;"",MAX(AH$8:AH80)+1,"")</f>
        <v/>
      </c>
      <c r="AI81" t="str">
        <f t="shared" si="43"/>
        <v/>
      </c>
      <c r="AJ81" t="str">
        <f>IF(AI81&lt;&gt;"",MAX(AJ$8:AJ80)+1,"")</f>
        <v/>
      </c>
      <c r="AK81" s="26">
        <f t="shared" si="56"/>
        <v>0</v>
      </c>
      <c r="AL81">
        <f t="shared" si="57"/>
        <v>0</v>
      </c>
      <c r="AM81">
        <f t="shared" si="58"/>
        <v>5</v>
      </c>
      <c r="AN81" t="str">
        <f t="shared" si="59"/>
        <v/>
      </c>
      <c r="AO81" t="str">
        <f>IF(AN81="","",MAX(AO$8:AO80)+1)</f>
        <v/>
      </c>
      <c r="AP81" t="str">
        <f t="shared" si="59"/>
        <v/>
      </c>
      <c r="AQ81" t="str">
        <f t="shared" si="59"/>
        <v/>
      </c>
      <c r="AR81" t="str">
        <f t="shared" si="59"/>
        <v/>
      </c>
      <c r="AS81" t="str">
        <f t="shared" si="60"/>
        <v/>
      </c>
      <c r="AT81" t="str">
        <f>IF(AS81="","",MAX(AT$8:AT80)+1)</f>
        <v/>
      </c>
      <c r="AU81" t="str">
        <f t="shared" si="61"/>
        <v/>
      </c>
      <c r="AV81" s="119" t="str">
        <f t="shared" si="62"/>
        <v/>
      </c>
      <c r="AW81" t="str">
        <f t="shared" si="63"/>
        <v/>
      </c>
      <c r="AX81" t="str">
        <f t="shared" si="63"/>
        <v/>
      </c>
      <c r="AY81" t="str">
        <f t="shared" si="63"/>
        <v/>
      </c>
      <c r="AZ81" t="str">
        <f t="shared" si="63"/>
        <v/>
      </c>
      <c r="BA81" s="119" t="str">
        <f t="shared" si="64"/>
        <v/>
      </c>
      <c r="BC81" t="str">
        <f t="shared" si="65"/>
        <v>,00</v>
      </c>
      <c r="BD81">
        <f t="shared" si="44"/>
        <v>0</v>
      </c>
    </row>
    <row r="82" spans="1:56" ht="2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10" t="str">
        <f t="shared" si="45"/>
        <v/>
      </c>
      <c r="I82" s="115">
        <f t="shared" si="46"/>
        <v>0</v>
      </c>
      <c r="J82" s="271" t="str">
        <f t="shared" si="47"/>
        <v/>
      </c>
      <c r="K82" s="272"/>
      <c r="L82" s="274"/>
      <c r="M82" s="134">
        <f t="shared" si="48"/>
        <v>0</v>
      </c>
      <c r="N82" s="254" t="str">
        <f t="shared" si="49"/>
        <v/>
      </c>
      <c r="O82" s="135">
        <f t="shared" si="50"/>
        <v>0</v>
      </c>
      <c r="P82" s="136">
        <f t="shared" si="51"/>
        <v>0</v>
      </c>
      <c r="Q82" s="130" t="str">
        <f t="shared" si="32"/>
        <v/>
      </c>
      <c r="R82" s="131" t="str">
        <f t="shared" si="52"/>
        <v/>
      </c>
      <c r="S82" s="137" t="str">
        <f t="shared" si="37"/>
        <v/>
      </c>
      <c r="T82" s="133" t="str">
        <f t="shared" si="32"/>
        <v/>
      </c>
      <c r="U82" s="138" t="str">
        <f t="shared" si="32"/>
        <v/>
      </c>
      <c r="V82" s="255">
        <f t="shared" si="53"/>
        <v>0</v>
      </c>
      <c r="W82" s="256" t="str">
        <f t="shared" si="54"/>
        <v/>
      </c>
      <c r="X82" s="29" t="str">
        <f t="shared" si="38"/>
        <v/>
      </c>
      <c r="Y82" s="45">
        <f t="shared" si="38"/>
        <v>0</v>
      </c>
      <c r="Z82" s="26" t="str">
        <f t="shared" si="55"/>
        <v/>
      </c>
      <c r="AA82" t="str">
        <f t="shared" si="39"/>
        <v/>
      </c>
      <c r="AB82" t="str">
        <f>IF(AA82&lt;&gt;"",MAX(AB$8:AB81)+1,"")</f>
        <v/>
      </c>
      <c r="AC82" t="str">
        <f t="shared" si="40"/>
        <v/>
      </c>
      <c r="AD82" t="str">
        <f>IF(AC82&lt;&gt;"",MAX(AD$8:AD81)+1,"")</f>
        <v/>
      </c>
      <c r="AE82" t="str">
        <f t="shared" si="41"/>
        <v/>
      </c>
      <c r="AF82" t="str">
        <f>IF(AE82&lt;&gt;"",MAX(AF$8:AF81)+1,"")</f>
        <v/>
      </c>
      <c r="AG82" t="str">
        <f t="shared" si="42"/>
        <v/>
      </c>
      <c r="AH82" t="str">
        <f>IF(AG82&lt;&gt;"",MAX(AH$8:AH81)+1,"")</f>
        <v/>
      </c>
      <c r="AI82" t="str">
        <f t="shared" si="43"/>
        <v/>
      </c>
      <c r="AJ82" t="str">
        <f>IF(AI82&lt;&gt;"",MAX(AJ$8:AJ81)+1,"")</f>
        <v/>
      </c>
      <c r="AK82" s="26">
        <f t="shared" si="56"/>
        <v>0</v>
      </c>
      <c r="AL82">
        <f t="shared" si="57"/>
        <v>0</v>
      </c>
      <c r="AM82">
        <f t="shared" si="58"/>
        <v>5</v>
      </c>
      <c r="AN82" t="str">
        <f t="shared" si="59"/>
        <v/>
      </c>
      <c r="AO82" t="str">
        <f>IF(AN82="","",MAX(AO$8:AO81)+1)</f>
        <v/>
      </c>
      <c r="AP82" t="str">
        <f t="shared" si="59"/>
        <v/>
      </c>
      <c r="AQ82" t="str">
        <f t="shared" si="59"/>
        <v/>
      </c>
      <c r="AR82" t="str">
        <f t="shared" si="59"/>
        <v/>
      </c>
      <c r="AS82" t="str">
        <f t="shared" si="60"/>
        <v/>
      </c>
      <c r="AT82" t="str">
        <f>IF(AS82="","",MAX(AT$8:AT81)+1)</f>
        <v/>
      </c>
      <c r="AU82" t="str">
        <f t="shared" si="61"/>
        <v/>
      </c>
      <c r="AV82" s="119" t="str">
        <f t="shared" si="62"/>
        <v/>
      </c>
      <c r="AW82" t="str">
        <f t="shared" si="63"/>
        <v/>
      </c>
      <c r="AX82" t="str">
        <f t="shared" si="63"/>
        <v/>
      </c>
      <c r="AY82" t="str">
        <f t="shared" si="63"/>
        <v/>
      </c>
      <c r="AZ82" t="str">
        <f t="shared" si="63"/>
        <v/>
      </c>
      <c r="BA82" s="119" t="str">
        <f t="shared" si="64"/>
        <v/>
      </c>
      <c r="BC82" t="str">
        <f t="shared" si="65"/>
        <v>,00</v>
      </c>
      <c r="BD82">
        <f t="shared" si="44"/>
        <v>0</v>
      </c>
    </row>
    <row r="83" spans="1:56" ht="2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10" t="str">
        <f t="shared" si="45"/>
        <v/>
      </c>
      <c r="I83" s="115">
        <f t="shared" si="46"/>
        <v>0</v>
      </c>
      <c r="J83" s="271" t="str">
        <f t="shared" si="47"/>
        <v/>
      </c>
      <c r="K83" s="272"/>
      <c r="L83" s="274"/>
      <c r="M83" s="134">
        <f t="shared" si="48"/>
        <v>0</v>
      </c>
      <c r="N83" s="254" t="str">
        <f t="shared" si="49"/>
        <v/>
      </c>
      <c r="O83" s="135">
        <f t="shared" si="50"/>
        <v>0</v>
      </c>
      <c r="P83" s="136">
        <f t="shared" si="51"/>
        <v>0</v>
      </c>
      <c r="Q83" s="130" t="str">
        <f t="shared" si="32"/>
        <v/>
      </c>
      <c r="R83" s="131" t="str">
        <f t="shared" si="52"/>
        <v/>
      </c>
      <c r="S83" s="137" t="str">
        <f t="shared" si="37"/>
        <v/>
      </c>
      <c r="T83" s="133" t="str">
        <f t="shared" si="32"/>
        <v/>
      </c>
      <c r="U83" s="138" t="str">
        <f t="shared" si="32"/>
        <v/>
      </c>
      <c r="V83" s="255">
        <f t="shared" si="53"/>
        <v>0</v>
      </c>
      <c r="W83" s="256" t="str">
        <f t="shared" si="54"/>
        <v/>
      </c>
      <c r="X83" s="29" t="str">
        <f t="shared" si="38"/>
        <v/>
      </c>
      <c r="Y83" s="45">
        <f t="shared" si="38"/>
        <v>0</v>
      </c>
      <c r="Z83" s="26" t="str">
        <f t="shared" si="55"/>
        <v/>
      </c>
      <c r="AA83" t="str">
        <f t="shared" si="39"/>
        <v/>
      </c>
      <c r="AB83" t="str">
        <f>IF(AA83&lt;&gt;"",MAX(AB$8:AB82)+1,"")</f>
        <v/>
      </c>
      <c r="AC83" t="str">
        <f t="shared" si="40"/>
        <v/>
      </c>
      <c r="AD83" t="str">
        <f>IF(AC83&lt;&gt;"",MAX(AD$8:AD82)+1,"")</f>
        <v/>
      </c>
      <c r="AE83" t="str">
        <f t="shared" si="41"/>
        <v/>
      </c>
      <c r="AF83" t="str">
        <f>IF(AE83&lt;&gt;"",MAX(AF$8:AF82)+1,"")</f>
        <v/>
      </c>
      <c r="AG83" t="str">
        <f t="shared" si="42"/>
        <v/>
      </c>
      <c r="AH83" t="str">
        <f>IF(AG83&lt;&gt;"",MAX(AH$8:AH82)+1,"")</f>
        <v/>
      </c>
      <c r="AI83" t="str">
        <f t="shared" si="43"/>
        <v/>
      </c>
      <c r="AJ83" t="str">
        <f>IF(AI83&lt;&gt;"",MAX(AJ$8:AJ82)+1,"")</f>
        <v/>
      </c>
      <c r="AK83" s="26">
        <f t="shared" si="56"/>
        <v>0</v>
      </c>
      <c r="AL83">
        <f t="shared" si="57"/>
        <v>0</v>
      </c>
      <c r="AM83">
        <f t="shared" si="58"/>
        <v>5</v>
      </c>
      <c r="AN83" t="str">
        <f t="shared" si="59"/>
        <v/>
      </c>
      <c r="AO83" t="str">
        <f>IF(AN83="","",MAX(AO$8:AO82)+1)</f>
        <v/>
      </c>
      <c r="AP83" t="str">
        <f t="shared" si="59"/>
        <v/>
      </c>
      <c r="AQ83" t="str">
        <f t="shared" si="59"/>
        <v/>
      </c>
      <c r="AR83" t="str">
        <f t="shared" si="59"/>
        <v/>
      </c>
      <c r="AS83" t="str">
        <f t="shared" si="60"/>
        <v/>
      </c>
      <c r="AT83" t="str">
        <f>IF(AS83="","",MAX(AT$8:AT82)+1)</f>
        <v/>
      </c>
      <c r="AU83" t="str">
        <f t="shared" si="61"/>
        <v/>
      </c>
      <c r="AV83" s="119" t="str">
        <f t="shared" si="62"/>
        <v/>
      </c>
      <c r="AW83" t="str">
        <f t="shared" si="63"/>
        <v/>
      </c>
      <c r="AX83" t="str">
        <f t="shared" si="63"/>
        <v/>
      </c>
      <c r="AY83" t="str">
        <f t="shared" si="63"/>
        <v/>
      </c>
      <c r="AZ83" t="str">
        <f t="shared" si="63"/>
        <v/>
      </c>
      <c r="BA83" s="119" t="str">
        <f t="shared" si="64"/>
        <v/>
      </c>
      <c r="BC83" t="str">
        <f t="shared" si="65"/>
        <v>,00</v>
      </c>
      <c r="BD83">
        <f t="shared" si="44"/>
        <v>0</v>
      </c>
    </row>
    <row r="84" spans="1:56" ht="2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10" t="str">
        <f t="shared" si="45"/>
        <v/>
      </c>
      <c r="I84" s="115">
        <f t="shared" si="46"/>
        <v>0</v>
      </c>
      <c r="J84" s="271" t="str">
        <f t="shared" si="47"/>
        <v/>
      </c>
      <c r="K84" s="272"/>
      <c r="L84" s="274"/>
      <c r="M84" s="134">
        <f t="shared" si="48"/>
        <v>0</v>
      </c>
      <c r="N84" s="254" t="str">
        <f t="shared" si="49"/>
        <v/>
      </c>
      <c r="O84" s="135">
        <f t="shared" si="50"/>
        <v>0</v>
      </c>
      <c r="P84" s="136">
        <f t="shared" si="51"/>
        <v>0</v>
      </c>
      <c r="Q84" s="130" t="str">
        <f t="shared" si="32"/>
        <v/>
      </c>
      <c r="R84" s="131" t="str">
        <f t="shared" si="52"/>
        <v/>
      </c>
      <c r="S84" s="137" t="str">
        <f t="shared" si="37"/>
        <v/>
      </c>
      <c r="T84" s="133" t="str">
        <f t="shared" si="32"/>
        <v/>
      </c>
      <c r="U84" s="138" t="str">
        <f t="shared" si="32"/>
        <v/>
      </c>
      <c r="V84" s="255">
        <f t="shared" si="53"/>
        <v>0</v>
      </c>
      <c r="W84" s="256" t="str">
        <f t="shared" si="54"/>
        <v/>
      </c>
      <c r="X84" s="29" t="str">
        <f t="shared" si="38"/>
        <v/>
      </c>
      <c r="Y84" s="45">
        <f t="shared" si="38"/>
        <v>0</v>
      </c>
      <c r="Z84" s="26" t="str">
        <f t="shared" si="55"/>
        <v/>
      </c>
      <c r="AA84" t="str">
        <f t="shared" si="39"/>
        <v/>
      </c>
      <c r="AB84" t="str">
        <f>IF(AA84&lt;&gt;"",MAX(AB$8:AB83)+1,"")</f>
        <v/>
      </c>
      <c r="AC84" t="str">
        <f t="shared" si="40"/>
        <v/>
      </c>
      <c r="AD84" t="str">
        <f>IF(AC84&lt;&gt;"",MAX(AD$8:AD83)+1,"")</f>
        <v/>
      </c>
      <c r="AE84" t="str">
        <f t="shared" si="41"/>
        <v/>
      </c>
      <c r="AF84" t="str">
        <f>IF(AE84&lt;&gt;"",MAX(AF$8:AF83)+1,"")</f>
        <v/>
      </c>
      <c r="AG84" t="str">
        <f t="shared" si="42"/>
        <v/>
      </c>
      <c r="AH84" t="str">
        <f>IF(AG84&lt;&gt;"",MAX(AH$8:AH83)+1,"")</f>
        <v/>
      </c>
      <c r="AI84" t="str">
        <f t="shared" si="43"/>
        <v/>
      </c>
      <c r="AJ84" t="str">
        <f>IF(AI84&lt;&gt;"",MAX(AJ$8:AJ83)+1,"")</f>
        <v/>
      </c>
      <c r="AK84" s="26">
        <f t="shared" si="56"/>
        <v>0</v>
      </c>
      <c r="AL84">
        <f t="shared" si="57"/>
        <v>0</v>
      </c>
      <c r="AM84">
        <f t="shared" si="58"/>
        <v>5</v>
      </c>
      <c r="AN84" t="str">
        <f t="shared" si="59"/>
        <v/>
      </c>
      <c r="AO84" t="str">
        <f>IF(AN84="","",MAX(AO$8:AO83)+1)</f>
        <v/>
      </c>
      <c r="AP84" t="str">
        <f t="shared" si="59"/>
        <v/>
      </c>
      <c r="AQ84" t="str">
        <f t="shared" si="59"/>
        <v/>
      </c>
      <c r="AR84" t="str">
        <f t="shared" si="59"/>
        <v/>
      </c>
      <c r="AS84" t="str">
        <f t="shared" si="60"/>
        <v/>
      </c>
      <c r="AT84" t="str">
        <f>IF(AS84="","",MAX(AT$8:AT83)+1)</f>
        <v/>
      </c>
      <c r="AU84" t="str">
        <f t="shared" si="61"/>
        <v/>
      </c>
      <c r="AV84" s="119" t="str">
        <f t="shared" si="62"/>
        <v/>
      </c>
      <c r="AW84" t="str">
        <f t="shared" si="63"/>
        <v/>
      </c>
      <c r="AX84" t="str">
        <f t="shared" si="63"/>
        <v/>
      </c>
      <c r="AY84" t="str">
        <f t="shared" si="63"/>
        <v/>
      </c>
      <c r="AZ84" t="str">
        <f t="shared" si="63"/>
        <v/>
      </c>
      <c r="BA84" s="119" t="str">
        <f t="shared" si="64"/>
        <v/>
      </c>
      <c r="BC84" t="str">
        <f t="shared" si="65"/>
        <v>,00</v>
      </c>
      <c r="BD84">
        <f t="shared" si="44"/>
        <v>0</v>
      </c>
    </row>
    <row r="85" spans="1:56" ht="2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10" t="str">
        <f t="shared" si="45"/>
        <v/>
      </c>
      <c r="I85" s="115">
        <f t="shared" si="46"/>
        <v>0</v>
      </c>
      <c r="J85" s="271" t="str">
        <f t="shared" si="47"/>
        <v/>
      </c>
      <c r="K85" s="272"/>
      <c r="L85" s="274"/>
      <c r="M85" s="134">
        <f t="shared" si="48"/>
        <v>0</v>
      </c>
      <c r="N85" s="254" t="str">
        <f t="shared" si="49"/>
        <v/>
      </c>
      <c r="O85" s="135">
        <f t="shared" si="50"/>
        <v>0</v>
      </c>
      <c r="P85" s="136">
        <f t="shared" si="51"/>
        <v>0</v>
      </c>
      <c r="Q85" s="130" t="str">
        <f t="shared" si="32"/>
        <v/>
      </c>
      <c r="R85" s="131" t="str">
        <f t="shared" si="52"/>
        <v/>
      </c>
      <c r="S85" s="137" t="str">
        <f t="shared" si="37"/>
        <v/>
      </c>
      <c r="T85" s="133" t="str">
        <f t="shared" si="32"/>
        <v/>
      </c>
      <c r="U85" s="138" t="str">
        <f t="shared" si="32"/>
        <v/>
      </c>
      <c r="V85" s="255">
        <f t="shared" si="53"/>
        <v>0</v>
      </c>
      <c r="W85" s="256" t="str">
        <f t="shared" si="54"/>
        <v/>
      </c>
      <c r="X85" s="29" t="str">
        <f t="shared" si="38"/>
        <v/>
      </c>
      <c r="Y85" s="45">
        <f t="shared" si="38"/>
        <v>0</v>
      </c>
      <c r="Z85" s="26" t="str">
        <f t="shared" si="55"/>
        <v/>
      </c>
      <c r="AA85" t="str">
        <f t="shared" si="39"/>
        <v/>
      </c>
      <c r="AB85" t="str">
        <f>IF(AA85&lt;&gt;"",MAX(AB$8:AB84)+1,"")</f>
        <v/>
      </c>
      <c r="AC85" t="str">
        <f t="shared" si="40"/>
        <v/>
      </c>
      <c r="AD85" t="str">
        <f>IF(AC85&lt;&gt;"",MAX(AD$8:AD84)+1,"")</f>
        <v/>
      </c>
      <c r="AE85" t="str">
        <f t="shared" si="41"/>
        <v/>
      </c>
      <c r="AF85" t="str">
        <f>IF(AE85&lt;&gt;"",MAX(AF$8:AF84)+1,"")</f>
        <v/>
      </c>
      <c r="AG85" t="str">
        <f t="shared" si="42"/>
        <v/>
      </c>
      <c r="AH85" t="str">
        <f>IF(AG85&lt;&gt;"",MAX(AH$8:AH84)+1,"")</f>
        <v/>
      </c>
      <c r="AI85" t="str">
        <f t="shared" si="43"/>
        <v/>
      </c>
      <c r="AJ85" t="str">
        <f>IF(AI85&lt;&gt;"",MAX(AJ$8:AJ84)+1,"")</f>
        <v/>
      </c>
      <c r="AK85" s="26">
        <f t="shared" si="56"/>
        <v>0</v>
      </c>
      <c r="AL85">
        <f t="shared" si="57"/>
        <v>0</v>
      </c>
      <c r="AM85">
        <f t="shared" si="58"/>
        <v>5</v>
      </c>
      <c r="AN85" t="str">
        <f t="shared" si="59"/>
        <v/>
      </c>
      <c r="AO85" t="str">
        <f>IF(AN85="","",MAX(AO$8:AO84)+1)</f>
        <v/>
      </c>
      <c r="AP85" t="str">
        <f t="shared" si="59"/>
        <v/>
      </c>
      <c r="AQ85" t="str">
        <f t="shared" si="59"/>
        <v/>
      </c>
      <c r="AR85" t="str">
        <f t="shared" si="59"/>
        <v/>
      </c>
      <c r="AS85" t="str">
        <f t="shared" si="60"/>
        <v/>
      </c>
      <c r="AT85" t="str">
        <f>IF(AS85="","",MAX(AT$8:AT84)+1)</f>
        <v/>
      </c>
      <c r="AU85" t="str">
        <f t="shared" si="61"/>
        <v/>
      </c>
      <c r="AV85" s="119" t="str">
        <f t="shared" si="62"/>
        <v/>
      </c>
      <c r="AW85" t="str">
        <f t="shared" si="63"/>
        <v/>
      </c>
      <c r="AX85" t="str">
        <f t="shared" si="63"/>
        <v/>
      </c>
      <c r="AY85" t="str">
        <f t="shared" si="63"/>
        <v/>
      </c>
      <c r="AZ85" t="str">
        <f t="shared" si="63"/>
        <v/>
      </c>
      <c r="BA85" s="119" t="str">
        <f t="shared" si="64"/>
        <v/>
      </c>
      <c r="BC85" t="str">
        <f t="shared" si="65"/>
        <v>,00</v>
      </c>
      <c r="BD85">
        <f t="shared" si="44"/>
        <v>0</v>
      </c>
    </row>
    <row r="86" spans="1:56" ht="2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10" t="str">
        <f t="shared" si="45"/>
        <v/>
      </c>
      <c r="I86" s="115">
        <f t="shared" si="46"/>
        <v>0</v>
      </c>
      <c r="J86" s="271" t="str">
        <f t="shared" si="47"/>
        <v/>
      </c>
      <c r="K86" s="272"/>
      <c r="L86" s="274"/>
      <c r="M86" s="134">
        <f t="shared" si="48"/>
        <v>0</v>
      </c>
      <c r="N86" s="254" t="str">
        <f t="shared" si="49"/>
        <v/>
      </c>
      <c r="O86" s="135">
        <f t="shared" si="50"/>
        <v>0</v>
      </c>
      <c r="P86" s="136">
        <f t="shared" si="51"/>
        <v>0</v>
      </c>
      <c r="Q86" s="130" t="str">
        <f t="shared" si="32"/>
        <v/>
      </c>
      <c r="R86" s="131" t="str">
        <f t="shared" si="52"/>
        <v/>
      </c>
      <c r="S86" s="137" t="str">
        <f t="shared" si="37"/>
        <v/>
      </c>
      <c r="T86" s="133" t="str">
        <f t="shared" si="32"/>
        <v/>
      </c>
      <c r="U86" s="138" t="str">
        <f t="shared" si="32"/>
        <v/>
      </c>
      <c r="V86" s="255">
        <f t="shared" si="53"/>
        <v>0</v>
      </c>
      <c r="W86" s="256" t="str">
        <f t="shared" si="54"/>
        <v/>
      </c>
      <c r="X86" s="29" t="str">
        <f t="shared" si="38"/>
        <v/>
      </c>
      <c r="Y86" s="45">
        <f t="shared" si="38"/>
        <v>0</v>
      </c>
      <c r="Z86" s="26" t="str">
        <f t="shared" si="55"/>
        <v/>
      </c>
      <c r="AA86" t="str">
        <f t="shared" si="39"/>
        <v/>
      </c>
      <c r="AB86" t="str">
        <f>IF(AA86&lt;&gt;"",MAX(AB$8:AB85)+1,"")</f>
        <v/>
      </c>
      <c r="AC86" t="str">
        <f t="shared" si="40"/>
        <v/>
      </c>
      <c r="AD86" t="str">
        <f>IF(AC86&lt;&gt;"",MAX(AD$8:AD85)+1,"")</f>
        <v/>
      </c>
      <c r="AE86" t="str">
        <f t="shared" si="41"/>
        <v/>
      </c>
      <c r="AF86" t="str">
        <f>IF(AE86&lt;&gt;"",MAX(AF$8:AF85)+1,"")</f>
        <v/>
      </c>
      <c r="AG86" t="str">
        <f t="shared" si="42"/>
        <v/>
      </c>
      <c r="AH86" t="str">
        <f>IF(AG86&lt;&gt;"",MAX(AH$8:AH85)+1,"")</f>
        <v/>
      </c>
      <c r="AI86" t="str">
        <f t="shared" si="43"/>
        <v/>
      </c>
      <c r="AJ86" t="str">
        <f>IF(AI86&lt;&gt;"",MAX(AJ$8:AJ85)+1,"")</f>
        <v/>
      </c>
      <c r="AK86" s="26">
        <f t="shared" si="56"/>
        <v>0</v>
      </c>
      <c r="AL86">
        <f t="shared" si="57"/>
        <v>0</v>
      </c>
      <c r="AM86">
        <f t="shared" si="58"/>
        <v>5</v>
      </c>
      <c r="AN86" t="str">
        <f t="shared" si="59"/>
        <v/>
      </c>
      <c r="AO86" t="str">
        <f>IF(AN86="","",MAX(AO$8:AO85)+1)</f>
        <v/>
      </c>
      <c r="AP86" t="str">
        <f t="shared" si="59"/>
        <v/>
      </c>
      <c r="AQ86" t="str">
        <f t="shared" si="59"/>
        <v/>
      </c>
      <c r="AR86" t="str">
        <f t="shared" si="59"/>
        <v/>
      </c>
      <c r="AS86" t="str">
        <f t="shared" si="60"/>
        <v/>
      </c>
      <c r="AT86" t="str">
        <f>IF(AS86="","",MAX(AT$8:AT85)+1)</f>
        <v/>
      </c>
      <c r="AU86" t="str">
        <f t="shared" si="61"/>
        <v/>
      </c>
      <c r="AV86" s="119" t="str">
        <f t="shared" si="62"/>
        <v/>
      </c>
      <c r="AW86" t="str">
        <f t="shared" si="63"/>
        <v/>
      </c>
      <c r="AX86" t="str">
        <f t="shared" si="63"/>
        <v/>
      </c>
      <c r="AY86" t="str">
        <f t="shared" si="63"/>
        <v/>
      </c>
      <c r="AZ86" t="str">
        <f t="shared" si="63"/>
        <v/>
      </c>
      <c r="BA86" s="119" t="str">
        <f t="shared" si="64"/>
        <v/>
      </c>
      <c r="BC86" t="str">
        <f t="shared" si="65"/>
        <v>,00</v>
      </c>
      <c r="BD86">
        <f t="shared" si="44"/>
        <v>0</v>
      </c>
    </row>
    <row r="87" spans="1:56" ht="2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10" t="str">
        <f t="shared" si="45"/>
        <v/>
      </c>
      <c r="I87" s="115">
        <f t="shared" si="46"/>
        <v>0</v>
      </c>
      <c r="J87" s="271" t="str">
        <f t="shared" si="47"/>
        <v/>
      </c>
      <c r="K87" s="272"/>
      <c r="L87" s="274"/>
      <c r="M87" s="134">
        <f t="shared" si="48"/>
        <v>0</v>
      </c>
      <c r="N87" s="254" t="str">
        <f t="shared" si="49"/>
        <v/>
      </c>
      <c r="O87" s="135">
        <f t="shared" si="50"/>
        <v>0</v>
      </c>
      <c r="P87" s="136">
        <f t="shared" si="51"/>
        <v>0</v>
      </c>
      <c r="Q87" s="130" t="str">
        <f t="shared" si="32"/>
        <v/>
      </c>
      <c r="R87" s="131" t="str">
        <f t="shared" si="52"/>
        <v/>
      </c>
      <c r="S87" s="137" t="str">
        <f t="shared" si="37"/>
        <v/>
      </c>
      <c r="T87" s="133" t="str">
        <f t="shared" si="32"/>
        <v/>
      </c>
      <c r="U87" s="138" t="str">
        <f t="shared" si="32"/>
        <v/>
      </c>
      <c r="V87" s="255">
        <f t="shared" si="53"/>
        <v>0</v>
      </c>
      <c r="W87" s="256" t="str">
        <f t="shared" si="54"/>
        <v/>
      </c>
      <c r="X87" s="29" t="str">
        <f t="shared" si="38"/>
        <v/>
      </c>
      <c r="Y87" s="45">
        <f t="shared" si="38"/>
        <v>0</v>
      </c>
      <c r="Z87" s="26" t="str">
        <f t="shared" si="55"/>
        <v/>
      </c>
      <c r="AA87" t="str">
        <f t="shared" si="39"/>
        <v/>
      </c>
      <c r="AB87" t="str">
        <f>IF(AA87&lt;&gt;"",MAX(AB$8:AB86)+1,"")</f>
        <v/>
      </c>
      <c r="AC87" t="str">
        <f t="shared" si="40"/>
        <v/>
      </c>
      <c r="AD87" t="str">
        <f>IF(AC87&lt;&gt;"",MAX(AD$8:AD86)+1,"")</f>
        <v/>
      </c>
      <c r="AE87" t="str">
        <f t="shared" si="41"/>
        <v/>
      </c>
      <c r="AF87" t="str">
        <f>IF(AE87&lt;&gt;"",MAX(AF$8:AF86)+1,"")</f>
        <v/>
      </c>
      <c r="AG87" t="str">
        <f t="shared" si="42"/>
        <v/>
      </c>
      <c r="AH87" t="str">
        <f>IF(AG87&lt;&gt;"",MAX(AH$8:AH86)+1,"")</f>
        <v/>
      </c>
      <c r="AI87" t="str">
        <f t="shared" si="43"/>
        <v/>
      </c>
      <c r="AJ87" t="str">
        <f>IF(AI87&lt;&gt;"",MAX(AJ$8:AJ86)+1,"")</f>
        <v/>
      </c>
      <c r="AK87" s="26">
        <f t="shared" si="56"/>
        <v>0</v>
      </c>
      <c r="AL87">
        <f t="shared" si="57"/>
        <v>0</v>
      </c>
      <c r="AM87">
        <f t="shared" si="58"/>
        <v>5</v>
      </c>
      <c r="AN87" t="str">
        <f t="shared" si="59"/>
        <v/>
      </c>
      <c r="AO87" t="str">
        <f>IF(AN87="","",MAX(AO$8:AO86)+1)</f>
        <v/>
      </c>
      <c r="AP87" t="str">
        <f t="shared" si="59"/>
        <v/>
      </c>
      <c r="AQ87" t="str">
        <f t="shared" si="59"/>
        <v/>
      </c>
      <c r="AR87" t="str">
        <f t="shared" si="59"/>
        <v/>
      </c>
      <c r="AS87" t="str">
        <f t="shared" si="60"/>
        <v/>
      </c>
      <c r="AT87" t="str">
        <f>IF(AS87="","",MAX(AT$8:AT86)+1)</f>
        <v/>
      </c>
      <c r="AU87" t="str">
        <f t="shared" si="61"/>
        <v/>
      </c>
      <c r="AV87" s="119" t="str">
        <f t="shared" si="62"/>
        <v/>
      </c>
      <c r="AW87" t="str">
        <f t="shared" si="63"/>
        <v/>
      </c>
      <c r="AX87" t="str">
        <f t="shared" si="63"/>
        <v/>
      </c>
      <c r="AY87" t="str">
        <f t="shared" si="63"/>
        <v/>
      </c>
      <c r="AZ87" t="str">
        <f t="shared" si="63"/>
        <v/>
      </c>
      <c r="BA87" s="119" t="str">
        <f t="shared" si="64"/>
        <v/>
      </c>
      <c r="BC87" t="str">
        <f t="shared" si="65"/>
        <v>,00</v>
      </c>
      <c r="BD87">
        <f t="shared" si="44"/>
        <v>0</v>
      </c>
    </row>
    <row r="88" spans="1:56" ht="2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10" t="str">
        <f t="shared" si="45"/>
        <v/>
      </c>
      <c r="I88" s="115">
        <f t="shared" si="46"/>
        <v>0</v>
      </c>
      <c r="J88" s="271" t="str">
        <f t="shared" si="47"/>
        <v/>
      </c>
      <c r="K88" s="272"/>
      <c r="L88" s="274"/>
      <c r="M88" s="134">
        <f t="shared" si="48"/>
        <v>0</v>
      </c>
      <c r="N88" s="254" t="str">
        <f t="shared" si="49"/>
        <v/>
      </c>
      <c r="O88" s="135">
        <f t="shared" si="50"/>
        <v>0</v>
      </c>
      <c r="P88" s="136">
        <f t="shared" si="51"/>
        <v>0</v>
      </c>
      <c r="Q88" s="130" t="str">
        <f t="shared" si="32"/>
        <v/>
      </c>
      <c r="R88" s="131" t="str">
        <f t="shared" si="52"/>
        <v/>
      </c>
      <c r="S88" s="137" t="str">
        <f t="shared" si="37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3"/>
        <v>0</v>
      </c>
      <c r="W88" s="256" t="str">
        <f t="shared" si="54"/>
        <v/>
      </c>
      <c r="X88" s="29" t="str">
        <f t="shared" si="38"/>
        <v/>
      </c>
      <c r="Y88" s="45">
        <f t="shared" si="38"/>
        <v>0</v>
      </c>
      <c r="Z88" s="26" t="str">
        <f t="shared" si="55"/>
        <v/>
      </c>
      <c r="AA88" t="str">
        <f t="shared" si="39"/>
        <v/>
      </c>
      <c r="AB88" t="str">
        <f>IF(AA88&lt;&gt;"",MAX(AB$8:AB87)+1,"")</f>
        <v/>
      </c>
      <c r="AC88" t="str">
        <f t="shared" si="40"/>
        <v/>
      </c>
      <c r="AD88" t="str">
        <f>IF(AC88&lt;&gt;"",MAX(AD$8:AD87)+1,"")</f>
        <v/>
      </c>
      <c r="AE88" t="str">
        <f t="shared" si="41"/>
        <v/>
      </c>
      <c r="AF88" t="str">
        <f>IF(AE88&lt;&gt;"",MAX(AF$8:AF87)+1,"")</f>
        <v/>
      </c>
      <c r="AG88" t="str">
        <f t="shared" si="42"/>
        <v/>
      </c>
      <c r="AH88" t="str">
        <f>IF(AG88&lt;&gt;"",MAX(AH$8:AH87)+1,"")</f>
        <v/>
      </c>
      <c r="AI88" t="str">
        <f t="shared" si="43"/>
        <v/>
      </c>
      <c r="AJ88" t="str">
        <f>IF(AI88&lt;&gt;"",MAX(AJ$8:AJ87)+1,"")</f>
        <v/>
      </c>
      <c r="AK88" s="26">
        <f t="shared" si="56"/>
        <v>0</v>
      </c>
      <c r="AL88">
        <f t="shared" si="57"/>
        <v>0</v>
      </c>
      <c r="AM88">
        <f t="shared" si="58"/>
        <v>5</v>
      </c>
      <c r="AN88" t="str">
        <f t="shared" si="59"/>
        <v/>
      </c>
      <c r="AO88" t="str">
        <f>IF(AN88="","",MAX(AO$8:AO87)+1)</f>
        <v/>
      </c>
      <c r="AP88" t="str">
        <f t="shared" si="59"/>
        <v/>
      </c>
      <c r="AQ88" t="str">
        <f t="shared" si="59"/>
        <v/>
      </c>
      <c r="AR88" t="str">
        <f t="shared" si="59"/>
        <v/>
      </c>
      <c r="AS88" t="str">
        <f t="shared" si="60"/>
        <v/>
      </c>
      <c r="AT88" t="str">
        <f>IF(AS88="","",MAX(AT$8:AT87)+1)</f>
        <v/>
      </c>
      <c r="AU88" t="str">
        <f t="shared" si="61"/>
        <v/>
      </c>
      <c r="AV88" s="119" t="str">
        <f t="shared" si="62"/>
        <v/>
      </c>
      <c r="AW88" t="str">
        <f t="shared" si="63"/>
        <v/>
      </c>
      <c r="AX88" t="str">
        <f t="shared" si="63"/>
        <v/>
      </c>
      <c r="AY88" t="str">
        <f t="shared" si="63"/>
        <v/>
      </c>
      <c r="AZ88" t="str">
        <f t="shared" si="63"/>
        <v/>
      </c>
      <c r="BA88" s="119" t="str">
        <f t="shared" si="64"/>
        <v/>
      </c>
      <c r="BC88" t="str">
        <f t="shared" si="65"/>
        <v>,00</v>
      </c>
      <c r="BD88">
        <f t="shared" si="44"/>
        <v>0</v>
      </c>
    </row>
    <row r="89" spans="1:56" ht="2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10" t="str">
        <f t="shared" si="45"/>
        <v/>
      </c>
      <c r="I89" s="115">
        <f t="shared" si="46"/>
        <v>0</v>
      </c>
      <c r="J89" s="271" t="str">
        <f t="shared" si="47"/>
        <v/>
      </c>
      <c r="K89" s="272"/>
      <c r="L89" s="274"/>
      <c r="M89" s="134">
        <f t="shared" si="48"/>
        <v>0</v>
      </c>
      <c r="N89" s="254" t="str">
        <f t="shared" si="49"/>
        <v/>
      </c>
      <c r="O89" s="135">
        <f t="shared" si="50"/>
        <v>0</v>
      </c>
      <c r="P89" s="136">
        <f t="shared" si="51"/>
        <v>0</v>
      </c>
      <c r="Q89" s="130" t="str">
        <f t="shared" ref="Q89:U100" si="66">IF(ISERROR(VLOOKUP($K89,$B$9:$G$100,Q$3,FALSE)),"",VLOOKUP($K89,$B$9:$G$100,Q$3,FALSE))</f>
        <v/>
      </c>
      <c r="R89" s="131" t="str">
        <f t="shared" si="52"/>
        <v/>
      </c>
      <c r="S89" s="137" t="str">
        <f t="shared" si="37"/>
        <v/>
      </c>
      <c r="T89" s="133" t="str">
        <f t="shared" si="66"/>
        <v/>
      </c>
      <c r="U89" s="138" t="str">
        <f>IF(ISERROR(VLOOKUP($K89,$B$9:$G$100,U$3,FALSE)),"",VLOOKUP($K89,$B$9:$G$100,U$3,FALSE))</f>
        <v/>
      </c>
      <c r="V89" s="255">
        <f t="shared" si="53"/>
        <v>0</v>
      </c>
      <c r="W89" s="256" t="str">
        <f t="shared" si="54"/>
        <v/>
      </c>
      <c r="X89" s="29" t="str">
        <f t="shared" si="38"/>
        <v/>
      </c>
      <c r="Y89" s="45">
        <f t="shared" si="38"/>
        <v>0</v>
      </c>
      <c r="Z89" s="26" t="str">
        <f t="shared" si="55"/>
        <v/>
      </c>
      <c r="AA89" t="str">
        <f t="shared" si="39"/>
        <v/>
      </c>
      <c r="AB89" t="str">
        <f>IF(AA89&lt;&gt;"",MAX(AB$8:AB88)+1,"")</f>
        <v/>
      </c>
      <c r="AC89" t="str">
        <f t="shared" si="40"/>
        <v/>
      </c>
      <c r="AD89" t="str">
        <f>IF(AC89&lt;&gt;"",MAX(AD$8:AD88)+1,"")</f>
        <v/>
      </c>
      <c r="AE89" t="str">
        <f t="shared" si="41"/>
        <v/>
      </c>
      <c r="AF89" t="str">
        <f>IF(AE89&lt;&gt;"",MAX(AF$8:AF88)+1,"")</f>
        <v/>
      </c>
      <c r="AG89" t="str">
        <f t="shared" si="42"/>
        <v/>
      </c>
      <c r="AH89" t="str">
        <f>IF(AG89&lt;&gt;"",MAX(AH$8:AH88)+1,"")</f>
        <v/>
      </c>
      <c r="AI89" t="str">
        <f t="shared" si="43"/>
        <v/>
      </c>
      <c r="AJ89" t="str">
        <f>IF(AI89&lt;&gt;"",MAX(AJ$8:AJ88)+1,"")</f>
        <v/>
      </c>
      <c r="AK89" s="26">
        <f t="shared" si="56"/>
        <v>0</v>
      </c>
      <c r="AL89">
        <f t="shared" si="57"/>
        <v>0</v>
      </c>
      <c r="AM89">
        <f t="shared" si="58"/>
        <v>5</v>
      </c>
      <c r="AN89" t="str">
        <f t="shared" si="59"/>
        <v/>
      </c>
      <c r="AO89" t="str">
        <f>IF(AN89="","",MAX(AO$8:AO88)+1)</f>
        <v/>
      </c>
      <c r="AP89" t="str">
        <f t="shared" si="59"/>
        <v/>
      </c>
      <c r="AQ89" t="str">
        <f t="shared" si="59"/>
        <v/>
      </c>
      <c r="AR89" t="str">
        <f t="shared" si="59"/>
        <v/>
      </c>
      <c r="AS89" t="str">
        <f t="shared" si="60"/>
        <v/>
      </c>
      <c r="AT89" t="str">
        <f>IF(AS89="","",MAX(AT$8:AT88)+1)</f>
        <v/>
      </c>
      <c r="AU89" t="str">
        <f t="shared" si="61"/>
        <v/>
      </c>
      <c r="AV89" s="119" t="str">
        <f t="shared" si="62"/>
        <v/>
      </c>
      <c r="AW89" t="str">
        <f t="shared" si="63"/>
        <v/>
      </c>
      <c r="AX89" t="str">
        <f t="shared" si="63"/>
        <v/>
      </c>
      <c r="AY89" t="str">
        <f t="shared" si="63"/>
        <v/>
      </c>
      <c r="AZ89" t="str">
        <f t="shared" si="63"/>
        <v/>
      </c>
      <c r="BA89" s="119" t="str">
        <f t="shared" si="64"/>
        <v/>
      </c>
      <c r="BC89" t="str">
        <f t="shared" si="65"/>
        <v>,00</v>
      </c>
      <c r="BD89">
        <f t="shared" si="44"/>
        <v>0</v>
      </c>
    </row>
    <row r="90" spans="1:56" ht="2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10" t="str">
        <f t="shared" si="45"/>
        <v/>
      </c>
      <c r="I90" s="115">
        <f t="shared" si="46"/>
        <v>0</v>
      </c>
      <c r="J90" s="271" t="str">
        <f t="shared" si="47"/>
        <v/>
      </c>
      <c r="K90" s="272"/>
      <c r="L90" s="274"/>
      <c r="M90" s="134">
        <f t="shared" si="48"/>
        <v>0</v>
      </c>
      <c r="N90" s="254" t="str">
        <f t="shared" si="49"/>
        <v/>
      </c>
      <c r="O90" s="135">
        <f t="shared" si="50"/>
        <v>0</v>
      </c>
      <c r="P90" s="136">
        <f t="shared" si="51"/>
        <v>0</v>
      </c>
      <c r="Q90" s="130" t="str">
        <f t="shared" si="66"/>
        <v/>
      </c>
      <c r="R90" s="131" t="str">
        <f t="shared" si="52"/>
        <v/>
      </c>
      <c r="S90" s="137" t="str">
        <f t="shared" si="37"/>
        <v/>
      </c>
      <c r="T90" s="133" t="str">
        <f t="shared" si="66"/>
        <v/>
      </c>
      <c r="U90" s="138" t="str">
        <f t="shared" si="66"/>
        <v/>
      </c>
      <c r="V90" s="255">
        <f t="shared" si="53"/>
        <v>0</v>
      </c>
      <c r="W90" s="256" t="str">
        <f t="shared" si="54"/>
        <v/>
      </c>
      <c r="X90" s="29" t="str">
        <f t="shared" si="38"/>
        <v/>
      </c>
      <c r="Y90" s="45">
        <f t="shared" si="38"/>
        <v>0</v>
      </c>
      <c r="Z90" s="26" t="str">
        <f t="shared" si="55"/>
        <v/>
      </c>
      <c r="AA90" t="str">
        <f t="shared" si="39"/>
        <v/>
      </c>
      <c r="AB90" t="str">
        <f>IF(AA90&lt;&gt;"",MAX(AB$8:AB89)+1,"")</f>
        <v/>
      </c>
      <c r="AC90" t="str">
        <f t="shared" si="40"/>
        <v/>
      </c>
      <c r="AD90" t="str">
        <f>IF(AC90&lt;&gt;"",MAX(AD$8:AD89)+1,"")</f>
        <v/>
      </c>
      <c r="AE90" t="str">
        <f t="shared" si="41"/>
        <v/>
      </c>
      <c r="AF90" t="str">
        <f>IF(AE90&lt;&gt;"",MAX(AF$8:AF89)+1,"")</f>
        <v/>
      </c>
      <c r="AG90" t="str">
        <f t="shared" si="42"/>
        <v/>
      </c>
      <c r="AH90" t="str">
        <f>IF(AG90&lt;&gt;"",MAX(AH$8:AH89)+1,"")</f>
        <v/>
      </c>
      <c r="AI90" t="str">
        <f t="shared" si="43"/>
        <v/>
      </c>
      <c r="AJ90" t="str">
        <f>IF(AI90&lt;&gt;"",MAX(AJ$8:AJ89)+1,"")</f>
        <v/>
      </c>
      <c r="AK90" s="26">
        <f t="shared" si="56"/>
        <v>0</v>
      </c>
      <c r="AL90">
        <f t="shared" si="57"/>
        <v>0</v>
      </c>
      <c r="AM90">
        <f t="shared" si="58"/>
        <v>5</v>
      </c>
      <c r="AN90" t="str">
        <f t="shared" si="59"/>
        <v/>
      </c>
      <c r="AO90" t="str">
        <f>IF(AN90="","",MAX(AO$8:AO89)+1)</f>
        <v/>
      </c>
      <c r="AP90" t="str">
        <f t="shared" si="59"/>
        <v/>
      </c>
      <c r="AQ90" t="str">
        <f t="shared" si="59"/>
        <v/>
      </c>
      <c r="AR90" t="str">
        <f t="shared" si="59"/>
        <v/>
      </c>
      <c r="AS90" t="str">
        <f t="shared" si="60"/>
        <v/>
      </c>
      <c r="AT90" t="str">
        <f>IF(AS90="","",MAX(AT$8:AT89)+1)</f>
        <v/>
      </c>
      <c r="AU90" t="str">
        <f t="shared" si="61"/>
        <v/>
      </c>
      <c r="AV90" s="119" t="str">
        <f t="shared" si="62"/>
        <v/>
      </c>
      <c r="AW90" t="str">
        <f t="shared" si="63"/>
        <v/>
      </c>
      <c r="AX90" t="str">
        <f t="shared" si="63"/>
        <v/>
      </c>
      <c r="AY90" t="str">
        <f t="shared" si="63"/>
        <v/>
      </c>
      <c r="AZ90" t="str">
        <f t="shared" si="63"/>
        <v/>
      </c>
      <c r="BA90" s="119" t="str">
        <f t="shared" si="64"/>
        <v/>
      </c>
      <c r="BC90" t="str">
        <f t="shared" si="65"/>
        <v>,00</v>
      </c>
      <c r="BD90">
        <f t="shared" si="44"/>
        <v>0</v>
      </c>
    </row>
    <row r="91" spans="1:56" ht="2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10" t="str">
        <f t="shared" si="45"/>
        <v/>
      </c>
      <c r="I91" s="115">
        <f t="shared" si="46"/>
        <v>0</v>
      </c>
      <c r="J91" s="271" t="str">
        <f t="shared" si="47"/>
        <v/>
      </c>
      <c r="K91" s="272"/>
      <c r="L91" s="274"/>
      <c r="M91" s="134">
        <f t="shared" si="48"/>
        <v>0</v>
      </c>
      <c r="N91" s="254" t="str">
        <f t="shared" si="49"/>
        <v/>
      </c>
      <c r="O91" s="135">
        <f t="shared" si="50"/>
        <v>0</v>
      </c>
      <c r="P91" s="136">
        <f t="shared" si="51"/>
        <v>0</v>
      </c>
      <c r="Q91" s="130" t="str">
        <f t="shared" si="66"/>
        <v/>
      </c>
      <c r="R91" s="131" t="str">
        <f t="shared" si="52"/>
        <v/>
      </c>
      <c r="S91" s="137" t="str">
        <f t="shared" si="37"/>
        <v/>
      </c>
      <c r="T91" s="133" t="str">
        <f t="shared" si="66"/>
        <v/>
      </c>
      <c r="U91" s="138" t="str">
        <f t="shared" si="66"/>
        <v/>
      </c>
      <c r="V91" s="255">
        <f t="shared" si="53"/>
        <v>0</v>
      </c>
      <c r="W91" s="256" t="str">
        <f t="shared" si="54"/>
        <v/>
      </c>
      <c r="X91" s="29" t="str">
        <f t="shared" si="38"/>
        <v/>
      </c>
      <c r="Y91" s="45">
        <f t="shared" si="38"/>
        <v>0</v>
      </c>
      <c r="Z91" s="26" t="str">
        <f t="shared" si="55"/>
        <v/>
      </c>
      <c r="AA91" t="str">
        <f t="shared" si="39"/>
        <v/>
      </c>
      <c r="AB91" t="str">
        <f>IF(AA91&lt;&gt;"",MAX(AB$8:AB90)+1,"")</f>
        <v/>
      </c>
      <c r="AC91" t="str">
        <f t="shared" si="40"/>
        <v/>
      </c>
      <c r="AD91" t="str">
        <f>IF(AC91&lt;&gt;"",MAX(AD$8:AD90)+1,"")</f>
        <v/>
      </c>
      <c r="AE91" t="str">
        <f t="shared" si="41"/>
        <v/>
      </c>
      <c r="AF91" t="str">
        <f>IF(AE91&lt;&gt;"",MAX(AF$8:AF90)+1,"")</f>
        <v/>
      </c>
      <c r="AG91" t="str">
        <f t="shared" si="42"/>
        <v/>
      </c>
      <c r="AH91" t="str">
        <f>IF(AG91&lt;&gt;"",MAX(AH$8:AH90)+1,"")</f>
        <v/>
      </c>
      <c r="AI91" t="str">
        <f t="shared" si="43"/>
        <v/>
      </c>
      <c r="AJ91" t="str">
        <f>IF(AI91&lt;&gt;"",MAX(AJ$8:AJ90)+1,"")</f>
        <v/>
      </c>
      <c r="AK91" s="26">
        <f t="shared" si="56"/>
        <v>0</v>
      </c>
      <c r="AL91">
        <f t="shared" si="57"/>
        <v>0</v>
      </c>
      <c r="AM91">
        <f t="shared" si="58"/>
        <v>5</v>
      </c>
      <c r="AN91" t="str">
        <f t="shared" si="59"/>
        <v/>
      </c>
      <c r="AO91" t="str">
        <f>IF(AN91="","",MAX(AO$8:AO90)+1)</f>
        <v/>
      </c>
      <c r="AP91" t="str">
        <f t="shared" si="59"/>
        <v/>
      </c>
      <c r="AQ91" t="str">
        <f t="shared" si="59"/>
        <v/>
      </c>
      <c r="AR91" t="str">
        <f t="shared" si="59"/>
        <v/>
      </c>
      <c r="AS91" t="str">
        <f t="shared" si="60"/>
        <v/>
      </c>
      <c r="AT91" t="str">
        <f>IF(AS91="","",MAX(AT$8:AT90)+1)</f>
        <v/>
      </c>
      <c r="AU91" t="str">
        <f t="shared" si="61"/>
        <v/>
      </c>
      <c r="AV91" s="119" t="str">
        <f t="shared" si="62"/>
        <v/>
      </c>
      <c r="AW91" t="str">
        <f t="shared" si="63"/>
        <v/>
      </c>
      <c r="AX91" t="str">
        <f t="shared" si="63"/>
        <v/>
      </c>
      <c r="AY91" t="str">
        <f t="shared" si="63"/>
        <v/>
      </c>
      <c r="AZ91" t="str">
        <f t="shared" si="63"/>
        <v/>
      </c>
      <c r="BA91" s="119" t="str">
        <f t="shared" si="64"/>
        <v/>
      </c>
      <c r="BC91" t="str">
        <f t="shared" si="65"/>
        <v>,00</v>
      </c>
      <c r="BD91">
        <f t="shared" si="44"/>
        <v>0</v>
      </c>
    </row>
    <row r="92" spans="1:56" ht="2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10" t="str">
        <f t="shared" si="45"/>
        <v/>
      </c>
      <c r="I92" s="115">
        <f t="shared" si="46"/>
        <v>0</v>
      </c>
      <c r="J92" s="271" t="str">
        <f t="shared" si="47"/>
        <v/>
      </c>
      <c r="K92" s="272"/>
      <c r="L92" s="274"/>
      <c r="M92" s="134">
        <f t="shared" si="48"/>
        <v>0</v>
      </c>
      <c r="N92" s="254" t="str">
        <f t="shared" si="49"/>
        <v/>
      </c>
      <c r="O92" s="135">
        <f t="shared" si="50"/>
        <v>0</v>
      </c>
      <c r="P92" s="136">
        <f t="shared" si="51"/>
        <v>0</v>
      </c>
      <c r="Q92" s="130" t="str">
        <f t="shared" si="66"/>
        <v/>
      </c>
      <c r="R92" s="131" t="str">
        <f t="shared" si="52"/>
        <v/>
      </c>
      <c r="S92" s="137" t="str">
        <f t="shared" si="37"/>
        <v/>
      </c>
      <c r="T92" s="133" t="str">
        <f t="shared" si="66"/>
        <v/>
      </c>
      <c r="U92" s="138" t="str">
        <f t="shared" si="66"/>
        <v/>
      </c>
      <c r="V92" s="255">
        <f t="shared" si="53"/>
        <v>0</v>
      </c>
      <c r="W92" s="256" t="str">
        <f t="shared" si="54"/>
        <v/>
      </c>
      <c r="X92" s="29" t="str">
        <f t="shared" si="38"/>
        <v/>
      </c>
      <c r="Y92" s="45">
        <f t="shared" si="38"/>
        <v>0</v>
      </c>
      <c r="Z92" s="26" t="str">
        <f t="shared" si="55"/>
        <v/>
      </c>
      <c r="AA92" t="str">
        <f t="shared" si="39"/>
        <v/>
      </c>
      <c r="AB92" t="str">
        <f>IF(AA92&lt;&gt;"",MAX(AB$8:AB91)+1,"")</f>
        <v/>
      </c>
      <c r="AC92" t="str">
        <f t="shared" si="40"/>
        <v/>
      </c>
      <c r="AD92" t="str">
        <f>IF(AC92&lt;&gt;"",MAX(AD$8:AD91)+1,"")</f>
        <v/>
      </c>
      <c r="AE92" t="str">
        <f t="shared" si="41"/>
        <v/>
      </c>
      <c r="AF92" t="str">
        <f>IF(AE92&lt;&gt;"",MAX(AF$8:AF91)+1,"")</f>
        <v/>
      </c>
      <c r="AG92" t="str">
        <f t="shared" si="42"/>
        <v/>
      </c>
      <c r="AH92" t="str">
        <f>IF(AG92&lt;&gt;"",MAX(AH$8:AH91)+1,"")</f>
        <v/>
      </c>
      <c r="AI92" t="str">
        <f t="shared" si="43"/>
        <v/>
      </c>
      <c r="AJ92" t="str">
        <f>IF(AI92&lt;&gt;"",MAX(AJ$8:AJ91)+1,"")</f>
        <v/>
      </c>
      <c r="AK92" s="26">
        <f t="shared" si="56"/>
        <v>0</v>
      </c>
      <c r="AL92">
        <f t="shared" si="57"/>
        <v>0</v>
      </c>
      <c r="AM92">
        <f t="shared" si="58"/>
        <v>5</v>
      </c>
      <c r="AN92" t="str">
        <f t="shared" si="59"/>
        <v/>
      </c>
      <c r="AO92" t="str">
        <f>IF(AN92="","",MAX(AO$8:AO91)+1)</f>
        <v/>
      </c>
      <c r="AP92" t="str">
        <f t="shared" si="59"/>
        <v/>
      </c>
      <c r="AQ92" t="str">
        <f t="shared" si="59"/>
        <v/>
      </c>
      <c r="AR92" t="str">
        <f t="shared" si="59"/>
        <v/>
      </c>
      <c r="AS92" t="str">
        <f t="shared" si="60"/>
        <v/>
      </c>
      <c r="AT92" t="str">
        <f>IF(AS92="","",MAX(AT$8:AT91)+1)</f>
        <v/>
      </c>
      <c r="AU92" t="str">
        <f t="shared" si="61"/>
        <v/>
      </c>
      <c r="AV92" s="119" t="str">
        <f t="shared" si="62"/>
        <v/>
      </c>
      <c r="AW92" t="str">
        <f t="shared" si="63"/>
        <v/>
      </c>
      <c r="AX92" t="str">
        <f t="shared" si="63"/>
        <v/>
      </c>
      <c r="AY92" t="str">
        <f t="shared" si="63"/>
        <v/>
      </c>
      <c r="AZ92" t="str">
        <f t="shared" si="63"/>
        <v/>
      </c>
      <c r="BA92" s="119" t="str">
        <f t="shared" si="64"/>
        <v/>
      </c>
      <c r="BC92" t="str">
        <f t="shared" si="65"/>
        <v>,00</v>
      </c>
      <c r="BD92">
        <f t="shared" si="44"/>
        <v>0</v>
      </c>
    </row>
    <row r="93" spans="1:56" ht="2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10" t="str">
        <f t="shared" si="45"/>
        <v/>
      </c>
      <c r="I93" s="115">
        <f t="shared" si="46"/>
        <v>0</v>
      </c>
      <c r="J93" s="271" t="str">
        <f t="shared" si="47"/>
        <v/>
      </c>
      <c r="K93" s="272"/>
      <c r="L93" s="274"/>
      <c r="M93" s="134">
        <f t="shared" si="48"/>
        <v>0</v>
      </c>
      <c r="N93" s="254" t="str">
        <f t="shared" si="49"/>
        <v/>
      </c>
      <c r="O93" s="135">
        <f t="shared" si="50"/>
        <v>0</v>
      </c>
      <c r="P93" s="136">
        <f t="shared" si="51"/>
        <v>0</v>
      </c>
      <c r="Q93" s="130" t="str">
        <f t="shared" si="66"/>
        <v/>
      </c>
      <c r="R93" s="131" t="str">
        <f t="shared" si="52"/>
        <v/>
      </c>
      <c r="S93" s="137" t="str">
        <f t="shared" si="37"/>
        <v/>
      </c>
      <c r="T93" s="133" t="str">
        <f t="shared" si="66"/>
        <v/>
      </c>
      <c r="U93" s="138" t="str">
        <f t="shared" si="66"/>
        <v/>
      </c>
      <c r="V93" s="255">
        <f t="shared" si="53"/>
        <v>0</v>
      </c>
      <c r="W93" s="256" t="str">
        <f t="shared" si="54"/>
        <v/>
      </c>
      <c r="X93" s="29" t="str">
        <f t="shared" si="38"/>
        <v/>
      </c>
      <c r="Y93" s="45">
        <f t="shared" si="38"/>
        <v>0</v>
      </c>
      <c r="Z93" s="26" t="str">
        <f t="shared" si="55"/>
        <v/>
      </c>
      <c r="AA93" t="str">
        <f t="shared" si="39"/>
        <v/>
      </c>
      <c r="AB93" t="str">
        <f>IF(AA93&lt;&gt;"",MAX(AB$8:AB92)+1,"")</f>
        <v/>
      </c>
      <c r="AC93" t="str">
        <f t="shared" si="40"/>
        <v/>
      </c>
      <c r="AD93" t="str">
        <f>IF(AC93&lt;&gt;"",MAX(AD$8:AD92)+1,"")</f>
        <v/>
      </c>
      <c r="AE93" t="str">
        <f t="shared" si="41"/>
        <v/>
      </c>
      <c r="AF93" t="str">
        <f>IF(AE93&lt;&gt;"",MAX(AF$8:AF92)+1,"")</f>
        <v/>
      </c>
      <c r="AG93" t="str">
        <f t="shared" si="42"/>
        <v/>
      </c>
      <c r="AH93" t="str">
        <f>IF(AG93&lt;&gt;"",MAX(AH$8:AH92)+1,"")</f>
        <v/>
      </c>
      <c r="AI93" t="str">
        <f t="shared" si="43"/>
        <v/>
      </c>
      <c r="AJ93" t="str">
        <f>IF(AI93&lt;&gt;"",MAX(AJ$8:AJ92)+1,"")</f>
        <v/>
      </c>
      <c r="AK93" s="26">
        <f t="shared" si="56"/>
        <v>0</v>
      </c>
      <c r="AL93">
        <f t="shared" si="57"/>
        <v>0</v>
      </c>
      <c r="AM93">
        <f t="shared" si="58"/>
        <v>5</v>
      </c>
      <c r="AN93" t="str">
        <f t="shared" si="59"/>
        <v/>
      </c>
      <c r="AO93" t="str">
        <f>IF(AN93="","",MAX(AO$8:AO92)+1)</f>
        <v/>
      </c>
      <c r="AP93" t="str">
        <f t="shared" si="59"/>
        <v/>
      </c>
      <c r="AQ93" t="str">
        <f t="shared" si="59"/>
        <v/>
      </c>
      <c r="AR93" t="str">
        <f t="shared" si="59"/>
        <v/>
      </c>
      <c r="AS93" t="str">
        <f t="shared" si="60"/>
        <v/>
      </c>
      <c r="AT93" t="str">
        <f>IF(AS93="","",MAX(AT$8:AT92)+1)</f>
        <v/>
      </c>
      <c r="AU93" t="str">
        <f t="shared" si="61"/>
        <v/>
      </c>
      <c r="AV93" s="119" t="str">
        <f t="shared" si="62"/>
        <v/>
      </c>
      <c r="AW93" t="str">
        <f t="shared" si="63"/>
        <v/>
      </c>
      <c r="AX93" t="str">
        <f t="shared" si="63"/>
        <v/>
      </c>
      <c r="AY93" t="str">
        <f t="shared" si="63"/>
        <v/>
      </c>
      <c r="AZ93" t="str">
        <f t="shared" si="63"/>
        <v/>
      </c>
      <c r="BA93" s="119" t="str">
        <f t="shared" si="64"/>
        <v/>
      </c>
      <c r="BC93" t="str">
        <f t="shared" si="65"/>
        <v>,00</v>
      </c>
      <c r="BD93">
        <f t="shared" si="44"/>
        <v>0</v>
      </c>
    </row>
    <row r="94" spans="1:56" ht="2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10" t="str">
        <f t="shared" si="45"/>
        <v/>
      </c>
      <c r="I94" s="115">
        <f t="shared" si="46"/>
        <v>0</v>
      </c>
      <c r="J94" s="271" t="str">
        <f t="shared" si="47"/>
        <v/>
      </c>
      <c r="K94" s="272"/>
      <c r="L94" s="274"/>
      <c r="M94" s="134">
        <f t="shared" si="48"/>
        <v>0</v>
      </c>
      <c r="N94" s="254" t="str">
        <f t="shared" si="49"/>
        <v/>
      </c>
      <c r="O94" s="135">
        <f t="shared" si="50"/>
        <v>0</v>
      </c>
      <c r="P94" s="136">
        <f t="shared" si="51"/>
        <v>0</v>
      </c>
      <c r="Q94" s="130" t="str">
        <f t="shared" si="66"/>
        <v/>
      </c>
      <c r="R94" s="131" t="str">
        <f t="shared" si="52"/>
        <v/>
      </c>
      <c r="S94" s="137" t="str">
        <f t="shared" si="37"/>
        <v/>
      </c>
      <c r="T94" s="133" t="str">
        <f t="shared" si="66"/>
        <v/>
      </c>
      <c r="U94" s="138" t="str">
        <f t="shared" si="66"/>
        <v/>
      </c>
      <c r="V94" s="255">
        <f t="shared" si="53"/>
        <v>0</v>
      </c>
      <c r="W94" s="256" t="str">
        <f t="shared" si="54"/>
        <v/>
      </c>
      <c r="X94" s="29" t="str">
        <f t="shared" si="38"/>
        <v/>
      </c>
      <c r="Y94" s="45">
        <f t="shared" si="38"/>
        <v>0</v>
      </c>
      <c r="Z94" s="26" t="str">
        <f t="shared" si="55"/>
        <v/>
      </c>
      <c r="AA94" t="str">
        <f t="shared" si="39"/>
        <v/>
      </c>
      <c r="AB94" t="str">
        <f>IF(AA94&lt;&gt;"",MAX(AB$8:AB93)+1,"")</f>
        <v/>
      </c>
      <c r="AC94" t="str">
        <f t="shared" si="40"/>
        <v/>
      </c>
      <c r="AD94" t="str">
        <f>IF(AC94&lt;&gt;"",MAX(AD$8:AD93)+1,"")</f>
        <v/>
      </c>
      <c r="AE94" t="str">
        <f t="shared" si="41"/>
        <v/>
      </c>
      <c r="AF94" t="str">
        <f>IF(AE94&lt;&gt;"",MAX(AF$8:AF93)+1,"")</f>
        <v/>
      </c>
      <c r="AG94" t="str">
        <f t="shared" si="42"/>
        <v/>
      </c>
      <c r="AH94" t="str">
        <f>IF(AG94&lt;&gt;"",MAX(AH$8:AH93)+1,"")</f>
        <v/>
      </c>
      <c r="AI94" t="str">
        <f t="shared" si="43"/>
        <v/>
      </c>
      <c r="AJ94" t="str">
        <f>IF(AI94&lt;&gt;"",MAX(AJ$8:AJ93)+1,"")</f>
        <v/>
      </c>
      <c r="AK94" s="26">
        <f t="shared" si="56"/>
        <v>0</v>
      </c>
      <c r="AL94">
        <f t="shared" si="57"/>
        <v>0</v>
      </c>
      <c r="AM94">
        <f t="shared" si="58"/>
        <v>5</v>
      </c>
      <c r="AN94" t="str">
        <f t="shared" si="59"/>
        <v/>
      </c>
      <c r="AO94" t="str">
        <f>IF(AN94="","",MAX(AO$8:AO93)+1)</f>
        <v/>
      </c>
      <c r="AP94" t="str">
        <f t="shared" si="59"/>
        <v/>
      </c>
      <c r="AQ94" t="str">
        <f t="shared" si="59"/>
        <v/>
      </c>
      <c r="AR94" t="str">
        <f t="shared" si="59"/>
        <v/>
      </c>
      <c r="AS94" t="str">
        <f t="shared" si="60"/>
        <v/>
      </c>
      <c r="AT94" t="str">
        <f>IF(AS94="","",MAX(AT$8:AT93)+1)</f>
        <v/>
      </c>
      <c r="AU94" t="str">
        <f t="shared" si="61"/>
        <v/>
      </c>
      <c r="AV94" s="119" t="str">
        <f t="shared" si="62"/>
        <v/>
      </c>
      <c r="AW94" t="str">
        <f t="shared" si="63"/>
        <v/>
      </c>
      <c r="AX94" t="str">
        <f t="shared" si="63"/>
        <v/>
      </c>
      <c r="AY94" t="str">
        <f t="shared" si="63"/>
        <v/>
      </c>
      <c r="AZ94" t="str">
        <f t="shared" si="63"/>
        <v/>
      </c>
      <c r="BA94" s="119" t="str">
        <f t="shared" si="64"/>
        <v/>
      </c>
      <c r="BC94" t="str">
        <f t="shared" si="65"/>
        <v>,00</v>
      </c>
      <c r="BD94">
        <f t="shared" si="44"/>
        <v>0</v>
      </c>
    </row>
    <row r="95" spans="1:56" ht="2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10" t="str">
        <f t="shared" si="45"/>
        <v/>
      </c>
      <c r="I95" s="115">
        <f t="shared" si="46"/>
        <v>0</v>
      </c>
      <c r="J95" s="271" t="str">
        <f t="shared" si="47"/>
        <v/>
      </c>
      <c r="K95" s="272"/>
      <c r="L95" s="274"/>
      <c r="M95" s="134">
        <f t="shared" si="48"/>
        <v>0</v>
      </c>
      <c r="N95" s="254" t="str">
        <f t="shared" si="49"/>
        <v/>
      </c>
      <c r="O95" s="135">
        <f t="shared" si="50"/>
        <v>0</v>
      </c>
      <c r="P95" s="136">
        <f t="shared" si="51"/>
        <v>0</v>
      </c>
      <c r="Q95" s="130" t="str">
        <f t="shared" si="66"/>
        <v/>
      </c>
      <c r="R95" s="131" t="str">
        <f t="shared" si="52"/>
        <v/>
      </c>
      <c r="S95" s="137" t="str">
        <f t="shared" si="37"/>
        <v/>
      </c>
      <c r="T95" s="133" t="str">
        <f t="shared" si="66"/>
        <v/>
      </c>
      <c r="U95" s="138" t="str">
        <f t="shared" si="66"/>
        <v/>
      </c>
      <c r="V95" s="255">
        <f t="shared" si="53"/>
        <v>0</v>
      </c>
      <c r="W95" s="256" t="str">
        <f t="shared" si="54"/>
        <v/>
      </c>
      <c r="X95" s="29" t="str">
        <f t="shared" si="38"/>
        <v/>
      </c>
      <c r="Y95" s="45">
        <f t="shared" si="38"/>
        <v>0</v>
      </c>
      <c r="Z95" s="26" t="str">
        <f t="shared" si="55"/>
        <v/>
      </c>
      <c r="AA95" t="str">
        <f t="shared" si="39"/>
        <v/>
      </c>
      <c r="AB95" t="str">
        <f>IF(AA95&lt;&gt;"",MAX(AB$8:AB94)+1,"")</f>
        <v/>
      </c>
      <c r="AC95" t="str">
        <f t="shared" si="40"/>
        <v/>
      </c>
      <c r="AD95" t="str">
        <f>IF(AC95&lt;&gt;"",MAX(AD$8:AD94)+1,"")</f>
        <v/>
      </c>
      <c r="AE95" t="str">
        <f t="shared" si="41"/>
        <v/>
      </c>
      <c r="AF95" t="str">
        <f>IF(AE95&lt;&gt;"",MAX(AF$8:AF94)+1,"")</f>
        <v/>
      </c>
      <c r="AG95" t="str">
        <f t="shared" si="42"/>
        <v/>
      </c>
      <c r="AH95" t="str">
        <f>IF(AG95&lt;&gt;"",MAX(AH$8:AH94)+1,"")</f>
        <v/>
      </c>
      <c r="AI95" t="str">
        <f t="shared" si="43"/>
        <v/>
      </c>
      <c r="AJ95" t="str">
        <f>IF(AI95&lt;&gt;"",MAX(AJ$8:AJ94)+1,"")</f>
        <v/>
      </c>
      <c r="AK95" s="26">
        <f t="shared" si="56"/>
        <v>0</v>
      </c>
      <c r="AL95">
        <f t="shared" si="57"/>
        <v>0</v>
      </c>
      <c r="AM95">
        <f t="shared" si="58"/>
        <v>5</v>
      </c>
      <c r="AN95" t="str">
        <f t="shared" si="59"/>
        <v/>
      </c>
      <c r="AO95" t="str">
        <f>IF(AN95="","",MAX(AO$8:AO94)+1)</f>
        <v/>
      </c>
      <c r="AP95" t="str">
        <f t="shared" si="59"/>
        <v/>
      </c>
      <c r="AQ95" t="str">
        <f t="shared" si="59"/>
        <v/>
      </c>
      <c r="AR95" t="str">
        <f t="shared" si="59"/>
        <v/>
      </c>
      <c r="AS95" t="str">
        <f t="shared" si="60"/>
        <v/>
      </c>
      <c r="AT95" t="str">
        <f>IF(AS95="","",MAX(AT$8:AT94)+1)</f>
        <v/>
      </c>
      <c r="AU95" t="str">
        <f t="shared" si="61"/>
        <v/>
      </c>
      <c r="AV95" s="119" t="str">
        <f t="shared" si="62"/>
        <v/>
      </c>
      <c r="AW95" t="str">
        <f t="shared" si="63"/>
        <v/>
      </c>
      <c r="AX95" t="str">
        <f t="shared" si="63"/>
        <v/>
      </c>
      <c r="AY95" t="str">
        <f t="shared" si="63"/>
        <v/>
      </c>
      <c r="AZ95" t="str">
        <f t="shared" si="63"/>
        <v/>
      </c>
      <c r="BA95" s="119" t="str">
        <f t="shared" si="64"/>
        <v/>
      </c>
      <c r="BC95" t="str">
        <f t="shared" si="65"/>
        <v>,00</v>
      </c>
      <c r="BD95">
        <f t="shared" si="44"/>
        <v>0</v>
      </c>
    </row>
    <row r="96" spans="1:56" ht="2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10" t="str">
        <f t="shared" si="45"/>
        <v/>
      </c>
      <c r="I96" s="115">
        <f t="shared" si="46"/>
        <v>0</v>
      </c>
      <c r="J96" s="271" t="str">
        <f t="shared" si="47"/>
        <v/>
      </c>
      <c r="K96" s="272"/>
      <c r="L96" s="274"/>
      <c r="M96" s="134">
        <f t="shared" si="48"/>
        <v>0</v>
      </c>
      <c r="N96" s="254" t="str">
        <f t="shared" si="49"/>
        <v/>
      </c>
      <c r="O96" s="135">
        <f t="shared" si="50"/>
        <v>0</v>
      </c>
      <c r="P96" s="136">
        <f t="shared" si="51"/>
        <v>0</v>
      </c>
      <c r="Q96" s="130" t="str">
        <f t="shared" si="66"/>
        <v/>
      </c>
      <c r="R96" s="131" t="str">
        <f t="shared" si="52"/>
        <v/>
      </c>
      <c r="S96" s="137" t="str">
        <f t="shared" si="37"/>
        <v/>
      </c>
      <c r="T96" s="133" t="str">
        <f t="shared" si="66"/>
        <v/>
      </c>
      <c r="U96" s="138" t="str">
        <f t="shared" si="66"/>
        <v/>
      </c>
      <c r="V96" s="255">
        <f t="shared" si="53"/>
        <v>0</v>
      </c>
      <c r="W96" s="256" t="str">
        <f t="shared" si="54"/>
        <v/>
      </c>
      <c r="X96" s="29" t="str">
        <f t="shared" si="38"/>
        <v/>
      </c>
      <c r="Y96" s="45">
        <f t="shared" si="38"/>
        <v>0</v>
      </c>
      <c r="Z96" s="26" t="str">
        <f t="shared" si="55"/>
        <v/>
      </c>
      <c r="AA96" t="str">
        <f t="shared" si="39"/>
        <v/>
      </c>
      <c r="AB96" t="str">
        <f>IF(AA96&lt;&gt;"",MAX(AB$8:AB95)+1,"")</f>
        <v/>
      </c>
      <c r="AC96" t="str">
        <f t="shared" si="40"/>
        <v/>
      </c>
      <c r="AD96" t="str">
        <f>IF(AC96&lt;&gt;"",MAX(AD$8:AD95)+1,"")</f>
        <v/>
      </c>
      <c r="AE96" t="str">
        <f t="shared" si="41"/>
        <v/>
      </c>
      <c r="AF96" t="str">
        <f>IF(AE96&lt;&gt;"",MAX(AF$8:AF95)+1,"")</f>
        <v/>
      </c>
      <c r="AG96" t="str">
        <f t="shared" si="42"/>
        <v/>
      </c>
      <c r="AH96" t="str">
        <f>IF(AG96&lt;&gt;"",MAX(AH$8:AH95)+1,"")</f>
        <v/>
      </c>
      <c r="AI96" t="str">
        <f t="shared" si="43"/>
        <v/>
      </c>
      <c r="AJ96" t="str">
        <f>IF(AI96&lt;&gt;"",MAX(AJ$8:AJ95)+1,"")</f>
        <v/>
      </c>
      <c r="AK96" s="26">
        <f t="shared" si="56"/>
        <v>0</v>
      </c>
      <c r="AL96">
        <f t="shared" si="57"/>
        <v>0</v>
      </c>
      <c r="AM96">
        <f t="shared" si="58"/>
        <v>5</v>
      </c>
      <c r="AN96" t="str">
        <f t="shared" si="59"/>
        <v/>
      </c>
      <c r="AO96" t="str">
        <f>IF(AN96="","",MAX(AO$8:AO95)+1)</f>
        <v/>
      </c>
      <c r="AP96" t="str">
        <f t="shared" si="59"/>
        <v/>
      </c>
      <c r="AQ96" t="str">
        <f t="shared" si="59"/>
        <v/>
      </c>
      <c r="AR96" t="str">
        <f t="shared" si="59"/>
        <v/>
      </c>
      <c r="AS96" t="str">
        <f t="shared" si="60"/>
        <v/>
      </c>
      <c r="AT96" t="str">
        <f>IF(AS96="","",MAX(AT$8:AT95)+1)</f>
        <v/>
      </c>
      <c r="AU96" t="str">
        <f t="shared" si="61"/>
        <v/>
      </c>
      <c r="AV96" s="119" t="str">
        <f t="shared" si="62"/>
        <v/>
      </c>
      <c r="AW96" t="str">
        <f t="shared" si="63"/>
        <v/>
      </c>
      <c r="AX96" t="str">
        <f t="shared" si="63"/>
        <v/>
      </c>
      <c r="AY96" t="str">
        <f t="shared" si="63"/>
        <v/>
      </c>
      <c r="AZ96" t="str">
        <f t="shared" si="63"/>
        <v/>
      </c>
      <c r="BA96" s="119" t="str">
        <f t="shared" si="64"/>
        <v/>
      </c>
      <c r="BC96" t="str">
        <f t="shared" si="65"/>
        <v>,00</v>
      </c>
      <c r="BD96">
        <f t="shared" si="44"/>
        <v>0</v>
      </c>
    </row>
    <row r="97" spans="1:16382" ht="2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10" t="str">
        <f t="shared" si="45"/>
        <v/>
      </c>
      <c r="I97" s="115">
        <f t="shared" si="46"/>
        <v>0</v>
      </c>
      <c r="J97" s="271" t="str">
        <f t="shared" si="47"/>
        <v/>
      </c>
      <c r="K97" s="272"/>
      <c r="L97" s="274"/>
      <c r="M97" s="134">
        <f t="shared" si="48"/>
        <v>0</v>
      </c>
      <c r="N97" s="254" t="str">
        <f t="shared" si="49"/>
        <v/>
      </c>
      <c r="O97" s="135">
        <f t="shared" si="50"/>
        <v>0</v>
      </c>
      <c r="P97" s="136">
        <f t="shared" si="51"/>
        <v>0</v>
      </c>
      <c r="Q97" s="130" t="str">
        <f t="shared" si="66"/>
        <v/>
      </c>
      <c r="R97" s="131" t="str">
        <f t="shared" si="52"/>
        <v/>
      </c>
      <c r="S97" s="137" t="str">
        <f t="shared" si="37"/>
        <v/>
      </c>
      <c r="T97" s="133" t="str">
        <f t="shared" si="66"/>
        <v/>
      </c>
      <c r="U97" s="138" t="str">
        <f t="shared" si="66"/>
        <v/>
      </c>
      <c r="V97" s="255">
        <f t="shared" si="53"/>
        <v>0</v>
      </c>
      <c r="W97" s="256" t="str">
        <f t="shared" si="54"/>
        <v/>
      </c>
      <c r="X97" s="29" t="str">
        <f t="shared" si="38"/>
        <v/>
      </c>
      <c r="Y97" s="45">
        <f t="shared" si="38"/>
        <v>0</v>
      </c>
      <c r="Z97" s="26" t="str">
        <f t="shared" si="55"/>
        <v/>
      </c>
      <c r="AA97" t="str">
        <f t="shared" si="39"/>
        <v/>
      </c>
      <c r="AB97" t="str">
        <f>IF(AA97&lt;&gt;"",MAX(AB$8:AB96)+1,"")</f>
        <v/>
      </c>
      <c r="AC97" t="str">
        <f t="shared" si="40"/>
        <v/>
      </c>
      <c r="AD97" t="str">
        <f>IF(AC97&lt;&gt;"",MAX(AD$8:AD96)+1,"")</f>
        <v/>
      </c>
      <c r="AE97" t="str">
        <f t="shared" si="41"/>
        <v/>
      </c>
      <c r="AF97" t="str">
        <f>IF(AE97&lt;&gt;"",MAX(AF$8:AF96)+1,"")</f>
        <v/>
      </c>
      <c r="AG97" t="str">
        <f t="shared" si="42"/>
        <v/>
      </c>
      <c r="AH97" t="str">
        <f>IF(AG97&lt;&gt;"",MAX(AH$8:AH96)+1,"")</f>
        <v/>
      </c>
      <c r="AI97" t="str">
        <f t="shared" si="43"/>
        <v/>
      </c>
      <c r="AJ97" t="str">
        <f>IF(AI97&lt;&gt;"",MAX(AJ$8:AJ96)+1,"")</f>
        <v/>
      </c>
      <c r="AK97" s="26">
        <f t="shared" si="56"/>
        <v>0</v>
      </c>
      <c r="AL97">
        <f t="shared" si="57"/>
        <v>0</v>
      </c>
      <c r="AM97">
        <f t="shared" si="58"/>
        <v>5</v>
      </c>
      <c r="AN97" t="str">
        <f t="shared" si="59"/>
        <v/>
      </c>
      <c r="AO97" t="str">
        <f>IF(AN97="","",MAX(AO$8:AO96)+1)</f>
        <v/>
      </c>
      <c r="AP97" t="str">
        <f t="shared" si="59"/>
        <v/>
      </c>
      <c r="AQ97" t="str">
        <f t="shared" si="59"/>
        <v/>
      </c>
      <c r="AR97" t="str">
        <f t="shared" si="59"/>
        <v/>
      </c>
      <c r="AS97" t="str">
        <f t="shared" si="60"/>
        <v/>
      </c>
      <c r="AT97" t="str">
        <f>IF(AS97="","",MAX(AT$8:AT96)+1)</f>
        <v/>
      </c>
      <c r="AU97" t="str">
        <f t="shared" si="61"/>
        <v/>
      </c>
      <c r="AV97" s="119" t="str">
        <f t="shared" si="62"/>
        <v/>
      </c>
      <c r="AW97" t="str">
        <f t="shared" si="63"/>
        <v/>
      </c>
      <c r="AX97" t="str">
        <f t="shared" si="63"/>
        <v/>
      </c>
      <c r="AY97" t="str">
        <f t="shared" si="63"/>
        <v/>
      </c>
      <c r="AZ97" t="str">
        <f t="shared" si="63"/>
        <v/>
      </c>
      <c r="BA97" s="119" t="str">
        <f t="shared" si="64"/>
        <v/>
      </c>
      <c r="BC97" t="str">
        <f t="shared" si="65"/>
        <v>,00</v>
      </c>
      <c r="BD97">
        <f t="shared" si="44"/>
        <v>0</v>
      </c>
    </row>
    <row r="98" spans="1:16382" ht="2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10" t="str">
        <f t="shared" si="45"/>
        <v/>
      </c>
      <c r="I98" s="115">
        <f t="shared" si="46"/>
        <v>0</v>
      </c>
      <c r="J98" s="271" t="str">
        <f t="shared" si="47"/>
        <v/>
      </c>
      <c r="K98" s="272"/>
      <c r="L98" s="274"/>
      <c r="M98" s="134">
        <f t="shared" si="48"/>
        <v>0</v>
      </c>
      <c r="N98" s="254" t="str">
        <f t="shared" si="49"/>
        <v/>
      </c>
      <c r="O98" s="135">
        <f t="shared" si="50"/>
        <v>0</v>
      </c>
      <c r="P98" s="136">
        <f t="shared" si="51"/>
        <v>0</v>
      </c>
      <c r="Q98" s="130" t="str">
        <f t="shared" si="66"/>
        <v/>
      </c>
      <c r="R98" s="131" t="str">
        <f t="shared" si="52"/>
        <v/>
      </c>
      <c r="S98" s="137" t="str">
        <f t="shared" si="37"/>
        <v/>
      </c>
      <c r="T98" s="133" t="str">
        <f t="shared" si="66"/>
        <v/>
      </c>
      <c r="U98" s="138" t="str">
        <f t="shared" si="66"/>
        <v/>
      </c>
      <c r="V98" s="255">
        <f t="shared" si="53"/>
        <v>0</v>
      </c>
      <c r="W98" s="256" t="str">
        <f t="shared" si="54"/>
        <v/>
      </c>
      <c r="X98" s="29" t="str">
        <f t="shared" si="38"/>
        <v/>
      </c>
      <c r="Y98" s="45">
        <f t="shared" si="38"/>
        <v>0</v>
      </c>
      <c r="Z98" s="26" t="str">
        <f t="shared" si="55"/>
        <v/>
      </c>
      <c r="AA98" t="str">
        <f t="shared" si="39"/>
        <v/>
      </c>
      <c r="AB98" t="str">
        <f>IF(AA98&lt;&gt;"",MAX(AB$8:AB97)+1,"")</f>
        <v/>
      </c>
      <c r="AC98" t="str">
        <f t="shared" si="40"/>
        <v/>
      </c>
      <c r="AD98" t="str">
        <f>IF(AC98&lt;&gt;"",MAX(AD$8:AD97)+1,"")</f>
        <v/>
      </c>
      <c r="AE98" t="str">
        <f t="shared" si="41"/>
        <v/>
      </c>
      <c r="AF98" t="str">
        <f>IF(AE98&lt;&gt;"",MAX(AF$8:AF97)+1,"")</f>
        <v/>
      </c>
      <c r="AG98" t="str">
        <f t="shared" si="42"/>
        <v/>
      </c>
      <c r="AH98" t="str">
        <f>IF(AG98&lt;&gt;"",MAX(AH$8:AH97)+1,"")</f>
        <v/>
      </c>
      <c r="AI98" t="str">
        <f t="shared" si="43"/>
        <v/>
      </c>
      <c r="AJ98" t="str">
        <f>IF(AI98&lt;&gt;"",MAX(AJ$8:AJ97)+1,"")</f>
        <v/>
      </c>
      <c r="AK98" s="26">
        <f t="shared" si="56"/>
        <v>0</v>
      </c>
      <c r="AL98">
        <f t="shared" si="57"/>
        <v>0</v>
      </c>
      <c r="AM98">
        <f t="shared" si="58"/>
        <v>5</v>
      </c>
      <c r="AN98" t="str">
        <f t="shared" si="59"/>
        <v/>
      </c>
      <c r="AO98" t="str">
        <f>IF(AN98="","",MAX(AO$8:AO97)+1)</f>
        <v/>
      </c>
      <c r="AP98" t="str">
        <f t="shared" si="59"/>
        <v/>
      </c>
      <c r="AQ98" t="str">
        <f t="shared" si="59"/>
        <v/>
      </c>
      <c r="AR98" t="str">
        <f t="shared" si="59"/>
        <v/>
      </c>
      <c r="AS98" t="str">
        <f t="shared" si="60"/>
        <v/>
      </c>
      <c r="AT98" t="str">
        <f>IF(AS98="","",MAX(AT$8:AT97)+1)</f>
        <v/>
      </c>
      <c r="AU98" t="str">
        <f t="shared" si="61"/>
        <v/>
      </c>
      <c r="AV98" s="119" t="str">
        <f t="shared" si="62"/>
        <v/>
      </c>
      <c r="AW98" t="str">
        <f t="shared" si="63"/>
        <v/>
      </c>
      <c r="AX98" t="str">
        <f t="shared" si="63"/>
        <v/>
      </c>
      <c r="AY98" t="str">
        <f t="shared" si="63"/>
        <v/>
      </c>
      <c r="AZ98" t="str">
        <f t="shared" si="63"/>
        <v/>
      </c>
      <c r="BA98" s="119" t="str">
        <f t="shared" si="64"/>
        <v/>
      </c>
      <c r="BC98" t="str">
        <f t="shared" si="65"/>
        <v>,00</v>
      </c>
      <c r="BD98">
        <f t="shared" si="44"/>
        <v>0</v>
      </c>
    </row>
    <row r="99" spans="1:16382" ht="2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10" t="str">
        <f t="shared" si="45"/>
        <v/>
      </c>
      <c r="I99" s="115">
        <f t="shared" si="46"/>
        <v>0</v>
      </c>
      <c r="J99" s="271" t="str">
        <f t="shared" si="47"/>
        <v/>
      </c>
      <c r="K99" s="272"/>
      <c r="L99" s="274"/>
      <c r="M99" s="134">
        <f t="shared" si="48"/>
        <v>0</v>
      </c>
      <c r="N99" s="254" t="str">
        <f t="shared" si="49"/>
        <v/>
      </c>
      <c r="O99" s="135">
        <f t="shared" si="50"/>
        <v>0</v>
      </c>
      <c r="P99" s="136">
        <f t="shared" si="51"/>
        <v>0</v>
      </c>
      <c r="Q99" s="130" t="str">
        <f t="shared" si="66"/>
        <v/>
      </c>
      <c r="R99" s="131" t="str">
        <f t="shared" si="52"/>
        <v/>
      </c>
      <c r="S99" s="137" t="str">
        <f t="shared" si="37"/>
        <v/>
      </c>
      <c r="T99" s="133" t="str">
        <f t="shared" si="66"/>
        <v/>
      </c>
      <c r="U99" s="138" t="str">
        <f t="shared" si="66"/>
        <v/>
      </c>
      <c r="V99" s="255">
        <f t="shared" si="53"/>
        <v>0</v>
      </c>
      <c r="W99" s="256" t="str">
        <f t="shared" si="54"/>
        <v/>
      </c>
      <c r="X99" s="29" t="str">
        <f t="shared" si="38"/>
        <v/>
      </c>
      <c r="Y99" s="45">
        <f t="shared" si="38"/>
        <v>0</v>
      </c>
      <c r="Z99" s="26" t="str">
        <f t="shared" si="55"/>
        <v/>
      </c>
      <c r="AA99" t="str">
        <f t="shared" si="39"/>
        <v/>
      </c>
      <c r="AB99" t="str">
        <f>IF(AA99&lt;&gt;"",MAX(AB$8:AB98)+1,"")</f>
        <v/>
      </c>
      <c r="AC99" t="str">
        <f t="shared" si="40"/>
        <v/>
      </c>
      <c r="AD99" t="str">
        <f>IF(AC99&lt;&gt;"",MAX(AD$8:AD98)+1,"")</f>
        <v/>
      </c>
      <c r="AE99" t="str">
        <f t="shared" si="41"/>
        <v/>
      </c>
      <c r="AF99" t="str">
        <f>IF(AE99&lt;&gt;"",MAX(AF$8:AF98)+1,"")</f>
        <v/>
      </c>
      <c r="AG99" t="str">
        <f t="shared" si="42"/>
        <v/>
      </c>
      <c r="AH99" t="str">
        <f>IF(AG99&lt;&gt;"",MAX(AH$8:AH98)+1,"")</f>
        <v/>
      </c>
      <c r="AI99" t="str">
        <f t="shared" si="43"/>
        <v/>
      </c>
      <c r="AJ99" t="str">
        <f>IF(AI99&lt;&gt;"",MAX(AJ$8:AJ98)+1,"")</f>
        <v/>
      </c>
      <c r="AK99" s="26">
        <f t="shared" si="56"/>
        <v>0</v>
      </c>
      <c r="AL99">
        <f t="shared" si="57"/>
        <v>0</v>
      </c>
      <c r="AM99">
        <f t="shared" si="58"/>
        <v>5</v>
      </c>
      <c r="AN99" t="str">
        <f t="shared" si="59"/>
        <v/>
      </c>
      <c r="AO99" t="str">
        <f>IF(AN99="","",MAX(AO$8:AO98)+1)</f>
        <v/>
      </c>
      <c r="AP99" t="str">
        <f t="shared" si="59"/>
        <v/>
      </c>
      <c r="AQ99" t="str">
        <f t="shared" si="59"/>
        <v/>
      </c>
      <c r="AR99" t="str">
        <f t="shared" si="59"/>
        <v/>
      </c>
      <c r="AS99" t="str">
        <f t="shared" si="60"/>
        <v/>
      </c>
      <c r="AT99" t="str">
        <f>IF(AS99="","",MAX(AT$8:AT98)+1)</f>
        <v/>
      </c>
      <c r="AU99" t="str">
        <f t="shared" si="61"/>
        <v/>
      </c>
      <c r="AV99" s="119" t="str">
        <f t="shared" si="62"/>
        <v/>
      </c>
      <c r="AW99" t="str">
        <f t="shared" si="63"/>
        <v/>
      </c>
      <c r="AX99" t="str">
        <f t="shared" si="63"/>
        <v/>
      </c>
      <c r="AY99" t="str">
        <f t="shared" si="63"/>
        <v/>
      </c>
      <c r="AZ99" t="str">
        <f t="shared" si="63"/>
        <v/>
      </c>
      <c r="BA99" s="119" t="str">
        <f t="shared" si="64"/>
        <v/>
      </c>
      <c r="BC99" t="str">
        <f t="shared" si="65"/>
        <v>,00</v>
      </c>
      <c r="BD99">
        <f t="shared" si="44"/>
        <v>0</v>
      </c>
    </row>
    <row r="100" spans="1:16382" ht="2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10" t="str">
        <f t="shared" si="45"/>
        <v/>
      </c>
      <c r="I100" s="115">
        <f t="shared" si="46"/>
        <v>0</v>
      </c>
      <c r="J100" s="271" t="str">
        <f t="shared" si="47"/>
        <v/>
      </c>
      <c r="K100" s="272"/>
      <c r="L100" s="274"/>
      <c r="M100" s="134">
        <f t="shared" si="48"/>
        <v>0</v>
      </c>
      <c r="N100" s="254" t="str">
        <f t="shared" si="49"/>
        <v/>
      </c>
      <c r="O100" s="135">
        <f t="shared" si="50"/>
        <v>0</v>
      </c>
      <c r="P100" s="136">
        <f t="shared" si="51"/>
        <v>0</v>
      </c>
      <c r="Q100" s="130" t="str">
        <f t="shared" si="66"/>
        <v/>
      </c>
      <c r="R100" s="131" t="str">
        <f t="shared" si="52"/>
        <v/>
      </c>
      <c r="S100" s="137" t="str">
        <f t="shared" si="37"/>
        <v/>
      </c>
      <c r="T100" s="133" t="str">
        <f t="shared" si="66"/>
        <v/>
      </c>
      <c r="U100" s="138" t="str">
        <f t="shared" si="66"/>
        <v/>
      </c>
      <c r="V100" s="255">
        <f t="shared" si="53"/>
        <v>0</v>
      </c>
      <c r="W100" s="256" t="str">
        <f t="shared" si="54"/>
        <v/>
      </c>
      <c r="X100" s="29" t="str">
        <f t="shared" si="38"/>
        <v/>
      </c>
      <c r="Y100" s="45">
        <f t="shared" si="38"/>
        <v>0</v>
      </c>
      <c r="Z100" s="26" t="str">
        <f t="shared" si="55"/>
        <v/>
      </c>
      <c r="AA100" t="str">
        <f t="shared" si="39"/>
        <v/>
      </c>
      <c r="AB100" t="str">
        <f>IF(AA100&lt;&gt;"",MAX(AB$8:AB99)+1,"")</f>
        <v/>
      </c>
      <c r="AC100" t="str">
        <f t="shared" si="40"/>
        <v/>
      </c>
      <c r="AD100" t="str">
        <f>IF(AC100&lt;&gt;"",MAX(AD$8:AD99)+1,"")</f>
        <v/>
      </c>
      <c r="AE100" t="str">
        <f t="shared" si="41"/>
        <v/>
      </c>
      <c r="AF100" t="str">
        <f>IF(AE100&lt;&gt;"",MAX(AF$8:AF99)+1,"")</f>
        <v/>
      </c>
      <c r="AG100" t="str">
        <f t="shared" si="42"/>
        <v/>
      </c>
      <c r="AH100" t="str">
        <f>IF(AG100&lt;&gt;"",MAX(AH$8:AH99)+1,"")</f>
        <v/>
      </c>
      <c r="AI100" t="str">
        <f t="shared" si="43"/>
        <v/>
      </c>
      <c r="AJ100" t="str">
        <f>IF(AI100&lt;&gt;"",MAX(AJ$8:AJ99)+1,"")</f>
        <v/>
      </c>
      <c r="AK100" s="26">
        <f t="shared" si="56"/>
        <v>0</v>
      </c>
      <c r="AL100">
        <f t="shared" si="57"/>
        <v>0</v>
      </c>
      <c r="AM100">
        <f t="shared" si="58"/>
        <v>5</v>
      </c>
      <c r="AN100" t="str">
        <f t="shared" si="59"/>
        <v/>
      </c>
      <c r="AO100" t="str">
        <f>IF(AN100="","",MAX(AO$8:AO99)+1)</f>
        <v/>
      </c>
      <c r="AP100" t="str">
        <f t="shared" si="59"/>
        <v/>
      </c>
      <c r="AQ100" t="str">
        <f t="shared" si="59"/>
        <v/>
      </c>
      <c r="AR100" t="str">
        <f t="shared" si="59"/>
        <v/>
      </c>
      <c r="AS100" t="str">
        <f t="shared" si="60"/>
        <v/>
      </c>
      <c r="AT100" t="str">
        <f>IF(AS100="","",MAX(AT$8:AT99)+1)</f>
        <v/>
      </c>
      <c r="AU100" t="str">
        <f t="shared" si="61"/>
        <v/>
      </c>
      <c r="AV100" s="119" t="str">
        <f t="shared" si="62"/>
        <v/>
      </c>
      <c r="AW100" t="str">
        <f t="shared" si="63"/>
        <v/>
      </c>
      <c r="AX100" t="str">
        <f t="shared" si="63"/>
        <v/>
      </c>
      <c r="AY100" t="str">
        <f t="shared" si="63"/>
        <v/>
      </c>
      <c r="AZ100" t="str">
        <f t="shared" si="63"/>
        <v/>
      </c>
      <c r="BA100" s="119" t="str">
        <f t="shared" si="64"/>
        <v/>
      </c>
      <c r="BC100" t="str">
        <f t="shared" si="65"/>
        <v>,00</v>
      </c>
      <c r="BD100">
        <f t="shared" si="44"/>
        <v>0</v>
      </c>
    </row>
    <row r="101" spans="1:16382" ht="2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2"/>
        <v/>
      </c>
      <c r="S101" s="137" t="e">
        <f t="shared" si="37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1</v>
      </c>
      <c r="AC101" t="str">
        <f t="shared" si="40"/>
        <v/>
      </c>
      <c r="AD101" t="str">
        <f>IF(AC101&lt;&gt;"",MAX(AD$8:AD100)+1,"")</f>
        <v/>
      </c>
      <c r="AE101" t="str">
        <f t="shared" si="41"/>
        <v/>
      </c>
      <c r="AF101" t="str">
        <f>IF(AE101&lt;&gt;"",MAX(AF$8:AF100)+1,"")</f>
        <v/>
      </c>
      <c r="AG101" t="str">
        <f t="shared" si="42"/>
        <v/>
      </c>
      <c r="AH101" t="str">
        <f>IF(AG101&lt;&gt;"",MAX(AH$8:AH100)+1,"")</f>
        <v/>
      </c>
      <c r="AI101" t="str">
        <f t="shared" si="43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60"/>
        <v>xxx</v>
      </c>
      <c r="AU101" t="str">
        <f t="shared" si="61"/>
        <v xml:space="preserve">x </v>
      </c>
      <c r="AV101" s="119" t="str">
        <f t="shared" si="62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X7:Z7"/>
    <mergeCell ref="AN7:AS7"/>
    <mergeCell ref="A5:C5"/>
    <mergeCell ref="E5:F5"/>
    <mergeCell ref="O5:V6"/>
    <mergeCell ref="E6:F6"/>
    <mergeCell ref="J7:L7"/>
    <mergeCell ref="R7:T7"/>
    <mergeCell ref="A7:F7"/>
    <mergeCell ref="A1:C1"/>
    <mergeCell ref="E1:F1"/>
    <mergeCell ref="O1:V2"/>
    <mergeCell ref="X1:AE2"/>
    <mergeCell ref="A2:C4"/>
    <mergeCell ref="E2:F2"/>
    <mergeCell ref="E3:F3"/>
    <mergeCell ref="E4:F4"/>
  </mergeCells>
  <conditionalFormatting sqref="B9:B100">
    <cfRule type="expression" dxfId="271" priority="7">
      <formula>AND($BA9&lt;&gt;"",$AW9&lt;&gt;"")</formula>
    </cfRule>
    <cfRule type="expression" dxfId="270" priority="10">
      <formula>$AW9&lt;&gt;""</formula>
    </cfRule>
    <cfRule type="expression" dxfId="269" priority="11">
      <formula>OR($AX9&lt;&gt;"",$AY9&lt;&gt;"",$AZ9)</formula>
    </cfRule>
    <cfRule type="expression" dxfId="268" priority="12">
      <formula>COUNTIF($B$9:$B$100,$B9)&gt;1</formula>
    </cfRule>
  </conditionalFormatting>
  <conditionalFormatting sqref="L10:L100">
    <cfRule type="expression" dxfId="267" priority="9">
      <formula>AND($V10&lt;$V9,$V10&lt;&gt;"",$V10&lt;&gt;0)</formula>
    </cfRule>
  </conditionalFormatting>
  <conditionalFormatting sqref="K9:K100">
    <cfRule type="expression" dxfId="266" priority="8">
      <formula>COUNTIF($K$9:$K$100,$K9)&gt;1</formula>
    </cfRule>
  </conditionalFormatting>
  <conditionalFormatting sqref="G2:G6">
    <cfRule type="expression" dxfId="265" priority="6">
      <formula>COUNTIF(G2:G5,0)&gt;2</formula>
    </cfRule>
  </conditionalFormatting>
  <conditionalFormatting sqref="I9:I100">
    <cfRule type="expression" dxfId="264" priority="4">
      <formula>$H9&lt;&gt;""</formula>
    </cfRule>
    <cfRule type="cellIs" dxfId="263" priority="5" operator="greaterThan">
      <formula>0</formula>
    </cfRule>
  </conditionalFormatting>
  <conditionalFormatting sqref="U9:U100">
    <cfRule type="expression" dxfId="262" priority="1">
      <formula>$AU9="1 1"</formula>
    </cfRule>
    <cfRule type="expression" dxfId="261" priority="2">
      <formula>$AO9=1</formula>
    </cfRule>
    <cfRule type="expression" dxfId="260" priority="3">
      <formula>$AT9=1</formula>
    </cfRule>
  </conditionalFormatting>
  <dataValidations count="1">
    <dataValidation type="whole" allowBlank="1" showInputMessage="1" showErrorMessage="1" sqref="K9:K100" xr:uid="{00000000-0002-0000-0F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96961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62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64" r:id="rId6" name="Button 4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65" r:id="rId7" name="Button 5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66" r:id="rId8" name="Button 6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67" r:id="rId9" name="Button 7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68" r:id="rId10" name="Button 8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69" r:id="rId11" name="Button 9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70" r:id="rId12" name="Button 10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17"/>
  <dimension ref="A1:J835735"/>
  <sheetViews>
    <sheetView zoomScale="110" zoomScaleNormal="110" workbookViewId="0">
      <selection sqref="A1:F1"/>
    </sheetView>
  </sheetViews>
  <sheetFormatPr defaultColWidth="9.140625" defaultRowHeight="18.75" x14ac:dyDescent="0.25"/>
  <cols>
    <col min="1" max="1" width="4.28515625" style="266" customWidth="1"/>
    <col min="2" max="2" width="6.85546875" style="244" customWidth="1"/>
    <col min="3" max="3" width="0.28515625" style="2" hidden="1" customWidth="1"/>
    <col min="4" max="4" width="8.28515625" style="267" customWidth="1"/>
    <col min="5" max="5" width="6.85546875" style="118" customWidth="1"/>
    <col min="6" max="6" width="23.7109375" style="48" customWidth="1"/>
    <col min="7" max="7" width="5.140625" style="1" bestFit="1" customWidth="1"/>
    <col min="8" max="8" width="23.140625" style="268" customWidth="1"/>
    <col min="9" max="9" width="8.7109375" style="14" customWidth="1"/>
    <col min="10" max="10" width="4.85546875" customWidth="1"/>
    <col min="11" max="14" width="9.140625" customWidth="1"/>
  </cols>
  <sheetData>
    <row r="1" spans="1:10" ht="65.25" customHeight="1" x14ac:dyDescent="0.25">
      <c r="A1" s="355" t="str">
        <f>CONCATENATE(Vstup!G1," ",TEXT(Vstup!$AS$2," d. m. rrrr"))</f>
        <v>BĚH K BOŽÍMU HROBU     SV. Hostýn        22. 8. 2026</v>
      </c>
      <c r="B1" s="355"/>
      <c r="C1" s="355"/>
      <c r="D1" s="355"/>
      <c r="E1" s="355"/>
      <c r="F1" s="355"/>
      <c r="G1" s="278"/>
      <c r="H1" s="278" t="s">
        <v>737</v>
      </c>
      <c r="I1" s="279">
        <v>2</v>
      </c>
      <c r="J1">
        <v>1</v>
      </c>
    </row>
    <row r="2" spans="1:10" ht="15" x14ac:dyDescent="0.25">
      <c r="A2" s="261" t="s">
        <v>286</v>
      </c>
      <c r="B2" s="262" t="s">
        <v>717</v>
      </c>
      <c r="C2" s="263"/>
      <c r="D2" s="262" t="s">
        <v>718</v>
      </c>
      <c r="E2" s="263" t="s">
        <v>719</v>
      </c>
      <c r="F2" s="264" t="s">
        <v>0</v>
      </c>
      <c r="G2" s="263" t="s">
        <v>720</v>
      </c>
      <c r="H2" s="263" t="s">
        <v>721</v>
      </c>
      <c r="I2" s="265" t="s">
        <v>528</v>
      </c>
      <c r="J2">
        <v>4</v>
      </c>
    </row>
    <row r="3" spans="1:10" ht="26.25" x14ac:dyDescent="0.25">
      <c r="A3" s="336" t="s">
        <v>728</v>
      </c>
      <c r="B3" s="336"/>
      <c r="C3" s="336"/>
      <c r="D3" s="336"/>
      <c r="E3" s="336"/>
      <c r="F3" s="48" t="s">
        <v>797</v>
      </c>
      <c r="H3" s="341" t="s">
        <v>798</v>
      </c>
      <c r="I3" s="341"/>
      <c r="J3">
        <v>3</v>
      </c>
    </row>
    <row r="4" spans="1:10" ht="15" x14ac:dyDescent="0.25">
      <c r="A4" s="261" t="s">
        <v>286</v>
      </c>
      <c r="B4" s="262" t="s">
        <v>717</v>
      </c>
      <c r="C4" s="263"/>
      <c r="D4" s="262" t="s">
        <v>718</v>
      </c>
      <c r="E4" s="263" t="s">
        <v>719</v>
      </c>
      <c r="F4" s="264" t="s">
        <v>0</v>
      </c>
      <c r="G4" s="263" t="s">
        <v>720</v>
      </c>
      <c r="H4" s="263" t="s">
        <v>721</v>
      </c>
      <c r="I4" s="265" t="s">
        <v>528</v>
      </c>
      <c r="J4">
        <v>4</v>
      </c>
    </row>
    <row r="835735" spans="4:4" customFormat="1" ht="15" x14ac:dyDescent="0.25">
      <c r="D835735" s="267">
        <v>0</v>
      </c>
    </row>
  </sheetData>
  <mergeCells count="3">
    <mergeCell ref="A3:E3"/>
    <mergeCell ref="H3:I3"/>
    <mergeCell ref="A1:F1"/>
  </mergeCells>
  <conditionalFormatting sqref="H1046083:H1046595">
    <cfRule type="expression" dxfId="259" priority="295">
      <formula>AND(#REF!&lt;&gt;"",#REF!&lt;&gt;"")</formula>
    </cfRule>
    <cfRule type="expression" dxfId="258" priority="296">
      <formula>#REF!&lt;&gt;""</formula>
    </cfRule>
    <cfRule type="expression" dxfId="257" priority="297">
      <formula>#REF!&lt;&gt;""</formula>
    </cfRule>
  </conditionalFormatting>
  <conditionalFormatting sqref="H1046596:H1047668">
    <cfRule type="expression" dxfId="256" priority="298">
      <formula>AND(#REF!&lt;&gt;"",#REF!&lt;&gt;"")</formula>
    </cfRule>
    <cfRule type="expression" dxfId="255" priority="299">
      <formula>#REF!&lt;&gt;""</formula>
    </cfRule>
    <cfRule type="expression" dxfId="254" priority="300">
      <formula>#REF!&lt;&gt;""</formula>
    </cfRule>
  </conditionalFormatting>
  <conditionalFormatting sqref="H2">
    <cfRule type="expression" dxfId="253" priority="537">
      <formula>AND(#REF!&lt;&gt;"",#REF!&lt;&gt;"")</formula>
    </cfRule>
    <cfRule type="expression" dxfId="252" priority="538">
      <formula>#REF!&lt;&gt;""</formula>
    </cfRule>
    <cfRule type="expression" dxfId="251" priority="539">
      <formula>#REF!&lt;&gt;""</formula>
    </cfRule>
  </conditionalFormatting>
  <conditionalFormatting sqref="H1045468:H1046082">
    <cfRule type="expression" dxfId="250" priority="543">
      <formula>AND(#REF!&lt;&gt;"",#REF!&lt;&gt;"")</formula>
    </cfRule>
    <cfRule type="expression" dxfId="249" priority="544">
      <formula>#REF!&lt;&gt;""</formula>
    </cfRule>
    <cfRule type="expression" dxfId="248" priority="545">
      <formula>#REF!&lt;&gt;""</formula>
    </cfRule>
  </conditionalFormatting>
  <conditionalFormatting sqref="H1">
    <cfRule type="expression" dxfId="247" priority="73">
      <formula>AND(#REF!&lt;&gt;"",#REF!&lt;&gt;"")</formula>
    </cfRule>
    <cfRule type="expression" dxfId="246" priority="74">
      <formula>#REF!&lt;&gt;""</formula>
    </cfRule>
    <cfRule type="expression" dxfId="245" priority="75">
      <formula>#REF!&lt;&gt;""</formula>
    </cfRule>
  </conditionalFormatting>
  <conditionalFormatting sqref="H4">
    <cfRule type="expression" dxfId="244" priority="4">
      <formula>AND(#REF!&lt;&gt;"",#REF!&lt;&gt;"")</formula>
    </cfRule>
    <cfRule type="expression" dxfId="243" priority="5">
      <formula>#REF!&lt;&gt;""</formula>
    </cfRule>
    <cfRule type="expression" dxfId="242" priority="6">
      <formula>#REF!&lt;&gt;""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9249" r:id="rId4" name="Button 1">
              <controlPr defaultSize="0" print="0" autoFill="0" autoPict="0" macro="[0]!Skl_listin" altText="Nastavení">
                <anchor moveWithCells="1" sizeWithCells="1">
                  <from>
                    <xdr:col>0</xdr:col>
                    <xdr:colOff>19050</xdr:colOff>
                    <xdr:row>0</xdr:row>
                    <xdr:rowOff>514350</xdr:rowOff>
                  </from>
                  <to>
                    <xdr:col>4</xdr:col>
                    <xdr:colOff>190500</xdr:colOff>
                    <xdr:row>0</xdr:row>
                    <xdr:rowOff>819150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53" r:id="rId5" name="Button 5">
              <controlPr defaultSize="0" print="0" autoFill="0" autoPict="0" macro="[0]!Skl_listin" altText="Nastavení">
                <anchor moveWithCells="1" sizeWithCells="1">
                  <from>
                    <xdr:col>0</xdr:col>
                    <xdr:colOff>19050</xdr:colOff>
                    <xdr:row>0</xdr:row>
                    <xdr:rowOff>514350</xdr:rowOff>
                  </from>
                  <to>
                    <xdr:col>4</xdr:col>
                    <xdr:colOff>190500</xdr:colOff>
                    <xdr:row>0</xdr:row>
                    <xdr:rowOff>819150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54" r:id="rId6" name="Button 6">
              <controlPr defaultSize="0" print="0" autoFill="0" autoPict="0" macro="[0]!Tisk_dilci_v_www">
                <anchor moveWithCells="1" sizeWithCells="1">
                  <from>
                    <xdr:col>5</xdr:col>
                    <xdr:colOff>38100</xdr:colOff>
                    <xdr:row>0</xdr:row>
                    <xdr:rowOff>590550</xdr:rowOff>
                  </from>
                  <to>
                    <xdr:col>6</xdr:col>
                    <xdr:colOff>209550</xdr:colOff>
                    <xdr:row>0</xdr:row>
                    <xdr:rowOff>819150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56" r:id="rId7" name="Button 8">
              <controlPr defaultSize="0" print="0" autoFill="0" autoPict="0" macro="[0]!tlačítko5_Kliknutí">
                <anchor moveWithCells="1" sizeWithCells="1">
                  <from>
                    <xdr:col>7</xdr:col>
                    <xdr:colOff>180975</xdr:colOff>
                    <xdr:row>0</xdr:row>
                    <xdr:rowOff>571500</xdr:rowOff>
                  </from>
                  <to>
                    <xdr:col>7</xdr:col>
                    <xdr:colOff>1409700</xdr:colOff>
                    <xdr:row>0</xdr:row>
                    <xdr:rowOff>809625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filterMode="1"/>
  <dimension ref="A1:XFB149"/>
  <sheetViews>
    <sheetView zoomScale="85" zoomScaleNormal="85" workbookViewId="0">
      <pane ySplit="8" topLeftCell="A9" activePane="bottomLeft" state="frozenSplit"/>
      <selection pane="bottomLeft" activeCell="G9" sqref="G9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8</v>
      </c>
      <c r="I1" s="115"/>
      <c r="J1" s="269" t="s">
        <v>343</v>
      </c>
      <c r="K1" s="116"/>
      <c r="L1" s="117" t="s">
        <v>498</v>
      </c>
      <c r="M1" s="118">
        <f>COUNT(K9:K100)</f>
        <v>8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20 m</v>
      </c>
      <c r="B2" s="346"/>
      <c r="C2" s="346"/>
      <c r="D2" s="293" t="s">
        <v>101</v>
      </c>
      <c r="E2" s="347" t="str">
        <f ca="1">IF(ISERROR(VLOOKUP(D2,kateg2,5,FALSE)),IF(D2="KOND","1900 - " &amp; YEAR(TODAY()),""),CONCATENATE(VLOOKUP(D2,kateg2,5,FALSE)," - ",VLOOKUP(D2,kateg2,6,FALSE)))</f>
        <v>2021 -  a mladší</v>
      </c>
      <c r="F2" s="347"/>
      <c r="G2" s="290" t="str">
        <f>IF(D2="","",VLOOKUP(D2,kateg2,4,0))</f>
        <v>Benjamínci D</v>
      </c>
      <c r="H2" s="118">
        <f>IF(D2="","",COUNTIF($E$9:$E$100,D2))</f>
        <v>15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/>
      <c r="E3" s="347" t="str">
        <f ca="1">IF(ISERROR(VLOOKUP(D3,kateg2,5,FALSE)),IF(D3="KOND","1900 - " &amp; YEAR(TODAY()),""),CONCATENATE(VLOOKUP(D3,kateg2,5,FALSE)," - ",VLOOKUP(D3,kateg2,6,FALSE)))</f>
        <v/>
      </c>
      <c r="F3" s="347"/>
      <c r="G3" s="290" t="str">
        <f>IF(D3="","",VLOOKUP(D3,kateg2,4,0))</f>
        <v/>
      </c>
      <c r="H3" s="118" t="str">
        <f>IF(D3="","",COUNTIF($E$9:$E$100,D3))</f>
        <v/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2021</v>
      </c>
      <c r="O5" s="350" t="str">
        <f>A7</f>
        <v>Benjamínci D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2024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Benjamínci D</v>
      </c>
      <c r="B7" s="354"/>
      <c r="C7" s="354"/>
      <c r="D7" s="354"/>
      <c r="E7" s="354"/>
      <c r="F7" s="354"/>
      <c r="G7" s="120" t="s">
        <v>342</v>
      </c>
      <c r="H7" s="121">
        <v>1</v>
      </c>
      <c r="I7" s="115"/>
      <c r="J7" s="351" t="s">
        <v>499</v>
      </c>
      <c r="K7" s="351"/>
      <c r="L7" s="351"/>
      <c r="M7" s="252">
        <f>H7</f>
        <v>1</v>
      </c>
      <c r="N7" s="83"/>
      <c r="O7" s="122"/>
      <c r="P7" s="122" t="str">
        <f>E1</f>
        <v>Ročník</v>
      </c>
      <c r="Q7" s="123"/>
      <c r="R7" s="352" t="str">
        <f ca="1">E2</f>
        <v>2021 -  a mladší</v>
      </c>
      <c r="S7" s="352"/>
      <c r="T7" s="352"/>
      <c r="U7" s="124" t="s">
        <v>342</v>
      </c>
      <c r="V7" s="125">
        <f>H7</f>
        <v>1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D01</v>
      </c>
      <c r="AB8" s="26" t="s">
        <v>345</v>
      </c>
      <c r="AC8" s="26">
        <f>D3</f>
        <v>0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5</v>
      </c>
      <c r="C9" s="130" t="s">
        <v>903</v>
      </c>
      <c r="D9" s="131" t="s">
        <v>902</v>
      </c>
      <c r="E9" s="132" t="s">
        <v>101</v>
      </c>
      <c r="F9" s="133">
        <v>2022</v>
      </c>
      <c r="G9" s="130" t="s">
        <v>904</v>
      </c>
      <c r="H9" s="289">
        <f>IF(OR(B9="",ISERROR(VLOOKUP(B9,$AK$9:$AL$100,2,FALSE))),"",VLOOKUP(B9,$AK$9:$AL$100,2,FALSE))</f>
        <v>5</v>
      </c>
      <c r="I9" s="115">
        <f>B9</f>
        <v>5</v>
      </c>
      <c r="J9" s="271">
        <f>A9</f>
        <v>1</v>
      </c>
      <c r="K9" s="272">
        <v>102</v>
      </c>
      <c r="L9" s="274"/>
      <c r="M9" s="134">
        <f>V9</f>
        <v>0</v>
      </c>
      <c r="N9" s="254" t="str">
        <f>IF(ISERROR(VLOOKUP($K9,$B$9:$G$100,N$3,FALSE)),"",VLOOKUP($K9,$B$9:$G$100,N$3,FALSE))</f>
        <v>D01</v>
      </c>
      <c r="O9" s="135">
        <f>AL9</f>
        <v>1</v>
      </c>
      <c r="P9" s="136">
        <f>K9</f>
        <v>102</v>
      </c>
      <c r="Q9" s="130" t="str">
        <f t="shared" ref="Q9:U24" si="0">IF(ISERROR(VLOOKUP($K9,$B$9:$G$100,Q$3,FALSE)),"",VLOOKUP($K9,$B$9:$G$100,Q$3,FALSE))</f>
        <v>Kocurková</v>
      </c>
      <c r="R9" s="131" t="str">
        <f>IF(ISERROR(VLOOKUP($K9,$B$9:$G$100,R$3,FALSE)),"",IF(VLOOKUP($K9,$B$9:$G$100,R$3,FALSE)=0,"",VLOOKUP($K9,$B$9:$G$100,R$3,FALSE)))</f>
        <v>Anna</v>
      </c>
      <c r="S9" s="137" t="str">
        <f t="shared" ref="S9:S72" si="1">IF(N9="","",VLOOKUP(N9,kateg2,4,FALSE))</f>
        <v>Benjamínci D</v>
      </c>
      <c r="T9" s="133">
        <f t="shared" si="0"/>
        <v>2021</v>
      </c>
      <c r="U9" s="138" t="str">
        <f>IF(ISERROR(VLOOKUP($K9,$B$9:$G$100,U$3,FALSE)),"",VLOOKUP($K9,$B$9:$G$100,U$3,FALSE))</f>
        <v>Bystřice pod Hostýnem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102</v>
      </c>
      <c r="Z9" s="26">
        <f>X9</f>
        <v>1</v>
      </c>
      <c r="AA9" t="str">
        <f t="shared" ref="AA9:AA72" si="3">IF(AA$8=$N9,$Q9,"")</f>
        <v>Kocurková</v>
      </c>
      <c r="AB9">
        <f>IF(AA9&lt;&gt;"",MAX(AB8:AB$8)+1,"")</f>
        <v>1</v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102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6</v>
      </c>
      <c r="C10" s="130" t="s">
        <v>903</v>
      </c>
      <c r="D10" s="131" t="s">
        <v>905</v>
      </c>
      <c r="E10" s="132" t="s">
        <v>101</v>
      </c>
      <c r="F10" s="133">
        <v>2022</v>
      </c>
      <c r="G10" s="130" t="s">
        <v>904</v>
      </c>
      <c r="H10" s="289">
        <f t="shared" ref="H10:H73" si="11">IF(OR(B10="",ISERROR(VLOOKUP(B10,$AK$9:$AL$100,2,FALSE))),"",VLOOKUP(B10,$AK$9:$AL$100,2,FALSE))</f>
        <v>6</v>
      </c>
      <c r="I10" s="115">
        <f t="shared" ref="I10:I73" si="12">B10</f>
        <v>6</v>
      </c>
      <c r="J10" s="271">
        <f t="shared" ref="J10:J73" si="13">A10</f>
        <v>2</v>
      </c>
      <c r="K10" s="272">
        <v>99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D01</v>
      </c>
      <c r="O10" s="135">
        <f t="shared" ref="O10:O73" si="16">AL10</f>
        <v>2</v>
      </c>
      <c r="P10" s="136">
        <f t="shared" ref="P10:P73" si="17">K10</f>
        <v>99</v>
      </c>
      <c r="Q10" s="130" t="str">
        <f t="shared" si="0"/>
        <v>Hochmanová</v>
      </c>
      <c r="R10" s="131" t="str">
        <f t="shared" ref="R10:R73" si="18">IF(ISERROR(VLOOKUP($K10,$B$9:$G$100,R$3,FALSE)),"",IF(VLOOKUP($K10,$B$9:$G$100,R$3,FALSE)=0,"",VLOOKUP($K10,$B$9:$G$100,R$3,FALSE)))</f>
        <v>Anna</v>
      </c>
      <c r="S10" s="137" t="str">
        <f t="shared" si="1"/>
        <v>Benjamínci D</v>
      </c>
      <c r="T10" s="133">
        <f t="shared" si="0"/>
        <v>2021</v>
      </c>
      <c r="U10" s="138" t="str">
        <f t="shared" si="0"/>
        <v>Blučina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99</v>
      </c>
      <c r="Z10" s="26">
        <f t="shared" ref="Z10:Z73" si="21">X10</f>
        <v>2</v>
      </c>
      <c r="AA10" t="str">
        <f t="shared" si="3"/>
        <v>Hochmanová</v>
      </c>
      <c r="AB10">
        <f>IF(AA10&lt;&gt;"",MAX(AB$8:AB9)+1,"")</f>
        <v>2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99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9</v>
      </c>
      <c r="C11" s="130" t="s">
        <v>912</v>
      </c>
      <c r="D11" s="131" t="s">
        <v>911</v>
      </c>
      <c r="E11" s="132" t="s">
        <v>101</v>
      </c>
      <c r="F11" s="133">
        <v>2022</v>
      </c>
      <c r="G11" s="130" t="s">
        <v>910</v>
      </c>
      <c r="H11" s="289">
        <f t="shared" si="11"/>
        <v>8</v>
      </c>
      <c r="I11" s="115">
        <f t="shared" si="12"/>
        <v>9</v>
      </c>
      <c r="J11" s="271">
        <f t="shared" si="13"/>
        <v>3</v>
      </c>
      <c r="K11" s="272">
        <v>54</v>
      </c>
      <c r="L11" s="274"/>
      <c r="M11" s="134">
        <f t="shared" si="14"/>
        <v>0</v>
      </c>
      <c r="N11" s="254" t="str">
        <f t="shared" si="15"/>
        <v>D01</v>
      </c>
      <c r="O11" s="135">
        <f t="shared" si="16"/>
        <v>3</v>
      </c>
      <c r="P11" s="136">
        <f t="shared" si="17"/>
        <v>54</v>
      </c>
      <c r="Q11" s="130" t="str">
        <f t="shared" si="0"/>
        <v>Nehybková</v>
      </c>
      <c r="R11" s="131" t="str">
        <f t="shared" si="18"/>
        <v>Marie</v>
      </c>
      <c r="S11" s="137" t="str">
        <f t="shared" si="1"/>
        <v>Benjamínci D</v>
      </c>
      <c r="T11" s="133">
        <f t="shared" si="0"/>
        <v>2021</v>
      </c>
      <c r="U11" s="138" t="str">
        <f t="shared" si="0"/>
        <v>Brno-Židenice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54</v>
      </c>
      <c r="Z11" s="26">
        <f t="shared" si="21"/>
        <v>3</v>
      </c>
      <c r="AA11" t="str">
        <f t="shared" si="3"/>
        <v>Nehybková</v>
      </c>
      <c r="AB11">
        <f>IF(AA11&lt;&gt;"",MAX(AB$8:AB10)+1,"")</f>
        <v>3</v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54</v>
      </c>
      <c r="AL11">
        <f t="shared" si="23"/>
        <v>3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hidden="1" customHeight="1" x14ac:dyDescent="0.35">
      <c r="A12" s="129">
        <f>IF(B12&lt;&gt;"",MAX($A$8:A11)+1,"")</f>
        <v>4</v>
      </c>
      <c r="B12" s="7">
        <v>14</v>
      </c>
      <c r="C12" s="130" t="s">
        <v>891</v>
      </c>
      <c r="D12" s="131" t="s">
        <v>921</v>
      </c>
      <c r="E12" s="132" t="s">
        <v>101</v>
      </c>
      <c r="F12" s="133">
        <v>2023</v>
      </c>
      <c r="G12" s="130" t="s">
        <v>922</v>
      </c>
      <c r="H12" s="289" t="str">
        <f t="shared" si="11"/>
        <v/>
      </c>
      <c r="I12" s="115">
        <f t="shared" si="12"/>
        <v>14</v>
      </c>
      <c r="J12" s="271">
        <f t="shared" si="13"/>
        <v>4</v>
      </c>
      <c r="K12" s="272"/>
      <c r="L12" s="274"/>
      <c r="M12" s="134">
        <f t="shared" si="14"/>
        <v>0</v>
      </c>
      <c r="N12" s="254" t="str">
        <f>IF(ISERROR(VLOOKUP($K12,$B$9:$G$100,N$3,FALSE)),"",VLOOKUP($K12,$B$9:$G$100,N$3,FALSE))</f>
        <v/>
      </c>
      <c r="O12" s="135">
        <f t="shared" si="16"/>
        <v>0</v>
      </c>
      <c r="P12" s="136">
        <f>K12</f>
        <v>0</v>
      </c>
      <c r="Q12" s="130" t="str">
        <f>IF(ISERROR(VLOOKUP($K12,$B$9:$G$100,Q$3,FALSE)),"",VLOOKUP($K12,$B$9:$G$100,Q$3,FALSE))</f>
        <v/>
      </c>
      <c r="R12" s="131" t="str">
        <f>IF(ISERROR(VLOOKUP($K12,$B$9:$G$100,R$3,FALSE)),"",IF(VLOOKUP($K12,$B$9:$G$100,R$3,FALSE)=0,"",VLOOKUP($K12,$B$9:$G$100,R$3,FALSE)))</f>
        <v/>
      </c>
      <c r="S12" s="137" t="str">
        <f t="shared" si="1"/>
        <v/>
      </c>
      <c r="T12" s="133" t="str">
        <f>IF(ISERROR(VLOOKUP($K12,$B$9:$G$100,T$3,FALSE)),"",VLOOKUP($K12,$B$9:$G$100,T$3,FALSE))</f>
        <v/>
      </c>
      <c r="U12" s="138" t="str">
        <f>IF(ISERROR(VLOOKUP($K12,$B$9:$G$100,U$3,FALSE)),"",VLOOKUP($K12,$B$9:$G$100,U$3,FALSE))</f>
        <v/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0</v>
      </c>
      <c r="Z12" s="26">
        <f t="shared" si="21"/>
        <v>4</v>
      </c>
      <c r="AA12" t="str">
        <f t="shared" si="3"/>
        <v/>
      </c>
      <c r="AB12" t="str">
        <f>IF(AA12&lt;&gt;"",MAX(AB$8:AB11)+1,"")</f>
        <v/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0</v>
      </c>
      <c r="AL12">
        <f t="shared" si="23"/>
        <v>0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hidden="1" customHeight="1" x14ac:dyDescent="0.35">
      <c r="A13" s="129">
        <f>IF(B13&lt;&gt;"",MAX($A$8:A12)+1,"")</f>
        <v>5</v>
      </c>
      <c r="B13" s="7">
        <v>30</v>
      </c>
      <c r="C13" s="130" t="s">
        <v>931</v>
      </c>
      <c r="D13" s="131" t="s">
        <v>44</v>
      </c>
      <c r="E13" s="132" t="s">
        <v>101</v>
      </c>
      <c r="F13" s="133">
        <v>2023</v>
      </c>
      <c r="G13" s="130" t="s">
        <v>744</v>
      </c>
      <c r="H13" s="289" t="str">
        <f t="shared" si="11"/>
        <v/>
      </c>
      <c r="I13" s="115">
        <f t="shared" si="12"/>
        <v>30</v>
      </c>
      <c r="J13" s="271">
        <f t="shared" si="13"/>
        <v>5</v>
      </c>
      <c r="K13" s="272"/>
      <c r="L13" s="274"/>
      <c r="M13" s="134">
        <f t="shared" si="14"/>
        <v>0</v>
      </c>
      <c r="N13" s="254" t="str">
        <f t="shared" si="15"/>
        <v/>
      </c>
      <c r="O13" s="135">
        <f t="shared" si="16"/>
        <v>0</v>
      </c>
      <c r="P13" s="136">
        <f t="shared" si="17"/>
        <v>0</v>
      </c>
      <c r="Q13" s="130" t="str">
        <f t="shared" si="0"/>
        <v/>
      </c>
      <c r="R13" s="131" t="str">
        <f t="shared" si="18"/>
        <v/>
      </c>
      <c r="S13" s="137" t="str">
        <f t="shared" si="1"/>
        <v/>
      </c>
      <c r="T13" s="133" t="str">
        <f t="shared" si="0"/>
        <v/>
      </c>
      <c r="U13" s="138" t="str">
        <f t="shared" si="0"/>
        <v/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0</v>
      </c>
      <c r="Z13" s="26">
        <f t="shared" si="21"/>
        <v>5</v>
      </c>
      <c r="AA13" t="str">
        <f t="shared" si="3"/>
        <v/>
      </c>
      <c r="AB13" t="str">
        <f>IF(AA13&lt;&gt;"",MAX(AB$8:AB12)+1,"")</f>
        <v/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0</v>
      </c>
      <c r="AL13">
        <f t="shared" si="23"/>
        <v>0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hidden="1" customHeight="1" x14ac:dyDescent="0.35">
      <c r="A14" s="129">
        <f>IF(B14&lt;&gt;"",MAX($A$8:A13)+1,"")</f>
        <v>6</v>
      </c>
      <c r="B14" s="7">
        <v>46</v>
      </c>
      <c r="C14" s="130" t="s">
        <v>894</v>
      </c>
      <c r="D14" s="131" t="s">
        <v>243</v>
      </c>
      <c r="E14" s="132" t="s">
        <v>101</v>
      </c>
      <c r="F14" s="133">
        <v>2023</v>
      </c>
      <c r="G14" s="130" t="s">
        <v>890</v>
      </c>
      <c r="H14" s="289" t="str">
        <f t="shared" si="11"/>
        <v/>
      </c>
      <c r="I14" s="115">
        <f t="shared" si="12"/>
        <v>46</v>
      </c>
      <c r="J14" s="271">
        <f t="shared" si="13"/>
        <v>6</v>
      </c>
      <c r="K14" s="272"/>
      <c r="L14" s="274"/>
      <c r="M14" s="134">
        <f t="shared" si="14"/>
        <v>0</v>
      </c>
      <c r="N14" s="254" t="str">
        <f t="shared" si="15"/>
        <v/>
      </c>
      <c r="O14" s="135">
        <f t="shared" si="16"/>
        <v>0</v>
      </c>
      <c r="P14" s="136">
        <f t="shared" si="17"/>
        <v>0</v>
      </c>
      <c r="Q14" s="130" t="str">
        <f t="shared" si="0"/>
        <v/>
      </c>
      <c r="R14" s="131" t="str">
        <f t="shared" si="18"/>
        <v/>
      </c>
      <c r="S14" s="137" t="str">
        <f t="shared" si="1"/>
        <v/>
      </c>
      <c r="T14" s="133" t="str">
        <f t="shared" si="0"/>
        <v/>
      </c>
      <c r="U14" s="138" t="str">
        <f t="shared" si="0"/>
        <v/>
      </c>
      <c r="V14" s="255">
        <f t="shared" si="19"/>
        <v>0</v>
      </c>
      <c r="W14" s="256" t="str">
        <f t="shared" si="20"/>
        <v/>
      </c>
      <c r="X14" s="29">
        <f t="shared" si="2"/>
        <v>6</v>
      </c>
      <c r="Y14" s="45">
        <f t="shared" si="2"/>
        <v>0</v>
      </c>
      <c r="Z14" s="26">
        <f t="shared" si="21"/>
        <v>6</v>
      </c>
      <c r="AA14" t="str">
        <f t="shared" si="3"/>
        <v/>
      </c>
      <c r="AB14" t="str">
        <f>IF(AA14&lt;&gt;"",MAX(AB$8:AB13)+1,"")</f>
        <v/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0</v>
      </c>
      <c r="AL14">
        <f t="shared" si="23"/>
        <v>0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hidden="1" customHeight="1" x14ac:dyDescent="0.35">
      <c r="A15" s="129">
        <f>IF(B15&lt;&gt;"",MAX($A$8:A14)+1,"")</f>
        <v>7</v>
      </c>
      <c r="B15" s="7">
        <v>49</v>
      </c>
      <c r="C15" s="130" t="s">
        <v>950</v>
      </c>
      <c r="D15" s="131" t="s">
        <v>272</v>
      </c>
      <c r="E15" s="132" t="s">
        <v>101</v>
      </c>
      <c r="F15" s="133">
        <v>2024</v>
      </c>
      <c r="G15" s="130" t="s">
        <v>949</v>
      </c>
      <c r="H15" s="289" t="str">
        <f t="shared" si="11"/>
        <v/>
      </c>
      <c r="I15" s="115">
        <f t="shared" si="12"/>
        <v>49</v>
      </c>
      <c r="J15" s="271">
        <f t="shared" si="13"/>
        <v>7</v>
      </c>
      <c r="K15" s="272"/>
      <c r="L15" s="274"/>
      <c r="M15" s="134">
        <f t="shared" si="14"/>
        <v>0</v>
      </c>
      <c r="N15" s="254" t="str">
        <f t="shared" si="15"/>
        <v/>
      </c>
      <c r="O15" s="135">
        <f t="shared" si="16"/>
        <v>0</v>
      </c>
      <c r="P15" s="136">
        <f t="shared" si="17"/>
        <v>0</v>
      </c>
      <c r="Q15" s="130" t="str">
        <f t="shared" si="0"/>
        <v/>
      </c>
      <c r="R15" s="131" t="str">
        <f t="shared" si="18"/>
        <v/>
      </c>
      <c r="S15" s="137" t="str">
        <f t="shared" si="1"/>
        <v/>
      </c>
      <c r="T15" s="133" t="str">
        <f t="shared" si="0"/>
        <v/>
      </c>
      <c r="U15" s="138" t="str">
        <f t="shared" si="0"/>
        <v/>
      </c>
      <c r="V15" s="255">
        <f t="shared" si="19"/>
        <v>0</v>
      </c>
      <c r="W15" s="256" t="str">
        <f t="shared" si="20"/>
        <v/>
      </c>
      <c r="X15" s="29">
        <f t="shared" si="2"/>
        <v>7</v>
      </c>
      <c r="Y15" s="45">
        <f t="shared" si="2"/>
        <v>0</v>
      </c>
      <c r="Z15" s="26">
        <f t="shared" si="21"/>
        <v>7</v>
      </c>
      <c r="AA15" t="str">
        <f t="shared" si="3"/>
        <v/>
      </c>
      <c r="AB15" t="str">
        <f>IF(AA15&lt;&gt;"",MAX(AB$8:AB14)+1,"")</f>
        <v/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0</v>
      </c>
      <c r="AL15">
        <f t="shared" si="23"/>
        <v>0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>
        <f>IF(B16&lt;&gt;"",MAX($A$8:A15)+1,"")</f>
        <v>8</v>
      </c>
      <c r="B16" s="7">
        <v>54</v>
      </c>
      <c r="C16" s="130" t="s">
        <v>953</v>
      </c>
      <c r="D16" s="131" t="s">
        <v>264</v>
      </c>
      <c r="E16" s="132" t="s">
        <v>101</v>
      </c>
      <c r="F16" s="133">
        <v>2021</v>
      </c>
      <c r="G16" s="130" t="s">
        <v>743</v>
      </c>
      <c r="H16" s="289">
        <f t="shared" si="11"/>
        <v>3</v>
      </c>
      <c r="I16" s="115">
        <f t="shared" si="12"/>
        <v>54</v>
      </c>
      <c r="J16" s="271">
        <f t="shared" si="13"/>
        <v>8</v>
      </c>
      <c r="K16" s="272">
        <v>74</v>
      </c>
      <c r="L16" s="274"/>
      <c r="M16" s="134">
        <f t="shared" si="14"/>
        <v>0</v>
      </c>
      <c r="N16" s="254" t="str">
        <f t="shared" si="15"/>
        <v>D01</v>
      </c>
      <c r="O16" s="135">
        <f t="shared" si="16"/>
        <v>4</v>
      </c>
      <c r="P16" s="136">
        <f t="shared" si="17"/>
        <v>74</v>
      </c>
      <c r="Q16" s="130" t="str">
        <f t="shared" si="0"/>
        <v>Potůčková</v>
      </c>
      <c r="R16" s="131" t="str">
        <f t="shared" si="18"/>
        <v>Justýna</v>
      </c>
      <c r="S16" s="137" t="str">
        <f t="shared" si="1"/>
        <v>Benjamínci D</v>
      </c>
      <c r="T16" s="133">
        <f t="shared" si="0"/>
        <v>2021</v>
      </c>
      <c r="U16" s="138" t="str">
        <f t="shared" si="0"/>
        <v>Bystřice pod Hostýnem</v>
      </c>
      <c r="V16" s="255">
        <f t="shared" si="19"/>
        <v>0</v>
      </c>
      <c r="W16" s="256" t="str">
        <f t="shared" si="20"/>
        <v/>
      </c>
      <c r="X16" s="29">
        <f t="shared" si="2"/>
        <v>8</v>
      </c>
      <c r="Y16" s="45">
        <f t="shared" si="2"/>
        <v>74</v>
      </c>
      <c r="Z16" s="26">
        <f t="shared" si="21"/>
        <v>8</v>
      </c>
      <c r="AA16" t="str">
        <f t="shared" si="3"/>
        <v>Potůčková</v>
      </c>
      <c r="AB16">
        <f>IF(AA16&lt;&gt;"",MAX(AB$8:AB15)+1,"")</f>
        <v>4</v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74</v>
      </c>
      <c r="AL16">
        <f t="shared" si="23"/>
        <v>4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hidden="1" customHeight="1" x14ac:dyDescent="0.35">
      <c r="A17" s="129">
        <f>IF(B17&lt;&gt;"",MAX($A$8:A16)+1,"")</f>
        <v>9</v>
      </c>
      <c r="B17" s="7">
        <v>55</v>
      </c>
      <c r="C17" s="130" t="s">
        <v>953</v>
      </c>
      <c r="D17" s="131" t="s">
        <v>954</v>
      </c>
      <c r="E17" s="132" t="s">
        <v>101</v>
      </c>
      <c r="F17" s="133">
        <v>2023</v>
      </c>
      <c r="G17" s="130" t="s">
        <v>743</v>
      </c>
      <c r="H17" s="289" t="str">
        <f t="shared" si="11"/>
        <v/>
      </c>
      <c r="I17" s="115">
        <f t="shared" si="12"/>
        <v>55</v>
      </c>
      <c r="J17" s="271">
        <f t="shared" si="13"/>
        <v>9</v>
      </c>
      <c r="K17" s="272"/>
      <c r="L17" s="274"/>
      <c r="M17" s="134">
        <f t="shared" si="14"/>
        <v>0</v>
      </c>
      <c r="N17" s="254" t="str">
        <f t="shared" si="15"/>
        <v/>
      </c>
      <c r="O17" s="135">
        <f t="shared" si="16"/>
        <v>0</v>
      </c>
      <c r="P17" s="136">
        <f t="shared" si="17"/>
        <v>0</v>
      </c>
      <c r="Q17" s="130" t="str">
        <f t="shared" si="0"/>
        <v/>
      </c>
      <c r="R17" s="131" t="str">
        <f t="shared" si="18"/>
        <v/>
      </c>
      <c r="S17" s="137" t="str">
        <f t="shared" si="1"/>
        <v/>
      </c>
      <c r="T17" s="133" t="str">
        <f t="shared" si="0"/>
        <v/>
      </c>
      <c r="U17" s="138" t="str">
        <f t="shared" si="0"/>
        <v/>
      </c>
      <c r="V17" s="255">
        <f t="shared" si="19"/>
        <v>0</v>
      </c>
      <c r="W17" s="256" t="str">
        <f t="shared" si="20"/>
        <v/>
      </c>
      <c r="X17" s="29">
        <f t="shared" si="2"/>
        <v>9</v>
      </c>
      <c r="Y17" s="45">
        <f t="shared" si="2"/>
        <v>0</v>
      </c>
      <c r="Z17" s="26">
        <f t="shared" si="21"/>
        <v>9</v>
      </c>
      <c r="AA17" t="str">
        <f t="shared" si="3"/>
        <v/>
      </c>
      <c r="AB17" t="str">
        <f>IF(AA17&lt;&gt;"",MAX(AB$8:AB16)+1,"")</f>
        <v/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0</v>
      </c>
      <c r="AL17">
        <f t="shared" si="23"/>
        <v>0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>
        <f>IF(B18&lt;&gt;"",MAX($A$8:A17)+1,"")</f>
        <v>10</v>
      </c>
      <c r="B18" s="7">
        <v>74</v>
      </c>
      <c r="C18" s="130" t="s">
        <v>976</v>
      </c>
      <c r="D18" s="131" t="s">
        <v>975</v>
      </c>
      <c r="E18" s="132" t="s">
        <v>101</v>
      </c>
      <c r="F18" s="133">
        <v>2021</v>
      </c>
      <c r="G18" s="130" t="s">
        <v>745</v>
      </c>
      <c r="H18" s="289">
        <f t="shared" si="11"/>
        <v>4</v>
      </c>
      <c r="I18" s="115">
        <f t="shared" si="12"/>
        <v>74</v>
      </c>
      <c r="J18" s="271">
        <f t="shared" si="13"/>
        <v>10</v>
      </c>
      <c r="K18" s="272">
        <v>5</v>
      </c>
      <c r="L18" s="274"/>
      <c r="M18" s="134">
        <f t="shared" si="14"/>
        <v>0</v>
      </c>
      <c r="N18" s="254" t="str">
        <f t="shared" si="15"/>
        <v>D01</v>
      </c>
      <c r="O18" s="135">
        <f t="shared" si="16"/>
        <v>5</v>
      </c>
      <c r="P18" s="136">
        <f t="shared" si="17"/>
        <v>5</v>
      </c>
      <c r="Q18" s="130" t="str">
        <f t="shared" si="0"/>
        <v>Brázdilová</v>
      </c>
      <c r="R18" s="131" t="str">
        <f t="shared" si="18"/>
        <v>Amélie</v>
      </c>
      <c r="S18" s="137" t="str">
        <f t="shared" si="1"/>
        <v>Benjamínci D</v>
      </c>
      <c r="T18" s="133">
        <f t="shared" si="0"/>
        <v>2022</v>
      </c>
      <c r="U18" s="138" t="str">
        <f t="shared" si="0"/>
        <v>Fryšták</v>
      </c>
      <c r="V18" s="255">
        <f t="shared" si="19"/>
        <v>0</v>
      </c>
      <c r="W18" s="256" t="str">
        <f t="shared" si="20"/>
        <v/>
      </c>
      <c r="X18" s="29">
        <f t="shared" si="2"/>
        <v>10</v>
      </c>
      <c r="Y18" s="45">
        <f t="shared" si="2"/>
        <v>5</v>
      </c>
      <c r="Z18" s="26">
        <f t="shared" si="21"/>
        <v>10</v>
      </c>
      <c r="AA18" t="str">
        <f t="shared" si="3"/>
        <v>Brázdilová</v>
      </c>
      <c r="AB18">
        <f>IF(AA18&lt;&gt;"",MAX(AB$8:AB17)+1,"")</f>
        <v>5</v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5</v>
      </c>
      <c r="AL18">
        <f t="shared" si="23"/>
        <v>5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>
        <f>IF(B19&lt;&gt;"",MAX($A$8:A18)+1,"")</f>
        <v>11</v>
      </c>
      <c r="B19" s="7">
        <v>99</v>
      </c>
      <c r="C19" s="130" t="s">
        <v>994</v>
      </c>
      <c r="D19" s="131" t="s">
        <v>242</v>
      </c>
      <c r="E19" s="132" t="s">
        <v>101</v>
      </c>
      <c r="F19" s="133">
        <v>2021</v>
      </c>
      <c r="G19" s="130" t="s">
        <v>16</v>
      </c>
      <c r="H19" s="289">
        <f t="shared" si="11"/>
        <v>2</v>
      </c>
      <c r="I19" s="115">
        <f t="shared" si="12"/>
        <v>99</v>
      </c>
      <c r="J19" s="271">
        <f t="shared" si="13"/>
        <v>11</v>
      </c>
      <c r="K19" s="272">
        <v>6</v>
      </c>
      <c r="L19" s="274"/>
      <c r="M19" s="134">
        <f t="shared" si="14"/>
        <v>0</v>
      </c>
      <c r="N19" s="254" t="str">
        <f t="shared" si="15"/>
        <v>D01</v>
      </c>
      <c r="O19" s="135">
        <f t="shared" si="16"/>
        <v>6</v>
      </c>
      <c r="P19" s="136">
        <f t="shared" si="17"/>
        <v>6</v>
      </c>
      <c r="Q19" s="130" t="str">
        <f t="shared" si="0"/>
        <v>Brázdilová</v>
      </c>
      <c r="R19" s="131" t="str">
        <f t="shared" si="18"/>
        <v>Natálie</v>
      </c>
      <c r="S19" s="137" t="str">
        <f t="shared" si="1"/>
        <v>Benjamínci D</v>
      </c>
      <c r="T19" s="133">
        <f t="shared" si="0"/>
        <v>2022</v>
      </c>
      <c r="U19" s="138" t="str">
        <f t="shared" si="0"/>
        <v>Fryšták</v>
      </c>
      <c r="V19" s="255">
        <f t="shared" si="19"/>
        <v>0</v>
      </c>
      <c r="W19" s="256" t="str">
        <f t="shared" si="20"/>
        <v/>
      </c>
      <c r="X19" s="29">
        <f t="shared" si="2"/>
        <v>11</v>
      </c>
      <c r="Y19" s="45">
        <f t="shared" si="2"/>
        <v>6</v>
      </c>
      <c r="Z19" s="26">
        <f t="shared" si="21"/>
        <v>11</v>
      </c>
      <c r="AA19" t="str">
        <f t="shared" si="3"/>
        <v>Brázdilová</v>
      </c>
      <c r="AB19">
        <f>IF(AA19&lt;&gt;"",MAX(AB$8:AB18)+1,"")</f>
        <v>6</v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6</v>
      </c>
      <c r="AL19">
        <f t="shared" si="23"/>
        <v>6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>
        <f>IF(B20&lt;&gt;"",MAX($A$8:A19)+1,"")</f>
        <v>12</v>
      </c>
      <c r="B20" s="7">
        <v>102</v>
      </c>
      <c r="C20" s="130" t="s">
        <v>883</v>
      </c>
      <c r="D20" s="131" t="s">
        <v>242</v>
      </c>
      <c r="E20" s="132" t="s">
        <v>101</v>
      </c>
      <c r="F20" s="133">
        <v>2021</v>
      </c>
      <c r="G20" s="130" t="s">
        <v>745</v>
      </c>
      <c r="H20" s="289">
        <f t="shared" si="11"/>
        <v>1</v>
      </c>
      <c r="I20" s="115">
        <f t="shared" si="12"/>
        <v>102</v>
      </c>
      <c r="J20" s="271">
        <f t="shared" si="13"/>
        <v>12</v>
      </c>
      <c r="K20" s="272">
        <v>106</v>
      </c>
      <c r="L20" s="274"/>
      <c r="M20" s="134">
        <f t="shared" si="14"/>
        <v>0</v>
      </c>
      <c r="N20" s="254" t="str">
        <f t="shared" si="15"/>
        <v>D01</v>
      </c>
      <c r="O20" s="135">
        <f t="shared" si="16"/>
        <v>7</v>
      </c>
      <c r="P20" s="136">
        <f t="shared" si="17"/>
        <v>106</v>
      </c>
      <c r="Q20" s="130" t="str">
        <f t="shared" si="0"/>
        <v>Malá</v>
      </c>
      <c r="R20" s="131" t="str">
        <f t="shared" si="18"/>
        <v>Jana</v>
      </c>
      <c r="S20" s="137" t="str">
        <f t="shared" si="1"/>
        <v>Benjamínci D</v>
      </c>
      <c r="T20" s="133">
        <f t="shared" si="0"/>
        <v>2022</v>
      </c>
      <c r="U20" s="138" t="str">
        <f t="shared" si="0"/>
        <v>Semily</v>
      </c>
      <c r="V20" s="255">
        <f t="shared" si="19"/>
        <v>0</v>
      </c>
      <c r="W20" s="256" t="str">
        <f t="shared" si="20"/>
        <v/>
      </c>
      <c r="X20" s="29">
        <f t="shared" si="2"/>
        <v>12</v>
      </c>
      <c r="Y20" s="45">
        <f t="shared" si="2"/>
        <v>106</v>
      </c>
      <c r="Z20" s="26">
        <f t="shared" si="21"/>
        <v>12</v>
      </c>
      <c r="AA20" t="str">
        <f t="shared" si="3"/>
        <v>Malá</v>
      </c>
      <c r="AB20">
        <f>IF(AA20&lt;&gt;"",MAX(AB$8:AB19)+1,"")</f>
        <v>7</v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106</v>
      </c>
      <c r="AL20">
        <f t="shared" si="23"/>
        <v>7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>
        <f>IF(B21&lt;&gt;"",MAX($A$8:A20)+1,"")</f>
        <v>13</v>
      </c>
      <c r="B21" s="7">
        <v>106</v>
      </c>
      <c r="C21" s="130" t="s">
        <v>997</v>
      </c>
      <c r="D21" s="131" t="s">
        <v>17</v>
      </c>
      <c r="E21" s="132" t="s">
        <v>101</v>
      </c>
      <c r="F21" s="133">
        <v>2022</v>
      </c>
      <c r="G21" s="130" t="s">
        <v>55</v>
      </c>
      <c r="H21" s="289">
        <f t="shared" si="11"/>
        <v>7</v>
      </c>
      <c r="I21" s="115">
        <f t="shared" si="12"/>
        <v>106</v>
      </c>
      <c r="J21" s="271">
        <f t="shared" si="13"/>
        <v>13</v>
      </c>
      <c r="K21" s="272">
        <v>9</v>
      </c>
      <c r="L21" s="274"/>
      <c r="M21" s="134">
        <f t="shared" si="14"/>
        <v>0</v>
      </c>
      <c r="N21" s="254" t="str">
        <f t="shared" si="15"/>
        <v>D01</v>
      </c>
      <c r="O21" s="135">
        <f t="shared" si="16"/>
        <v>8</v>
      </c>
      <c r="P21" s="136">
        <f t="shared" si="17"/>
        <v>9</v>
      </c>
      <c r="Q21" s="130" t="str">
        <f t="shared" si="0"/>
        <v>Kovářová</v>
      </c>
      <c r="R21" s="131" t="str">
        <f t="shared" si="18"/>
        <v>Květoslava</v>
      </c>
      <c r="S21" s="137" t="str">
        <f t="shared" si="1"/>
        <v>Benjamínci D</v>
      </c>
      <c r="T21" s="133">
        <f t="shared" si="0"/>
        <v>2022</v>
      </c>
      <c r="U21" s="138" t="str">
        <f t="shared" si="0"/>
        <v>Telč</v>
      </c>
      <c r="V21" s="255">
        <f t="shared" si="19"/>
        <v>0</v>
      </c>
      <c r="W21" s="256" t="str">
        <f t="shared" si="20"/>
        <v/>
      </c>
      <c r="X21" s="29">
        <f t="shared" si="2"/>
        <v>13</v>
      </c>
      <c r="Y21" s="45">
        <f t="shared" si="2"/>
        <v>9</v>
      </c>
      <c r="Z21" s="26">
        <f t="shared" si="21"/>
        <v>13</v>
      </c>
      <c r="AA21" t="str">
        <f t="shared" si="3"/>
        <v>Kovářová</v>
      </c>
      <c r="AB21">
        <f>IF(AA21&lt;&gt;"",MAX(AB$8:AB20)+1,"")</f>
        <v>8</v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9</v>
      </c>
      <c r="AL21">
        <f t="shared" si="23"/>
        <v>8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hidden="1" customHeight="1" x14ac:dyDescent="0.35">
      <c r="A22" s="129">
        <f>IF(B22&lt;&gt;"",MAX($A$8:A21)+1,"")</f>
        <v>14</v>
      </c>
      <c r="B22" s="7">
        <v>107</v>
      </c>
      <c r="C22" s="130" t="s">
        <v>997</v>
      </c>
      <c r="D22" s="131" t="s">
        <v>264</v>
      </c>
      <c r="E22" s="132" t="s">
        <v>101</v>
      </c>
      <c r="F22" s="133">
        <v>2023</v>
      </c>
      <c r="G22" s="130" t="s">
        <v>55</v>
      </c>
      <c r="H22" s="289" t="str">
        <f t="shared" si="11"/>
        <v/>
      </c>
      <c r="I22" s="115">
        <f t="shared" si="12"/>
        <v>107</v>
      </c>
      <c r="J22" s="271">
        <f t="shared" si="13"/>
        <v>14</v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>
        <f t="shared" si="2"/>
        <v>14</v>
      </c>
      <c r="Y22" s="45">
        <f t="shared" si="2"/>
        <v>0</v>
      </c>
      <c r="Z22" s="26">
        <f t="shared" si="21"/>
        <v>14</v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hidden="1" customHeight="1" x14ac:dyDescent="0.35">
      <c r="A23" s="129">
        <f>IF(B23&lt;&gt;"",MAX($A$8:A22)+1,"")</f>
        <v>15</v>
      </c>
      <c r="B23" s="7">
        <v>108</v>
      </c>
      <c r="C23" s="130" t="s">
        <v>998</v>
      </c>
      <c r="D23" s="131" t="s">
        <v>57</v>
      </c>
      <c r="E23" s="132" t="s">
        <v>101</v>
      </c>
      <c r="F23" s="133">
        <v>2023</v>
      </c>
      <c r="G23" s="130" t="s">
        <v>999</v>
      </c>
      <c r="H23" s="289" t="str">
        <f t="shared" si="11"/>
        <v/>
      </c>
      <c r="I23" s="115">
        <f t="shared" si="12"/>
        <v>108</v>
      </c>
      <c r="J23" s="271">
        <f t="shared" si="13"/>
        <v>15</v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>
        <f t="shared" si="2"/>
        <v>15</v>
      </c>
      <c r="Y23" s="45">
        <f t="shared" si="2"/>
        <v>0</v>
      </c>
      <c r="Z23" s="26">
        <f t="shared" si="21"/>
        <v>15</v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hidden="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9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autoFilter ref="F8:F101" xr:uid="{00000000-0009-0000-0000-000011000000}">
    <filterColumn colId="0">
      <filters blank="1">
        <filter val="2021"/>
        <filter val="2022"/>
      </filters>
    </filterColumn>
  </autoFilter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241" priority="7">
      <formula>AND($BA9&lt;&gt;"",$AW9&lt;&gt;"")</formula>
    </cfRule>
    <cfRule type="expression" dxfId="240" priority="10">
      <formula>$AW9&lt;&gt;""</formula>
    </cfRule>
    <cfRule type="expression" dxfId="239" priority="11">
      <formula>OR($AX9&lt;&gt;"",$AY9&lt;&gt;"",$AZ9)</formula>
    </cfRule>
    <cfRule type="expression" dxfId="238" priority="12">
      <formula>COUNTIF($B$9:$B$100,$B9)&gt;1</formula>
    </cfRule>
  </conditionalFormatting>
  <conditionalFormatting sqref="L10:L100">
    <cfRule type="expression" dxfId="237" priority="9">
      <formula>AND($V10&lt;$V9,$V10&lt;&gt;"",$V10&lt;&gt;0)</formula>
    </cfRule>
  </conditionalFormatting>
  <conditionalFormatting sqref="K9:K100">
    <cfRule type="expression" dxfId="236" priority="8">
      <formula>COUNTIF($K$9:$K$100,$K9)&gt;1</formula>
    </cfRule>
  </conditionalFormatting>
  <conditionalFormatting sqref="G2:G6">
    <cfRule type="expression" dxfId="235" priority="6">
      <formula>COUNTIF(G2:G5,0)&gt;2</formula>
    </cfRule>
  </conditionalFormatting>
  <conditionalFormatting sqref="I9:I100">
    <cfRule type="expression" dxfId="234" priority="4">
      <formula>$H9&lt;&gt;""</formula>
    </cfRule>
    <cfRule type="cellIs" dxfId="233" priority="5" operator="greaterThan">
      <formula>0</formula>
    </cfRule>
  </conditionalFormatting>
  <conditionalFormatting sqref="U9:U100">
    <cfRule type="expression" dxfId="232" priority="1">
      <formula>$AU9="1 1"</formula>
    </cfRule>
    <cfRule type="expression" dxfId="231" priority="2">
      <formula>$AO9=1</formula>
    </cfRule>
    <cfRule type="expression" dxfId="230" priority="3">
      <formula>$AT9=1</formula>
    </cfRule>
  </conditionalFormatting>
  <dataValidations count="1">
    <dataValidation type="whole" allowBlank="1" showInputMessage="1" showErrorMessage="1" sqref="K9:K100" xr:uid="{00000000-0002-0000-11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0433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34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35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36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37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38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39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40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0441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filterMode="1"/>
  <dimension ref="A1:XFB149"/>
  <sheetViews>
    <sheetView tabSelected="1" workbookViewId="0">
      <selection activeCell="O1" sqref="O1:V23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7</v>
      </c>
      <c r="I1" s="115"/>
      <c r="J1" s="269" t="s">
        <v>343</v>
      </c>
      <c r="K1" s="116"/>
      <c r="L1" s="117" t="s">
        <v>498</v>
      </c>
      <c r="M1" s="118">
        <f>COUNT(K9:K100)</f>
        <v>7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20 m</v>
      </c>
      <c r="B2" s="346"/>
      <c r="C2" s="346"/>
      <c r="D2" s="293" t="s">
        <v>101</v>
      </c>
      <c r="E2" s="347" t="str">
        <f ca="1">IF(ISERROR(VLOOKUP(D2,kateg2,5,FALSE)),IF(D2="KOND","1900 - " &amp; YEAR(TODAY()),""),CONCATENATE(VLOOKUP(D2,kateg2,5,FALSE)," - ",VLOOKUP(D2,kateg2,6,FALSE)))</f>
        <v>2021 -  a mladší</v>
      </c>
      <c r="F2" s="347"/>
      <c r="G2" s="290" t="str">
        <f>IF(D2="","",VLOOKUP(D2,kateg2,4,0))</f>
        <v>Benjamínci D</v>
      </c>
      <c r="H2" s="118">
        <f>IF(D2="","",COUNTIF($E$9:$E$100,D2))</f>
        <v>15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/>
      <c r="E3" s="347" t="str">
        <f ca="1">IF(ISERROR(VLOOKUP(D3,kateg2,5,FALSE)),IF(D3="KOND","1900 - " &amp; YEAR(TODAY()),""),CONCATENATE(VLOOKUP(D3,kateg2,5,FALSE)," - ",VLOOKUP(D3,kateg2,6,FALSE)))</f>
        <v/>
      </c>
      <c r="F3" s="347"/>
      <c r="G3" s="290" t="str">
        <f>IF(D3="","",VLOOKUP(D3,kateg2,4,0))</f>
        <v/>
      </c>
      <c r="H3" s="118" t="str">
        <f>IF(D3="","",COUNTIF($E$9:$E$100,D3))</f>
        <v/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2021</v>
      </c>
      <c r="O5" s="350" t="str">
        <f>A7</f>
        <v>Benjamínci D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2024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Benjamínci D</v>
      </c>
      <c r="B7" s="354"/>
      <c r="C7" s="354"/>
      <c r="D7" s="354"/>
      <c r="E7" s="354"/>
      <c r="F7" s="354"/>
      <c r="G7" s="120" t="s">
        <v>342</v>
      </c>
      <c r="H7" s="121">
        <v>1</v>
      </c>
      <c r="I7" s="115"/>
      <c r="J7" s="351" t="s">
        <v>499</v>
      </c>
      <c r="K7" s="351"/>
      <c r="L7" s="351"/>
      <c r="M7" s="252">
        <f>H7</f>
        <v>1</v>
      </c>
      <c r="N7" s="83"/>
      <c r="O7" s="122"/>
      <c r="P7" s="122" t="str">
        <f>E1</f>
        <v>Ročník</v>
      </c>
      <c r="Q7" s="123"/>
      <c r="R7" s="352" t="str">
        <f ca="1">E2</f>
        <v>2021 -  a mladší</v>
      </c>
      <c r="S7" s="352"/>
      <c r="T7" s="352"/>
      <c r="U7" s="124" t="s">
        <v>342</v>
      </c>
      <c r="V7" s="125">
        <f>H7</f>
        <v>1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D01</v>
      </c>
      <c r="AB8" s="26" t="s">
        <v>345</v>
      </c>
      <c r="AC8" s="26">
        <f>D3</f>
        <v>0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hidden="1" customHeight="1" x14ac:dyDescent="0.35">
      <c r="A9" s="129">
        <f>IF(B9&lt;&gt;"",MAX($A$8:A8)+1,"")</f>
        <v>1</v>
      </c>
      <c r="B9" s="7">
        <v>5</v>
      </c>
      <c r="C9" s="130" t="s">
        <v>903</v>
      </c>
      <c r="D9" s="131" t="s">
        <v>902</v>
      </c>
      <c r="E9" s="132" t="s">
        <v>101</v>
      </c>
      <c r="F9" s="133">
        <v>2022</v>
      </c>
      <c r="G9" s="130" t="s">
        <v>904</v>
      </c>
      <c r="H9" s="289" t="str">
        <f>IF(OR(B9="",ISERROR(VLOOKUP(B9,$AK$9:$AL$100,2,FALSE))),"",VLOOKUP(B9,$AK$9:$AL$100,2,FALSE))</f>
        <v/>
      </c>
      <c r="I9" s="115">
        <f>B9</f>
        <v>5</v>
      </c>
      <c r="J9" s="271">
        <f>A9</f>
        <v>1</v>
      </c>
      <c r="K9" s="272"/>
      <c r="L9" s="274"/>
      <c r="M9" s="134">
        <f>V9</f>
        <v>0</v>
      </c>
      <c r="N9" s="254" t="str">
        <f>IF(ISERROR(VLOOKUP($K9,$B$9:$G$100,N$3,FALSE)),"",VLOOKUP($K9,$B$9:$G$100,N$3,FALSE))</f>
        <v/>
      </c>
      <c r="O9" s="135">
        <f>AL9</f>
        <v>0</v>
      </c>
      <c r="P9" s="136">
        <f>K9</f>
        <v>0</v>
      </c>
      <c r="Q9" s="130" t="str">
        <f t="shared" ref="Q9:U24" si="0">IF(ISERROR(VLOOKUP($K9,$B$9:$G$100,Q$3,FALSE)),"",VLOOKUP($K9,$B$9:$G$100,Q$3,FALSE))</f>
        <v/>
      </c>
      <c r="R9" s="131" t="str">
        <f>IF(ISERROR(VLOOKUP($K9,$B$9:$G$100,R$3,FALSE)),"",IF(VLOOKUP($K9,$B$9:$G$100,R$3,FALSE)=0,"",VLOOKUP($K9,$B$9:$G$100,R$3,FALSE)))</f>
        <v/>
      </c>
      <c r="S9" s="137" t="str">
        <f t="shared" ref="S9:S72" si="1">IF(N9="","",VLOOKUP(N9,kateg2,4,FALSE))</f>
        <v/>
      </c>
      <c r="T9" s="133" t="str">
        <f t="shared" si="0"/>
        <v/>
      </c>
      <c r="U9" s="138" t="str">
        <f>IF(ISERROR(VLOOKUP($K9,$B$9:$G$100,U$3,FALSE)),"",VLOOKUP($K9,$B$9:$G$100,U$3,FALSE))</f>
        <v/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0</v>
      </c>
      <c r="Z9" s="26">
        <f>X9</f>
        <v>1</v>
      </c>
      <c r="AA9" t="str">
        <f t="shared" ref="AA9:AA72" si="3">IF(AA$8=$N9,$Q9,"")</f>
        <v/>
      </c>
      <c r="AB9" t="str">
        <f>IF(AA9&lt;&gt;"",MAX(AB8:AB$8)+1,"")</f>
        <v/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0</v>
      </c>
      <c r="AL9">
        <f>SUM(AB9,AD9,AF9,AH9,AJ9)</f>
        <v>0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hidden="1" customHeight="1" x14ac:dyDescent="0.35">
      <c r="A10" s="129">
        <f>IF(B10&lt;&gt;"",MAX($A$8:A9)+1,"")</f>
        <v>2</v>
      </c>
      <c r="B10" s="7">
        <v>6</v>
      </c>
      <c r="C10" s="130" t="s">
        <v>903</v>
      </c>
      <c r="D10" s="131" t="s">
        <v>905</v>
      </c>
      <c r="E10" s="132" t="s">
        <v>101</v>
      </c>
      <c r="F10" s="133">
        <v>2022</v>
      </c>
      <c r="G10" s="130" t="s">
        <v>904</v>
      </c>
      <c r="H10" s="289" t="str">
        <f t="shared" ref="H10:H73" si="11">IF(OR(B10="",ISERROR(VLOOKUP(B10,$AK$9:$AL$100,2,FALSE))),"",VLOOKUP(B10,$AK$9:$AL$100,2,FALSE))</f>
        <v/>
      </c>
      <c r="I10" s="115">
        <f t="shared" ref="I10:I73" si="12">B10</f>
        <v>6</v>
      </c>
      <c r="J10" s="271">
        <f t="shared" ref="J10:J73" si="13">A10</f>
        <v>2</v>
      </c>
      <c r="K10" s="272"/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/>
      </c>
      <c r="O10" s="135">
        <f t="shared" ref="O10:O73" si="16">AL10</f>
        <v>0</v>
      </c>
      <c r="P10" s="136">
        <f t="shared" ref="P10:P73" si="17">K10</f>
        <v>0</v>
      </c>
      <c r="Q10" s="130" t="str">
        <f t="shared" si="0"/>
        <v/>
      </c>
      <c r="R10" s="131" t="str">
        <f t="shared" ref="R10:R73" si="18">IF(ISERROR(VLOOKUP($K10,$B$9:$G$100,R$3,FALSE)),"",IF(VLOOKUP($K10,$B$9:$G$100,R$3,FALSE)=0,"",VLOOKUP($K10,$B$9:$G$100,R$3,FALSE)))</f>
        <v/>
      </c>
      <c r="S10" s="137" t="str">
        <f t="shared" si="1"/>
        <v/>
      </c>
      <c r="T10" s="133" t="str">
        <f t="shared" si="0"/>
        <v/>
      </c>
      <c r="U10" s="138" t="str">
        <f t="shared" si="0"/>
        <v/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0</v>
      </c>
      <c r="Z10" s="26">
        <f t="shared" ref="Z10:Z73" si="21">X10</f>
        <v>2</v>
      </c>
      <c r="AA10" t="str">
        <f t="shared" si="3"/>
        <v/>
      </c>
      <c r="AB10" t="str">
        <f>IF(AA10&lt;&gt;"",MAX(AB$8:AB9)+1,"")</f>
        <v/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0</v>
      </c>
      <c r="AL10">
        <f t="shared" ref="AL10:AL73" si="23">SUM(AB10,AD10,AF10,AH10,AJ10)</f>
        <v>0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hidden="1" customHeight="1" x14ac:dyDescent="0.35">
      <c r="A11" s="129">
        <f>IF(B11&lt;&gt;"",MAX($A$8:A10)+1,"")</f>
        <v>3</v>
      </c>
      <c r="B11" s="7">
        <v>9</v>
      </c>
      <c r="C11" s="130" t="s">
        <v>912</v>
      </c>
      <c r="D11" s="131" t="s">
        <v>911</v>
      </c>
      <c r="E11" s="132" t="s">
        <v>101</v>
      </c>
      <c r="F11" s="133">
        <v>2022</v>
      </c>
      <c r="G11" s="130" t="s">
        <v>910</v>
      </c>
      <c r="H11" s="289" t="str">
        <f t="shared" si="11"/>
        <v/>
      </c>
      <c r="I11" s="115">
        <f t="shared" si="12"/>
        <v>9</v>
      </c>
      <c r="J11" s="271">
        <f t="shared" si="13"/>
        <v>3</v>
      </c>
      <c r="K11" s="272"/>
      <c r="L11" s="274"/>
      <c r="M11" s="134">
        <f t="shared" si="14"/>
        <v>0</v>
      </c>
      <c r="N11" s="254" t="str">
        <f t="shared" si="15"/>
        <v/>
      </c>
      <c r="O11" s="135">
        <f t="shared" si="16"/>
        <v>0</v>
      </c>
      <c r="P11" s="136">
        <f t="shared" si="17"/>
        <v>0</v>
      </c>
      <c r="Q11" s="130" t="str">
        <f t="shared" si="0"/>
        <v/>
      </c>
      <c r="R11" s="131" t="str">
        <f t="shared" si="18"/>
        <v/>
      </c>
      <c r="S11" s="137" t="str">
        <f t="shared" si="1"/>
        <v/>
      </c>
      <c r="T11" s="133" t="str">
        <f t="shared" si="0"/>
        <v/>
      </c>
      <c r="U11" s="138" t="str">
        <f t="shared" si="0"/>
        <v/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0</v>
      </c>
      <c r="Z11" s="26">
        <f t="shared" si="21"/>
        <v>3</v>
      </c>
      <c r="AA11" t="str">
        <f t="shared" si="3"/>
        <v/>
      </c>
      <c r="AB11" t="str">
        <f>IF(AA11&lt;&gt;"",MAX(AB$8:AB10)+1,"")</f>
        <v/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0</v>
      </c>
      <c r="AL11">
        <f t="shared" si="23"/>
        <v>0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14</v>
      </c>
      <c r="C12" s="130" t="s">
        <v>891</v>
      </c>
      <c r="D12" s="131" t="s">
        <v>921</v>
      </c>
      <c r="E12" s="132" t="s">
        <v>101</v>
      </c>
      <c r="F12" s="133">
        <v>2023</v>
      </c>
      <c r="G12" s="130" t="s">
        <v>922</v>
      </c>
      <c r="H12" s="289">
        <f t="shared" si="11"/>
        <v>1</v>
      </c>
      <c r="I12" s="115">
        <f t="shared" si="12"/>
        <v>14</v>
      </c>
      <c r="J12" s="271">
        <f t="shared" si="13"/>
        <v>4</v>
      </c>
      <c r="K12" s="272">
        <v>14</v>
      </c>
      <c r="L12" s="274"/>
      <c r="M12" s="134">
        <f t="shared" si="14"/>
        <v>0</v>
      </c>
      <c r="N12" s="254" t="str">
        <f>IF(ISERROR(VLOOKUP($K12,$B$9:$G$100,N$3,FALSE)),"",VLOOKUP($K12,$B$9:$G$100,N$3,FALSE))</f>
        <v>D01</v>
      </c>
      <c r="O12" s="135">
        <f t="shared" si="16"/>
        <v>1</v>
      </c>
      <c r="P12" s="136">
        <f>K12</f>
        <v>14</v>
      </c>
      <c r="Q12" s="130" t="str">
        <f>IF(ISERROR(VLOOKUP($K12,$B$9:$G$100,Q$3,FALSE)),"",VLOOKUP($K12,$B$9:$G$100,Q$3,FALSE))</f>
        <v>Zuhlová</v>
      </c>
      <c r="R12" s="131" t="str">
        <f>IF(ISERROR(VLOOKUP($K12,$B$9:$G$100,R$3,FALSE)),"",IF(VLOOKUP($K12,$B$9:$G$100,R$3,FALSE)=0,"",VLOOKUP($K12,$B$9:$G$100,R$3,FALSE)))</f>
        <v>Adina</v>
      </c>
      <c r="S12" s="137" t="str">
        <f t="shared" si="1"/>
        <v>Benjamínci D</v>
      </c>
      <c r="T12" s="133">
        <f>IF(ISERROR(VLOOKUP($K12,$B$9:$G$100,T$3,FALSE)),"",VLOOKUP($K12,$B$9:$G$100,T$3,FALSE))</f>
        <v>2023</v>
      </c>
      <c r="U12" s="138" t="str">
        <f>IF(ISERROR(VLOOKUP($K12,$B$9:$G$100,U$3,FALSE)),"",VLOOKUP($K12,$B$9:$G$100,U$3,FALSE))</f>
        <v>Brno-Starý Lískovec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14</v>
      </c>
      <c r="Z12" s="26">
        <f t="shared" si="21"/>
        <v>4</v>
      </c>
      <c r="AA12" t="str">
        <f t="shared" si="3"/>
        <v>Zuhlová</v>
      </c>
      <c r="AB12">
        <f>IF(AA12&lt;&gt;"",MAX(AB$8:AB11)+1,"")</f>
        <v>1</v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14</v>
      </c>
      <c r="AL12">
        <f t="shared" si="23"/>
        <v>1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30</v>
      </c>
      <c r="C13" s="130" t="s">
        <v>931</v>
      </c>
      <c r="D13" s="131" t="s">
        <v>44</v>
      </c>
      <c r="E13" s="132" t="s">
        <v>101</v>
      </c>
      <c r="F13" s="133">
        <v>2023</v>
      </c>
      <c r="G13" s="130" t="s">
        <v>744</v>
      </c>
      <c r="H13" s="289">
        <f t="shared" si="11"/>
        <v>2</v>
      </c>
      <c r="I13" s="115">
        <f t="shared" si="12"/>
        <v>30</v>
      </c>
      <c r="J13" s="271">
        <f t="shared" si="13"/>
        <v>5</v>
      </c>
      <c r="K13" s="272">
        <v>30</v>
      </c>
      <c r="L13" s="274"/>
      <c r="M13" s="134">
        <f t="shared" si="14"/>
        <v>0</v>
      </c>
      <c r="N13" s="254" t="str">
        <f t="shared" si="15"/>
        <v>D01</v>
      </c>
      <c r="O13" s="135">
        <f t="shared" si="16"/>
        <v>2</v>
      </c>
      <c r="P13" s="136">
        <f t="shared" si="17"/>
        <v>30</v>
      </c>
      <c r="Q13" s="130" t="str">
        <f t="shared" si="0"/>
        <v>Stodůlková</v>
      </c>
      <c r="R13" s="131" t="str">
        <f t="shared" si="18"/>
        <v>Martina</v>
      </c>
      <c r="S13" s="137" t="str">
        <f t="shared" si="1"/>
        <v>Benjamínci D</v>
      </c>
      <c r="T13" s="133">
        <f t="shared" si="0"/>
        <v>2023</v>
      </c>
      <c r="U13" s="138" t="str">
        <f t="shared" si="0"/>
        <v>Brno-Obřany</v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30</v>
      </c>
      <c r="Z13" s="26">
        <f t="shared" si="21"/>
        <v>5</v>
      </c>
      <c r="AA13" t="str">
        <f t="shared" si="3"/>
        <v>Stodůlková</v>
      </c>
      <c r="AB13">
        <f>IF(AA13&lt;&gt;"",MAX(AB$8:AB12)+1,"")</f>
        <v>2</v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30</v>
      </c>
      <c r="AL13">
        <f t="shared" si="23"/>
        <v>2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>
        <f>IF(B14&lt;&gt;"",MAX($A$8:A13)+1,"")</f>
        <v>6</v>
      </c>
      <c r="B14" s="7">
        <v>46</v>
      </c>
      <c r="C14" s="130" t="s">
        <v>894</v>
      </c>
      <c r="D14" s="131" t="s">
        <v>243</v>
      </c>
      <c r="E14" s="132" t="s">
        <v>101</v>
      </c>
      <c r="F14" s="133">
        <v>2023</v>
      </c>
      <c r="G14" s="130" t="s">
        <v>890</v>
      </c>
      <c r="H14" s="289">
        <f t="shared" si="11"/>
        <v>4</v>
      </c>
      <c r="I14" s="115">
        <f t="shared" si="12"/>
        <v>46</v>
      </c>
      <c r="J14" s="271">
        <f t="shared" si="13"/>
        <v>6</v>
      </c>
      <c r="K14" s="272">
        <v>108</v>
      </c>
      <c r="L14" s="274"/>
      <c r="M14" s="134">
        <f t="shared" si="14"/>
        <v>0</v>
      </c>
      <c r="N14" s="254" t="str">
        <f t="shared" si="15"/>
        <v>D01</v>
      </c>
      <c r="O14" s="135">
        <f t="shared" si="16"/>
        <v>3</v>
      </c>
      <c r="P14" s="136">
        <f t="shared" si="17"/>
        <v>108</v>
      </c>
      <c r="Q14" s="130" t="str">
        <f t="shared" si="0"/>
        <v>Krtičková</v>
      </c>
      <c r="R14" s="131" t="str">
        <f t="shared" si="18"/>
        <v>Barbora</v>
      </c>
      <c r="S14" s="137" t="str">
        <f t="shared" si="1"/>
        <v>Benjamínci D</v>
      </c>
      <c r="T14" s="133">
        <f t="shared" si="0"/>
        <v>2023</v>
      </c>
      <c r="U14" s="138" t="str">
        <f t="shared" si="0"/>
        <v>Žďárky</v>
      </c>
      <c r="V14" s="255">
        <f t="shared" si="19"/>
        <v>0</v>
      </c>
      <c r="W14" s="256" t="str">
        <f t="shared" si="20"/>
        <v/>
      </c>
      <c r="X14" s="29">
        <f t="shared" si="2"/>
        <v>6</v>
      </c>
      <c r="Y14" s="45">
        <f t="shared" si="2"/>
        <v>108</v>
      </c>
      <c r="Z14" s="26">
        <f t="shared" si="21"/>
        <v>6</v>
      </c>
      <c r="AA14" t="str">
        <f t="shared" si="3"/>
        <v>Krtičková</v>
      </c>
      <c r="AB14">
        <f>IF(AA14&lt;&gt;"",MAX(AB$8:AB13)+1,"")</f>
        <v>3</v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108</v>
      </c>
      <c r="AL14">
        <f t="shared" si="23"/>
        <v>3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>
        <f>IF(B15&lt;&gt;"",MAX($A$8:A14)+1,"")</f>
        <v>7</v>
      </c>
      <c r="B15" s="7">
        <v>49</v>
      </c>
      <c r="C15" s="130" t="s">
        <v>950</v>
      </c>
      <c r="D15" s="131" t="s">
        <v>272</v>
      </c>
      <c r="E15" s="132" t="s">
        <v>101</v>
      </c>
      <c r="F15" s="133">
        <v>2024</v>
      </c>
      <c r="G15" s="130" t="s">
        <v>949</v>
      </c>
      <c r="H15" s="289">
        <f t="shared" si="11"/>
        <v>7</v>
      </c>
      <c r="I15" s="115">
        <f t="shared" si="12"/>
        <v>49</v>
      </c>
      <c r="J15" s="271">
        <f t="shared" si="13"/>
        <v>7</v>
      </c>
      <c r="K15" s="272">
        <v>46</v>
      </c>
      <c r="L15" s="274"/>
      <c r="M15" s="134">
        <f t="shared" si="14"/>
        <v>0</v>
      </c>
      <c r="N15" s="254" t="str">
        <f t="shared" si="15"/>
        <v>D01</v>
      </c>
      <c r="O15" s="135">
        <f t="shared" si="16"/>
        <v>4</v>
      </c>
      <c r="P15" s="136">
        <f t="shared" si="17"/>
        <v>46</v>
      </c>
      <c r="Q15" s="130" t="str">
        <f t="shared" si="0"/>
        <v>Dorazilová</v>
      </c>
      <c r="R15" s="131" t="str">
        <f t="shared" si="18"/>
        <v>Zdislava</v>
      </c>
      <c r="S15" s="137" t="str">
        <f t="shared" si="1"/>
        <v>Benjamínci D</v>
      </c>
      <c r="T15" s="133">
        <f t="shared" si="0"/>
        <v>2023</v>
      </c>
      <c r="U15" s="138" t="str">
        <f t="shared" si="0"/>
        <v>Veřovice</v>
      </c>
      <c r="V15" s="255">
        <f t="shared" si="19"/>
        <v>0</v>
      </c>
      <c r="W15" s="256" t="str">
        <f t="shared" si="20"/>
        <v/>
      </c>
      <c r="X15" s="29">
        <f t="shared" si="2"/>
        <v>7</v>
      </c>
      <c r="Y15" s="45">
        <f t="shared" si="2"/>
        <v>46</v>
      </c>
      <c r="Z15" s="26">
        <f t="shared" si="21"/>
        <v>7</v>
      </c>
      <c r="AA15" t="str">
        <f t="shared" si="3"/>
        <v>Dorazilová</v>
      </c>
      <c r="AB15">
        <f>IF(AA15&lt;&gt;"",MAX(AB$8:AB14)+1,"")</f>
        <v>4</v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46</v>
      </c>
      <c r="AL15">
        <f t="shared" si="23"/>
        <v>4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hidden="1" customHeight="1" x14ac:dyDescent="0.35">
      <c r="A16" s="129">
        <f>IF(B16&lt;&gt;"",MAX($A$8:A15)+1,"")</f>
        <v>8</v>
      </c>
      <c r="B16" s="7">
        <v>54</v>
      </c>
      <c r="C16" s="130" t="s">
        <v>953</v>
      </c>
      <c r="D16" s="131" t="s">
        <v>264</v>
      </c>
      <c r="E16" s="132" t="s">
        <v>101</v>
      </c>
      <c r="F16" s="133">
        <v>2021</v>
      </c>
      <c r="G16" s="130" t="s">
        <v>743</v>
      </c>
      <c r="H16" s="289" t="str">
        <f t="shared" si="11"/>
        <v/>
      </c>
      <c r="I16" s="115">
        <f t="shared" si="12"/>
        <v>54</v>
      </c>
      <c r="J16" s="271">
        <f t="shared" si="13"/>
        <v>8</v>
      </c>
      <c r="K16" s="272"/>
      <c r="L16" s="274"/>
      <c r="M16" s="134">
        <f t="shared" si="14"/>
        <v>0</v>
      </c>
      <c r="N16" s="254" t="str">
        <f t="shared" si="15"/>
        <v/>
      </c>
      <c r="O16" s="135">
        <f t="shared" si="16"/>
        <v>0</v>
      </c>
      <c r="P16" s="136">
        <f t="shared" si="17"/>
        <v>0</v>
      </c>
      <c r="Q16" s="130" t="str">
        <f t="shared" si="0"/>
        <v/>
      </c>
      <c r="R16" s="131" t="str">
        <f t="shared" si="18"/>
        <v/>
      </c>
      <c r="S16" s="137" t="str">
        <f t="shared" si="1"/>
        <v/>
      </c>
      <c r="T16" s="133" t="str">
        <f t="shared" si="0"/>
        <v/>
      </c>
      <c r="U16" s="138" t="str">
        <f t="shared" si="0"/>
        <v/>
      </c>
      <c r="V16" s="255">
        <f t="shared" si="19"/>
        <v>0</v>
      </c>
      <c r="W16" s="256" t="str">
        <f t="shared" si="20"/>
        <v/>
      </c>
      <c r="X16" s="29">
        <f t="shared" si="2"/>
        <v>8</v>
      </c>
      <c r="Y16" s="45">
        <f t="shared" si="2"/>
        <v>0</v>
      </c>
      <c r="Z16" s="26">
        <f t="shared" si="21"/>
        <v>8</v>
      </c>
      <c r="AA16" t="str">
        <f t="shared" si="3"/>
        <v/>
      </c>
      <c r="AB16" t="str">
        <f>IF(AA16&lt;&gt;"",MAX(AB$8:AB15)+1,"")</f>
        <v/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0</v>
      </c>
      <c r="AL16">
        <f t="shared" si="23"/>
        <v>0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>
        <f>IF(B17&lt;&gt;"",MAX($A$8:A16)+1,"")</f>
        <v>9</v>
      </c>
      <c r="B17" s="7">
        <v>55</v>
      </c>
      <c r="C17" s="130" t="s">
        <v>953</v>
      </c>
      <c r="D17" s="131" t="s">
        <v>954</v>
      </c>
      <c r="E17" s="132" t="s">
        <v>101</v>
      </c>
      <c r="F17" s="133">
        <v>2023</v>
      </c>
      <c r="G17" s="130" t="s">
        <v>743</v>
      </c>
      <c r="H17" s="289">
        <f t="shared" si="11"/>
        <v>5</v>
      </c>
      <c r="I17" s="115">
        <f t="shared" si="12"/>
        <v>55</v>
      </c>
      <c r="J17" s="271">
        <f t="shared" si="13"/>
        <v>9</v>
      </c>
      <c r="K17" s="272">
        <v>55</v>
      </c>
      <c r="L17" s="274"/>
      <c r="M17" s="134">
        <f t="shared" si="14"/>
        <v>0</v>
      </c>
      <c r="N17" s="254" t="str">
        <f t="shared" si="15"/>
        <v>D01</v>
      </c>
      <c r="O17" s="135">
        <f t="shared" si="16"/>
        <v>5</v>
      </c>
      <c r="P17" s="136">
        <f t="shared" si="17"/>
        <v>55</v>
      </c>
      <c r="Q17" s="130" t="str">
        <f t="shared" si="0"/>
        <v>Nehybková</v>
      </c>
      <c r="R17" s="131" t="str">
        <f t="shared" si="18"/>
        <v>Karla</v>
      </c>
      <c r="S17" s="137" t="str">
        <f t="shared" si="1"/>
        <v>Benjamínci D</v>
      </c>
      <c r="T17" s="133">
        <f t="shared" si="0"/>
        <v>2023</v>
      </c>
      <c r="U17" s="138" t="str">
        <f t="shared" si="0"/>
        <v>Brno-Židenice</v>
      </c>
      <c r="V17" s="255">
        <f t="shared" si="19"/>
        <v>0</v>
      </c>
      <c r="W17" s="256" t="str">
        <f t="shared" si="20"/>
        <v/>
      </c>
      <c r="X17" s="29">
        <f t="shared" si="2"/>
        <v>9</v>
      </c>
      <c r="Y17" s="45">
        <f t="shared" si="2"/>
        <v>55</v>
      </c>
      <c r="Z17" s="26">
        <f t="shared" si="21"/>
        <v>9</v>
      </c>
      <c r="AA17" t="str">
        <f t="shared" si="3"/>
        <v>Nehybková</v>
      </c>
      <c r="AB17">
        <f>IF(AA17&lt;&gt;"",MAX(AB$8:AB16)+1,"")</f>
        <v>5</v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55</v>
      </c>
      <c r="AL17">
        <f t="shared" si="23"/>
        <v>5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hidden="1" customHeight="1" x14ac:dyDescent="0.35">
      <c r="A18" s="129">
        <f>IF(B18&lt;&gt;"",MAX($A$8:A17)+1,"")</f>
        <v>10</v>
      </c>
      <c r="B18" s="7">
        <v>74</v>
      </c>
      <c r="C18" s="130" t="s">
        <v>976</v>
      </c>
      <c r="D18" s="131" t="s">
        <v>975</v>
      </c>
      <c r="E18" s="132" t="s">
        <v>101</v>
      </c>
      <c r="F18" s="133">
        <v>2021</v>
      </c>
      <c r="G18" s="130" t="s">
        <v>745</v>
      </c>
      <c r="H18" s="289" t="str">
        <f t="shared" si="11"/>
        <v/>
      </c>
      <c r="I18" s="115">
        <f t="shared" si="12"/>
        <v>74</v>
      </c>
      <c r="J18" s="271">
        <f t="shared" si="13"/>
        <v>10</v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>
        <f t="shared" si="2"/>
        <v>10</v>
      </c>
      <c r="Y18" s="45">
        <f t="shared" si="2"/>
        <v>0</v>
      </c>
      <c r="Z18" s="26">
        <f t="shared" si="21"/>
        <v>10</v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hidden="1" customHeight="1" x14ac:dyDescent="0.35">
      <c r="A19" s="129">
        <f>IF(B19&lt;&gt;"",MAX($A$8:A18)+1,"")</f>
        <v>11</v>
      </c>
      <c r="B19" s="7">
        <v>99</v>
      </c>
      <c r="C19" s="130" t="s">
        <v>994</v>
      </c>
      <c r="D19" s="131" t="s">
        <v>242</v>
      </c>
      <c r="E19" s="132" t="s">
        <v>101</v>
      </c>
      <c r="F19" s="133">
        <v>2021</v>
      </c>
      <c r="G19" s="130" t="s">
        <v>16</v>
      </c>
      <c r="H19" s="289" t="str">
        <f t="shared" si="11"/>
        <v/>
      </c>
      <c r="I19" s="115">
        <f t="shared" si="12"/>
        <v>99</v>
      </c>
      <c r="J19" s="271">
        <f t="shared" si="13"/>
        <v>11</v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>
        <f t="shared" si="2"/>
        <v>11</v>
      </c>
      <c r="Y19" s="45">
        <f t="shared" si="2"/>
        <v>0</v>
      </c>
      <c r="Z19" s="26">
        <f t="shared" si="21"/>
        <v>11</v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hidden="1" customHeight="1" x14ac:dyDescent="0.35">
      <c r="A20" s="129">
        <f>IF(B20&lt;&gt;"",MAX($A$8:A19)+1,"")</f>
        <v>12</v>
      </c>
      <c r="B20" s="7">
        <v>102</v>
      </c>
      <c r="C20" s="130" t="s">
        <v>883</v>
      </c>
      <c r="D20" s="131" t="s">
        <v>242</v>
      </c>
      <c r="E20" s="132" t="s">
        <v>101</v>
      </c>
      <c r="F20" s="133">
        <v>2021</v>
      </c>
      <c r="G20" s="130" t="s">
        <v>745</v>
      </c>
      <c r="H20" s="289" t="str">
        <f t="shared" si="11"/>
        <v/>
      </c>
      <c r="I20" s="115">
        <f t="shared" si="12"/>
        <v>102</v>
      </c>
      <c r="J20" s="271">
        <f t="shared" si="13"/>
        <v>12</v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>
        <f t="shared" si="2"/>
        <v>12</v>
      </c>
      <c r="Y20" s="45">
        <f t="shared" si="2"/>
        <v>0</v>
      </c>
      <c r="Z20" s="26">
        <f t="shared" si="21"/>
        <v>12</v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hidden="1" customHeight="1" x14ac:dyDescent="0.35">
      <c r="A21" s="129">
        <f>IF(B21&lt;&gt;"",MAX($A$8:A20)+1,"")</f>
        <v>13</v>
      </c>
      <c r="B21" s="7">
        <v>106</v>
      </c>
      <c r="C21" s="130" t="s">
        <v>997</v>
      </c>
      <c r="D21" s="131" t="s">
        <v>17</v>
      </c>
      <c r="E21" s="132" t="s">
        <v>101</v>
      </c>
      <c r="F21" s="133">
        <v>2022</v>
      </c>
      <c r="G21" s="130" t="s">
        <v>55</v>
      </c>
      <c r="H21" s="289" t="str">
        <f t="shared" si="11"/>
        <v/>
      </c>
      <c r="I21" s="115">
        <f t="shared" si="12"/>
        <v>106</v>
      </c>
      <c r="J21" s="271">
        <f t="shared" si="13"/>
        <v>13</v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>
        <f t="shared" si="2"/>
        <v>13</v>
      </c>
      <c r="Y21" s="45">
        <f t="shared" si="2"/>
        <v>0</v>
      </c>
      <c r="Z21" s="26">
        <f t="shared" si="21"/>
        <v>13</v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>
        <f>IF(B22&lt;&gt;"",MAX($A$8:A21)+1,"")</f>
        <v>14</v>
      </c>
      <c r="B22" s="7">
        <v>107</v>
      </c>
      <c r="C22" s="130" t="s">
        <v>997</v>
      </c>
      <c r="D22" s="131" t="s">
        <v>264</v>
      </c>
      <c r="E22" s="132" t="s">
        <v>101</v>
      </c>
      <c r="F22" s="133">
        <v>2023</v>
      </c>
      <c r="G22" s="130" t="s">
        <v>55</v>
      </c>
      <c r="H22" s="289">
        <f t="shared" si="11"/>
        <v>6</v>
      </c>
      <c r="I22" s="115">
        <f t="shared" si="12"/>
        <v>107</v>
      </c>
      <c r="J22" s="271">
        <f t="shared" si="13"/>
        <v>14</v>
      </c>
      <c r="K22" s="272">
        <v>107</v>
      </c>
      <c r="L22" s="274"/>
      <c r="M22" s="134">
        <f t="shared" si="14"/>
        <v>0</v>
      </c>
      <c r="N22" s="254" t="str">
        <f t="shared" si="15"/>
        <v>D01</v>
      </c>
      <c r="O22" s="135">
        <f t="shared" si="16"/>
        <v>6</v>
      </c>
      <c r="P22" s="136">
        <f t="shared" si="17"/>
        <v>107</v>
      </c>
      <c r="Q22" s="130" t="str">
        <f t="shared" si="0"/>
        <v>Malá</v>
      </c>
      <c r="R22" s="131" t="str">
        <f t="shared" si="18"/>
        <v>Marie</v>
      </c>
      <c r="S22" s="137" t="str">
        <f t="shared" si="1"/>
        <v>Benjamínci D</v>
      </c>
      <c r="T22" s="133">
        <f t="shared" si="0"/>
        <v>2023</v>
      </c>
      <c r="U22" s="138" t="str">
        <f t="shared" si="0"/>
        <v>Semily</v>
      </c>
      <c r="V22" s="255">
        <f t="shared" si="19"/>
        <v>0</v>
      </c>
      <c r="W22" s="256" t="str">
        <f t="shared" si="20"/>
        <v/>
      </c>
      <c r="X22" s="29">
        <f t="shared" si="2"/>
        <v>14</v>
      </c>
      <c r="Y22" s="45">
        <f t="shared" si="2"/>
        <v>107</v>
      </c>
      <c r="Z22" s="26">
        <f t="shared" si="21"/>
        <v>14</v>
      </c>
      <c r="AA22" t="str">
        <f t="shared" si="3"/>
        <v>Malá</v>
      </c>
      <c r="AB22">
        <f>IF(AA22&lt;&gt;"",MAX(AB$8:AB21)+1,"")</f>
        <v>6</v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107</v>
      </c>
      <c r="AL22">
        <f t="shared" si="23"/>
        <v>6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>
        <f>IF(B23&lt;&gt;"",MAX($A$8:A22)+1,"")</f>
        <v>15</v>
      </c>
      <c r="B23" s="7">
        <v>108</v>
      </c>
      <c r="C23" s="130" t="s">
        <v>998</v>
      </c>
      <c r="D23" s="131" t="s">
        <v>57</v>
      </c>
      <c r="E23" s="132" t="s">
        <v>101</v>
      </c>
      <c r="F23" s="133">
        <v>2023</v>
      </c>
      <c r="G23" s="130" t="s">
        <v>999</v>
      </c>
      <c r="H23" s="289">
        <f t="shared" si="11"/>
        <v>3</v>
      </c>
      <c r="I23" s="115">
        <f t="shared" si="12"/>
        <v>108</v>
      </c>
      <c r="J23" s="271">
        <f t="shared" si="13"/>
        <v>15</v>
      </c>
      <c r="K23" s="272">
        <v>49</v>
      </c>
      <c r="L23" s="274"/>
      <c r="M23" s="134">
        <f t="shared" si="14"/>
        <v>0</v>
      </c>
      <c r="N23" s="254" t="str">
        <f t="shared" si="15"/>
        <v>D01</v>
      </c>
      <c r="O23" s="135">
        <f t="shared" si="16"/>
        <v>7</v>
      </c>
      <c r="P23" s="136">
        <f t="shared" si="17"/>
        <v>49</v>
      </c>
      <c r="Q23" s="130" t="str">
        <f t="shared" si="0"/>
        <v>Gahurová</v>
      </c>
      <c r="R23" s="131" t="str">
        <f t="shared" si="18"/>
        <v>Amálie</v>
      </c>
      <c r="S23" s="137" t="str">
        <f t="shared" si="1"/>
        <v>Benjamínci D</v>
      </c>
      <c r="T23" s="133">
        <f t="shared" si="0"/>
        <v>2024</v>
      </c>
      <c r="U23" s="138" t="str">
        <f t="shared" si="0"/>
        <v>Brusné</v>
      </c>
      <c r="V23" s="255">
        <f t="shared" si="19"/>
        <v>0</v>
      </c>
      <c r="W23" s="256" t="str">
        <f t="shared" si="20"/>
        <v/>
      </c>
      <c r="X23" s="29">
        <f t="shared" si="2"/>
        <v>15</v>
      </c>
      <c r="Y23" s="45">
        <f t="shared" si="2"/>
        <v>49</v>
      </c>
      <c r="Z23" s="26">
        <f t="shared" si="21"/>
        <v>15</v>
      </c>
      <c r="AA23" t="str">
        <f t="shared" si="3"/>
        <v>Gahurová</v>
      </c>
      <c r="AB23">
        <f>IF(AA23&lt;&gt;"",MAX(AB$8:AB22)+1,"")</f>
        <v>7</v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49</v>
      </c>
      <c r="AL23">
        <f t="shared" si="23"/>
        <v>7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hidden="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8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autoFilter ref="A8:H101" xr:uid="{00000000-0009-0000-0000-000012000000}">
    <filterColumn colId="5">
      <filters blank="1">
        <filter val="2023"/>
        <filter val="2024"/>
      </filters>
    </filterColumn>
  </autoFilter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229" priority="7">
      <formula>AND($BA9&lt;&gt;"",$AW9&lt;&gt;"")</formula>
    </cfRule>
    <cfRule type="expression" dxfId="228" priority="10">
      <formula>$AW9&lt;&gt;""</formula>
    </cfRule>
    <cfRule type="expression" dxfId="227" priority="11">
      <formula>OR($AX9&lt;&gt;"",$AY9&lt;&gt;"",$AZ9)</formula>
    </cfRule>
    <cfRule type="expression" dxfId="226" priority="12">
      <formula>COUNTIF($B$9:$B$100,$B9)&gt;1</formula>
    </cfRule>
  </conditionalFormatting>
  <conditionalFormatting sqref="L10:L100">
    <cfRule type="expression" dxfId="225" priority="9">
      <formula>AND($V10&lt;$V9,$V10&lt;&gt;"",$V10&lt;&gt;0)</formula>
    </cfRule>
  </conditionalFormatting>
  <conditionalFormatting sqref="K9:K100">
    <cfRule type="expression" dxfId="224" priority="8">
      <formula>COUNTIF($K$9:$K$100,$K9)&gt;1</formula>
    </cfRule>
  </conditionalFormatting>
  <conditionalFormatting sqref="G2:G6">
    <cfRule type="expression" dxfId="223" priority="6">
      <formula>COUNTIF(G2:G5,0)&gt;2</formula>
    </cfRule>
  </conditionalFormatting>
  <conditionalFormatting sqref="I9:I100">
    <cfRule type="expression" dxfId="222" priority="4">
      <formula>$H9&lt;&gt;""</formula>
    </cfRule>
    <cfRule type="cellIs" dxfId="221" priority="5" operator="greaterThan">
      <formula>0</formula>
    </cfRule>
  </conditionalFormatting>
  <conditionalFormatting sqref="U9:U100">
    <cfRule type="expression" dxfId="220" priority="1">
      <formula>$AU9="1 1"</formula>
    </cfRule>
    <cfRule type="expression" dxfId="219" priority="2">
      <formula>$AO9=1</formula>
    </cfRule>
    <cfRule type="expression" dxfId="218" priority="3">
      <formula>$AT9=1</formula>
    </cfRule>
  </conditionalFormatting>
  <dataValidations count="1">
    <dataValidation type="whole" allowBlank="1" showInputMessage="1" showErrorMessage="1" sqref="K9:K100" xr:uid="{00000000-0002-0000-12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1457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58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59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60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61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62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63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64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465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XFB149"/>
  <sheetViews>
    <sheetView workbookViewId="0">
      <pane ySplit="8" topLeftCell="A9" activePane="bottomLeft" state="frozenSplit"/>
      <selection pane="bottomLeft" activeCell="K16" sqref="K16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7</v>
      </c>
      <c r="I1" s="115"/>
      <c r="J1" s="269" t="s">
        <v>343</v>
      </c>
      <c r="K1" s="116"/>
      <c r="L1" s="117" t="s">
        <v>498</v>
      </c>
      <c r="M1" s="118">
        <f>COUNT(K9:K100)</f>
        <v>7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20 m</v>
      </c>
      <c r="B2" s="346"/>
      <c r="C2" s="346"/>
      <c r="D2" s="293" t="s">
        <v>92</v>
      </c>
      <c r="E2" s="347" t="str">
        <f ca="1">IF(ISERROR(VLOOKUP(D2,kateg2,5,FALSE)),IF(D2="KOND","1900 - " &amp; YEAR(TODAY()),""),CONCATENATE(VLOOKUP(D2,kateg2,5,FALSE)," - ",VLOOKUP(D2,kateg2,6,FALSE)))</f>
        <v>2021 -  a mladší</v>
      </c>
      <c r="F2" s="347"/>
      <c r="G2" s="290" t="str">
        <f>IF(D2="","",VLOOKUP(D2,kateg2,4,0))</f>
        <v>Benjamínci H</v>
      </c>
      <c r="H2" s="118">
        <f>IF(D2="","",COUNTIF($E$9:$E$100,D2))</f>
        <v>7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/>
      <c r="E3" s="347" t="str">
        <f ca="1">IF(ISERROR(VLOOKUP(D3,kateg2,5,FALSE)),IF(D3="KOND","1900 - " &amp; YEAR(TODAY()),""),CONCATENATE(VLOOKUP(D3,kateg2,5,FALSE)," - ",VLOOKUP(D3,kateg2,6,FALSE)))</f>
        <v/>
      </c>
      <c r="F3" s="347"/>
      <c r="G3" s="290" t="str">
        <f>IF(D3="","",VLOOKUP(D3,kateg2,4,0))</f>
        <v/>
      </c>
      <c r="H3" s="118" t="str">
        <f>IF(D3="","",COUNTIF($E$9:$E$100,D3))</f>
        <v/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2021</v>
      </c>
      <c r="O5" s="350" t="str">
        <f>A7</f>
        <v>Benjamínci H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2024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Benjamínci H</v>
      </c>
      <c r="B7" s="354"/>
      <c r="C7" s="354"/>
      <c r="D7" s="354"/>
      <c r="E7" s="354"/>
      <c r="F7" s="354"/>
      <c r="G7" s="120" t="s">
        <v>342</v>
      </c>
      <c r="H7" s="121">
        <v>3</v>
      </c>
      <c r="I7" s="115"/>
      <c r="J7" s="351" t="s">
        <v>499</v>
      </c>
      <c r="K7" s="351"/>
      <c r="L7" s="351"/>
      <c r="M7" s="252">
        <f>H7</f>
        <v>3</v>
      </c>
      <c r="N7" s="83"/>
      <c r="O7" s="122"/>
      <c r="P7" s="122" t="str">
        <f>E1</f>
        <v>Ročník</v>
      </c>
      <c r="Q7" s="123"/>
      <c r="R7" s="352" t="str">
        <f ca="1">E2</f>
        <v>2021 -  a mladší</v>
      </c>
      <c r="S7" s="352"/>
      <c r="T7" s="352"/>
      <c r="U7" s="124" t="s">
        <v>342</v>
      </c>
      <c r="V7" s="125">
        <f>H7</f>
        <v>3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C01</v>
      </c>
      <c r="AB8" s="26" t="s">
        <v>345</v>
      </c>
      <c r="AC8" s="26">
        <f>D3</f>
        <v>0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7</v>
      </c>
      <c r="C9" s="130" t="s">
        <v>907</v>
      </c>
      <c r="D9" s="131" t="s">
        <v>906</v>
      </c>
      <c r="E9" s="132" t="s">
        <v>92</v>
      </c>
      <c r="F9" s="133">
        <v>2021</v>
      </c>
      <c r="G9" s="130" t="s">
        <v>748</v>
      </c>
      <c r="H9" s="289">
        <f>IF(OR(B9="",ISERROR(VLOOKUP(B9,$AK$9:$AL$100,2,FALSE))),"",VLOOKUP(B9,$AK$9:$AL$100,2,FALSE))</f>
        <v>1</v>
      </c>
      <c r="I9" s="115">
        <f>B9</f>
        <v>7</v>
      </c>
      <c r="J9" s="271">
        <f>A9</f>
        <v>1</v>
      </c>
      <c r="K9" s="272">
        <v>7</v>
      </c>
      <c r="L9" s="274"/>
      <c r="M9" s="134">
        <f>V9</f>
        <v>0</v>
      </c>
      <c r="N9" s="254" t="str">
        <f>IF(ISERROR(VLOOKUP($K9,$B$9:$G$100,N$3,FALSE)),"",VLOOKUP($K9,$B$9:$G$100,N$3,FALSE))</f>
        <v>C01</v>
      </c>
      <c r="O9" s="135">
        <f>AL9</f>
        <v>1</v>
      </c>
      <c r="P9" s="136">
        <f>K9</f>
        <v>7</v>
      </c>
      <c r="Q9" s="130" t="str">
        <f t="shared" ref="Q9:U24" si="0">IF(ISERROR(VLOOKUP($K9,$B$9:$G$100,Q$3,FALSE)),"",VLOOKUP($K9,$B$9:$G$100,Q$3,FALSE))</f>
        <v>Brázdil</v>
      </c>
      <c r="R9" s="131" t="str">
        <f>IF(ISERROR(VLOOKUP($K9,$B$9:$G$100,R$3,FALSE)),"",IF(VLOOKUP($K9,$B$9:$G$100,R$3,FALSE)=0,"",VLOOKUP($K9,$B$9:$G$100,R$3,FALSE)))</f>
        <v>Maxmilián</v>
      </c>
      <c r="S9" s="137" t="str">
        <f t="shared" ref="S9:S72" si="1">IF(N9="","",VLOOKUP(N9,kateg2,4,FALSE))</f>
        <v>Benjamínci H</v>
      </c>
      <c r="T9" s="133">
        <f t="shared" si="0"/>
        <v>2021</v>
      </c>
      <c r="U9" s="138" t="str">
        <f>IF(ISERROR(VLOOKUP($K9,$B$9:$G$100,U$3,FALSE)),"",VLOOKUP($K9,$B$9:$G$100,U$3,FALSE))</f>
        <v>Holešov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7</v>
      </c>
      <c r="Z9" s="26">
        <f>X9</f>
        <v>1</v>
      </c>
      <c r="AA9" t="str">
        <f t="shared" ref="AA9:AA72" si="3">IF(AA$8=$N9,$Q9,"")</f>
        <v>Brázdil</v>
      </c>
      <c r="AB9">
        <f>IF(AA9&lt;&gt;"",MAX(AB8:AB$8)+1,"")</f>
        <v>1</v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7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48</v>
      </c>
      <c r="C10" s="130" t="s">
        <v>948</v>
      </c>
      <c r="D10" s="131" t="s">
        <v>39</v>
      </c>
      <c r="E10" s="132" t="s">
        <v>92</v>
      </c>
      <c r="F10" s="133">
        <v>2022</v>
      </c>
      <c r="G10" s="130" t="s">
        <v>949</v>
      </c>
      <c r="H10" s="289">
        <f t="shared" ref="H10:H73" si="11">IF(OR(B10="",ISERROR(VLOOKUP(B10,$AK$9:$AL$100,2,FALSE))),"",VLOOKUP(B10,$AK$9:$AL$100,2,FALSE))</f>
        <v>5</v>
      </c>
      <c r="I10" s="115">
        <f t="shared" ref="I10:I73" si="12">B10</f>
        <v>48</v>
      </c>
      <c r="J10" s="271">
        <f t="shared" ref="J10:J73" si="13">A10</f>
        <v>2</v>
      </c>
      <c r="K10" s="272">
        <v>73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C01</v>
      </c>
      <c r="O10" s="135">
        <f t="shared" ref="O10:O73" si="16">AL10</f>
        <v>2</v>
      </c>
      <c r="P10" s="136">
        <f t="shared" ref="P10:P73" si="17">K10</f>
        <v>73</v>
      </c>
      <c r="Q10" s="130" t="str">
        <f t="shared" si="0"/>
        <v>Stanovský</v>
      </c>
      <c r="R10" s="131" t="str">
        <f t="shared" ref="R10:R73" si="18">IF(ISERROR(VLOOKUP($K10,$B$9:$G$100,R$3,FALSE)),"",IF(VLOOKUP($K10,$B$9:$G$100,R$3,FALSE)=0,"",VLOOKUP($K10,$B$9:$G$100,R$3,FALSE)))</f>
        <v>Benedikt</v>
      </c>
      <c r="S10" s="137" t="str">
        <f t="shared" si="1"/>
        <v>Benjamínci H</v>
      </c>
      <c r="T10" s="133">
        <f t="shared" si="0"/>
        <v>2022</v>
      </c>
      <c r="U10" s="138" t="str">
        <f t="shared" si="0"/>
        <v>Bystřice pod Hostýnem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73</v>
      </c>
      <c r="Z10" s="26">
        <f t="shared" ref="Z10:Z73" si="21">X10</f>
        <v>2</v>
      </c>
      <c r="AA10" t="str">
        <f t="shared" si="3"/>
        <v>Stanovský</v>
      </c>
      <c r="AB10">
        <f>IF(AA10&lt;&gt;"",MAX(AB$8:AB9)+1,"")</f>
        <v>2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73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73</v>
      </c>
      <c r="C11" s="130" t="s">
        <v>974</v>
      </c>
      <c r="D11" s="131" t="s">
        <v>973</v>
      </c>
      <c r="E11" s="132" t="s">
        <v>92</v>
      </c>
      <c r="F11" s="133">
        <v>2022</v>
      </c>
      <c r="G11" s="130" t="s">
        <v>745</v>
      </c>
      <c r="H11" s="289">
        <f t="shared" si="11"/>
        <v>2</v>
      </c>
      <c r="I11" s="115">
        <f t="shared" si="12"/>
        <v>73</v>
      </c>
      <c r="J11" s="271">
        <f t="shared" si="13"/>
        <v>3</v>
      </c>
      <c r="K11" s="272">
        <v>109</v>
      </c>
      <c r="L11" s="274"/>
      <c r="M11" s="134">
        <f t="shared" si="14"/>
        <v>0</v>
      </c>
      <c r="N11" s="254" t="str">
        <f t="shared" si="15"/>
        <v>C01</v>
      </c>
      <c r="O11" s="135">
        <f t="shared" si="16"/>
        <v>3</v>
      </c>
      <c r="P11" s="136">
        <f t="shared" si="17"/>
        <v>109</v>
      </c>
      <c r="Q11" s="130" t="str">
        <f t="shared" si="0"/>
        <v>Krtička</v>
      </c>
      <c r="R11" s="131" t="str">
        <f t="shared" si="18"/>
        <v>Jakub</v>
      </c>
      <c r="S11" s="137" t="str">
        <f t="shared" si="1"/>
        <v>Benjamínci H</v>
      </c>
      <c r="T11" s="133">
        <f t="shared" si="0"/>
        <v>2021</v>
      </c>
      <c r="U11" s="138" t="str">
        <f t="shared" si="0"/>
        <v>Žďárky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109</v>
      </c>
      <c r="Z11" s="26">
        <f t="shared" si="21"/>
        <v>3</v>
      </c>
      <c r="AA11" t="str">
        <f t="shared" si="3"/>
        <v>Krtička</v>
      </c>
      <c r="AB11">
        <f>IF(AA11&lt;&gt;"",MAX(AB$8:AB10)+1,"")</f>
        <v>3</v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109</v>
      </c>
      <c r="AL11">
        <f t="shared" si="23"/>
        <v>3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92</v>
      </c>
      <c r="C12" s="130" t="s">
        <v>22</v>
      </c>
      <c r="D12" s="131" t="s">
        <v>64</v>
      </c>
      <c r="E12" s="132" t="s">
        <v>92</v>
      </c>
      <c r="F12" s="133">
        <v>2024</v>
      </c>
      <c r="G12" s="130" t="s">
        <v>743</v>
      </c>
      <c r="H12" s="289">
        <f t="shared" si="11"/>
        <v>7</v>
      </c>
      <c r="I12" s="115">
        <f t="shared" si="12"/>
        <v>92</v>
      </c>
      <c r="J12" s="271">
        <f t="shared" si="13"/>
        <v>4</v>
      </c>
      <c r="K12" s="272">
        <v>93</v>
      </c>
      <c r="L12" s="274"/>
      <c r="M12" s="134">
        <f t="shared" si="14"/>
        <v>0</v>
      </c>
      <c r="N12" s="254" t="str">
        <f>IF(ISERROR(VLOOKUP($K12,$B$9:$G$100,N$3,FALSE)),"",VLOOKUP($K12,$B$9:$G$100,N$3,FALSE))</f>
        <v>C01</v>
      </c>
      <c r="O12" s="135">
        <f t="shared" si="16"/>
        <v>4</v>
      </c>
      <c r="P12" s="136">
        <f>K12</f>
        <v>93</v>
      </c>
      <c r="Q12" s="130" t="str">
        <f>IF(ISERROR(VLOOKUP($K12,$B$9:$G$100,Q$3,FALSE)),"",VLOOKUP($K12,$B$9:$G$100,Q$3,FALSE))</f>
        <v>Juránek</v>
      </c>
      <c r="R12" s="131" t="str">
        <f>IF(ISERROR(VLOOKUP($K12,$B$9:$G$100,R$3,FALSE)),"",IF(VLOOKUP($K12,$B$9:$G$100,R$3,FALSE)=0,"",VLOOKUP($K12,$B$9:$G$100,R$3,FALSE)))</f>
        <v>Dominik</v>
      </c>
      <c r="S12" s="137" t="str">
        <f t="shared" si="1"/>
        <v>Benjamínci H</v>
      </c>
      <c r="T12" s="133">
        <f>IF(ISERROR(VLOOKUP($K12,$B$9:$G$100,T$3,FALSE)),"",VLOOKUP($K12,$B$9:$G$100,T$3,FALSE))</f>
        <v>2021</v>
      </c>
      <c r="U12" s="138" t="str">
        <f>IF(ISERROR(VLOOKUP($K12,$B$9:$G$100,U$3,FALSE)),"",VLOOKUP($K12,$B$9:$G$100,U$3,FALSE))</f>
        <v>Brno-Židenice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93</v>
      </c>
      <c r="Z12" s="26">
        <f t="shared" si="21"/>
        <v>4</v>
      </c>
      <c r="AA12" t="str">
        <f t="shared" si="3"/>
        <v>Juránek</v>
      </c>
      <c r="AB12">
        <f>IF(AA12&lt;&gt;"",MAX(AB$8:AB11)+1,"")</f>
        <v>4</v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93</v>
      </c>
      <c r="AL12">
        <f t="shared" si="23"/>
        <v>4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93</v>
      </c>
      <c r="C13" s="130" t="s">
        <v>22</v>
      </c>
      <c r="D13" s="131" t="s">
        <v>991</v>
      </c>
      <c r="E13" s="132" t="s">
        <v>92</v>
      </c>
      <c r="F13" s="133">
        <v>2021</v>
      </c>
      <c r="G13" s="130" t="s">
        <v>743</v>
      </c>
      <c r="H13" s="289">
        <f t="shared" si="11"/>
        <v>4</v>
      </c>
      <c r="I13" s="115">
        <f t="shared" si="12"/>
        <v>93</v>
      </c>
      <c r="J13" s="271">
        <f t="shared" si="13"/>
        <v>5</v>
      </c>
      <c r="K13" s="272">
        <v>48</v>
      </c>
      <c r="L13" s="274"/>
      <c r="M13" s="134">
        <f t="shared" si="14"/>
        <v>0</v>
      </c>
      <c r="N13" s="254" t="str">
        <f t="shared" si="15"/>
        <v>C01</v>
      </c>
      <c r="O13" s="135">
        <f t="shared" si="16"/>
        <v>5</v>
      </c>
      <c r="P13" s="136">
        <f t="shared" si="17"/>
        <v>48</v>
      </c>
      <c r="Q13" s="130" t="str">
        <f t="shared" si="0"/>
        <v>Gahura</v>
      </c>
      <c r="R13" s="131" t="str">
        <f t="shared" si="18"/>
        <v>Ondřej</v>
      </c>
      <c r="S13" s="137" t="str">
        <f t="shared" si="1"/>
        <v>Benjamínci H</v>
      </c>
      <c r="T13" s="133">
        <f t="shared" si="0"/>
        <v>2022</v>
      </c>
      <c r="U13" s="138" t="str">
        <f t="shared" si="0"/>
        <v>Brusné</v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48</v>
      </c>
      <c r="Z13" s="26">
        <f t="shared" si="21"/>
        <v>5</v>
      </c>
      <c r="AA13" t="str">
        <f t="shared" si="3"/>
        <v>Gahura</v>
      </c>
      <c r="AB13">
        <f>IF(AA13&lt;&gt;"",MAX(AB$8:AB12)+1,"")</f>
        <v>5</v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48</v>
      </c>
      <c r="AL13">
        <f t="shared" si="23"/>
        <v>5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>
        <f>IF(B14&lt;&gt;"",MAX($A$8:A13)+1,"")</f>
        <v>6</v>
      </c>
      <c r="B14" s="7">
        <v>109</v>
      </c>
      <c r="C14" s="130" t="s">
        <v>1000</v>
      </c>
      <c r="D14" s="131" t="s">
        <v>884</v>
      </c>
      <c r="E14" s="132" t="s">
        <v>92</v>
      </c>
      <c r="F14" s="133">
        <v>2021</v>
      </c>
      <c r="G14" s="130" t="s">
        <v>999</v>
      </c>
      <c r="H14" s="289">
        <f t="shared" si="11"/>
        <v>3</v>
      </c>
      <c r="I14" s="115">
        <f t="shared" si="12"/>
        <v>109</v>
      </c>
      <c r="J14" s="271">
        <f t="shared" si="13"/>
        <v>6</v>
      </c>
      <c r="K14" s="272">
        <v>120</v>
      </c>
      <c r="L14" s="274"/>
      <c r="M14" s="134">
        <f t="shared" si="14"/>
        <v>0</v>
      </c>
      <c r="N14" s="254" t="str">
        <f t="shared" si="15"/>
        <v>C01</v>
      </c>
      <c r="O14" s="135">
        <f t="shared" si="16"/>
        <v>6</v>
      </c>
      <c r="P14" s="136">
        <f t="shared" si="17"/>
        <v>120</v>
      </c>
      <c r="Q14" s="130" t="str">
        <f t="shared" si="0"/>
        <v>Kalla</v>
      </c>
      <c r="R14" s="131" t="str">
        <f t="shared" si="18"/>
        <v>Alex</v>
      </c>
      <c r="S14" s="137" t="str">
        <f t="shared" si="1"/>
        <v>Benjamínci H</v>
      </c>
      <c r="T14" s="133">
        <f t="shared" si="0"/>
        <v>2024</v>
      </c>
      <c r="U14" s="138" t="str">
        <f t="shared" si="0"/>
        <v>Žatčany</v>
      </c>
      <c r="V14" s="255">
        <f t="shared" si="19"/>
        <v>0</v>
      </c>
      <c r="W14" s="256" t="str">
        <f t="shared" si="20"/>
        <v/>
      </c>
      <c r="X14" s="29">
        <f t="shared" si="2"/>
        <v>6</v>
      </c>
      <c r="Y14" s="45">
        <f t="shared" si="2"/>
        <v>120</v>
      </c>
      <c r="Z14" s="26">
        <f t="shared" si="21"/>
        <v>6</v>
      </c>
      <c r="AA14" t="str">
        <f t="shared" si="3"/>
        <v>Kalla</v>
      </c>
      <c r="AB14">
        <f>IF(AA14&lt;&gt;"",MAX(AB$8:AB13)+1,"")</f>
        <v>6</v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120</v>
      </c>
      <c r="AL14">
        <f t="shared" si="23"/>
        <v>6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>
        <f>IF(B15&lt;&gt;"",MAX($A$8:A14)+1,"")</f>
        <v>7</v>
      </c>
      <c r="B15" s="7">
        <v>120</v>
      </c>
      <c r="C15" s="130" t="s">
        <v>1007</v>
      </c>
      <c r="D15" s="131" t="s">
        <v>1006</v>
      </c>
      <c r="E15" s="132" t="s">
        <v>92</v>
      </c>
      <c r="F15" s="133">
        <v>2024</v>
      </c>
      <c r="G15" s="130" t="s">
        <v>245</v>
      </c>
      <c r="H15" s="289">
        <f t="shared" si="11"/>
        <v>6</v>
      </c>
      <c r="I15" s="115">
        <f t="shared" si="12"/>
        <v>120</v>
      </c>
      <c r="J15" s="271">
        <f t="shared" si="13"/>
        <v>7</v>
      </c>
      <c r="K15" s="272">
        <v>92</v>
      </c>
      <c r="L15" s="274"/>
      <c r="M15" s="134">
        <f t="shared" si="14"/>
        <v>0</v>
      </c>
      <c r="N15" s="254" t="str">
        <f t="shared" si="15"/>
        <v>C01</v>
      </c>
      <c r="O15" s="135">
        <f t="shared" si="16"/>
        <v>7</v>
      </c>
      <c r="P15" s="136">
        <f t="shared" si="17"/>
        <v>92</v>
      </c>
      <c r="Q15" s="130" t="str">
        <f t="shared" si="0"/>
        <v>Juránek</v>
      </c>
      <c r="R15" s="131" t="str">
        <f t="shared" si="18"/>
        <v>František</v>
      </c>
      <c r="S15" s="137" t="str">
        <f t="shared" si="1"/>
        <v>Benjamínci H</v>
      </c>
      <c r="T15" s="133">
        <f t="shared" si="0"/>
        <v>2024</v>
      </c>
      <c r="U15" s="138" t="str">
        <f t="shared" si="0"/>
        <v>Brno-Židenice</v>
      </c>
      <c r="V15" s="255">
        <f t="shared" si="19"/>
        <v>0</v>
      </c>
      <c r="W15" s="256" t="str">
        <f t="shared" si="20"/>
        <v/>
      </c>
      <c r="X15" s="29">
        <f t="shared" si="2"/>
        <v>7</v>
      </c>
      <c r="Y15" s="45">
        <f t="shared" si="2"/>
        <v>92</v>
      </c>
      <c r="Z15" s="26">
        <f t="shared" si="21"/>
        <v>7</v>
      </c>
      <c r="AA15" t="str">
        <f t="shared" si="3"/>
        <v>Juránek</v>
      </c>
      <c r="AB15">
        <f>IF(AA15&lt;&gt;"",MAX(AB$8:AB14)+1,"")</f>
        <v>7</v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92</v>
      </c>
      <c r="AL15">
        <f t="shared" si="23"/>
        <v>7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 t="str">
        <f>IF(B16&lt;&gt;"",MAX($A$8:A15)+1,"")</f>
        <v/>
      </c>
      <c r="B16" s="7"/>
      <c r="C16" s="130"/>
      <c r="D16" s="131"/>
      <c r="E16" s="132"/>
      <c r="F16" s="133"/>
      <c r="G16" s="130"/>
      <c r="H16" s="289" t="str">
        <f t="shared" si="11"/>
        <v/>
      </c>
      <c r="I16" s="115">
        <f t="shared" si="12"/>
        <v>0</v>
      </c>
      <c r="J16" s="271" t="str">
        <f t="shared" si="13"/>
        <v/>
      </c>
      <c r="K16" s="272"/>
      <c r="L16" s="274"/>
      <c r="M16" s="134">
        <f t="shared" si="14"/>
        <v>0</v>
      </c>
      <c r="N16" s="254" t="str">
        <f t="shared" si="15"/>
        <v/>
      </c>
      <c r="O16" s="135">
        <f t="shared" si="16"/>
        <v>0</v>
      </c>
      <c r="P16" s="136">
        <f t="shared" si="17"/>
        <v>0</v>
      </c>
      <c r="Q16" s="130" t="str">
        <f t="shared" si="0"/>
        <v/>
      </c>
      <c r="R16" s="131" t="str">
        <f t="shared" si="18"/>
        <v/>
      </c>
      <c r="S16" s="137" t="str">
        <f t="shared" si="1"/>
        <v/>
      </c>
      <c r="T16" s="133" t="str">
        <f t="shared" si="0"/>
        <v/>
      </c>
      <c r="U16" s="138" t="str">
        <f t="shared" si="0"/>
        <v/>
      </c>
      <c r="V16" s="255">
        <f t="shared" si="19"/>
        <v>0</v>
      </c>
      <c r="W16" s="256" t="str">
        <f t="shared" si="20"/>
        <v/>
      </c>
      <c r="X16" s="29" t="str">
        <f t="shared" si="2"/>
        <v/>
      </c>
      <c r="Y16" s="45">
        <f t="shared" si="2"/>
        <v>0</v>
      </c>
      <c r="Z16" s="26" t="str">
        <f t="shared" si="21"/>
        <v/>
      </c>
      <c r="AA16" t="str">
        <f t="shared" si="3"/>
        <v/>
      </c>
      <c r="AB16" t="str">
        <f>IF(AA16&lt;&gt;"",MAX(AB$8:AB15)+1,"")</f>
        <v/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0</v>
      </c>
      <c r="AL16">
        <f t="shared" si="23"/>
        <v>0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 t="str">
        <f>IF(B17&lt;&gt;"",MAX($A$8:A16)+1,"")</f>
        <v/>
      </c>
      <c r="B17" s="7"/>
      <c r="C17" s="130"/>
      <c r="D17" s="131"/>
      <c r="E17" s="132"/>
      <c r="F17" s="133"/>
      <c r="G17" s="130"/>
      <c r="H17" s="289" t="str">
        <f t="shared" si="11"/>
        <v/>
      </c>
      <c r="I17" s="115">
        <f t="shared" si="12"/>
        <v>0</v>
      </c>
      <c r="J17" s="271" t="str">
        <f t="shared" si="13"/>
        <v/>
      </c>
      <c r="K17" s="272"/>
      <c r="L17" s="274"/>
      <c r="M17" s="134">
        <f t="shared" si="14"/>
        <v>0</v>
      </c>
      <c r="N17" s="254" t="str">
        <f t="shared" si="15"/>
        <v/>
      </c>
      <c r="O17" s="135">
        <f t="shared" si="16"/>
        <v>0</v>
      </c>
      <c r="P17" s="136">
        <f t="shared" si="17"/>
        <v>0</v>
      </c>
      <c r="Q17" s="130" t="str">
        <f t="shared" si="0"/>
        <v/>
      </c>
      <c r="R17" s="131" t="str">
        <f t="shared" si="18"/>
        <v/>
      </c>
      <c r="S17" s="137" t="str">
        <f t="shared" si="1"/>
        <v/>
      </c>
      <c r="T17" s="133" t="str">
        <f t="shared" si="0"/>
        <v/>
      </c>
      <c r="U17" s="138" t="str">
        <f t="shared" si="0"/>
        <v/>
      </c>
      <c r="V17" s="255">
        <f t="shared" si="19"/>
        <v>0</v>
      </c>
      <c r="W17" s="256" t="str">
        <f t="shared" si="20"/>
        <v/>
      </c>
      <c r="X17" s="29" t="str">
        <f t="shared" si="2"/>
        <v/>
      </c>
      <c r="Y17" s="45">
        <f t="shared" si="2"/>
        <v>0</v>
      </c>
      <c r="Z17" s="26" t="str">
        <f t="shared" si="21"/>
        <v/>
      </c>
      <c r="AA17" t="str">
        <f t="shared" si="3"/>
        <v/>
      </c>
      <c r="AB17" t="str">
        <f>IF(AA17&lt;&gt;"",MAX(AB$8:AB16)+1,"")</f>
        <v/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0</v>
      </c>
      <c r="AL17">
        <f t="shared" si="23"/>
        <v>0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8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217" priority="7">
      <formula>AND($BA9&lt;&gt;"",$AW9&lt;&gt;"")</formula>
    </cfRule>
    <cfRule type="expression" dxfId="216" priority="10">
      <formula>$AW9&lt;&gt;""</formula>
    </cfRule>
    <cfRule type="expression" dxfId="215" priority="11">
      <formula>OR($AX9&lt;&gt;"",$AY9&lt;&gt;"",$AZ9)</formula>
    </cfRule>
    <cfRule type="expression" dxfId="214" priority="12">
      <formula>COUNTIF($B$9:$B$100,$B9)&gt;1</formula>
    </cfRule>
  </conditionalFormatting>
  <conditionalFormatting sqref="L10:L100">
    <cfRule type="expression" dxfId="213" priority="9">
      <formula>AND($V10&lt;$V9,$V10&lt;&gt;"",$V10&lt;&gt;0)</formula>
    </cfRule>
  </conditionalFormatting>
  <conditionalFormatting sqref="K9:K100">
    <cfRule type="expression" dxfId="212" priority="8">
      <formula>COUNTIF($K$9:$K$100,$K9)&gt;1</formula>
    </cfRule>
  </conditionalFormatting>
  <conditionalFormatting sqref="G2:G6">
    <cfRule type="expression" dxfId="211" priority="6">
      <formula>COUNTIF(G2:G5,0)&gt;2</formula>
    </cfRule>
  </conditionalFormatting>
  <conditionalFormatting sqref="I9:I100">
    <cfRule type="expression" dxfId="210" priority="4">
      <formula>$H9&lt;&gt;""</formula>
    </cfRule>
    <cfRule type="cellIs" dxfId="209" priority="5" operator="greaterThan">
      <formula>0</formula>
    </cfRule>
  </conditionalFormatting>
  <conditionalFormatting sqref="U9:U100">
    <cfRule type="expression" dxfId="208" priority="1">
      <formula>$AU9="1 1"</formula>
    </cfRule>
    <cfRule type="expression" dxfId="207" priority="2">
      <formula>$AO9=1</formula>
    </cfRule>
    <cfRule type="expression" dxfId="206" priority="3">
      <formula>$AT9=1</formula>
    </cfRule>
  </conditionalFormatting>
  <dataValidations count="1">
    <dataValidation type="whole" allowBlank="1" showInputMessage="1" showErrorMessage="1" sqref="K9:K100" xr:uid="{00000000-0002-0000-13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2481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82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83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84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85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86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87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88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89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FB149"/>
  <sheetViews>
    <sheetView workbookViewId="0">
      <pane ySplit="8" topLeftCell="A9" activePane="bottomLeft" state="frozenSplit"/>
      <selection pane="bottomLeft" activeCell="K14" sqref="K14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5</v>
      </c>
      <c r="I1" s="115"/>
      <c r="J1" s="269" t="s">
        <v>343</v>
      </c>
      <c r="K1" s="116"/>
      <c r="L1" s="117" t="s">
        <v>498</v>
      </c>
      <c r="M1" s="118">
        <f>COUNT(K9:K100)</f>
        <v>5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20 m</v>
      </c>
      <c r="B2" s="346"/>
      <c r="C2" s="346"/>
      <c r="D2" s="293" t="s">
        <v>93</v>
      </c>
      <c r="E2" s="347" t="str">
        <f ca="1">IF(ISERROR(VLOOKUP(D2,kateg2,5,FALSE)),IF(D2="KOND","1900 - " &amp; YEAR(TODAY()),""),CONCATENATE(VLOOKUP(D2,kateg2,5,FALSE)," - ",VLOOKUP(D2,kateg2,6,FALSE)))</f>
        <v>2019 - 2020</v>
      </c>
      <c r="F2" s="347"/>
      <c r="G2" s="290" t="str">
        <f>IF(D2="","",VLOOKUP(D2,kateg2,4,0))</f>
        <v>Atletická školka H</v>
      </c>
      <c r="H2" s="118">
        <f>IF(D2="","",COUNTIF($E$9:$E$100,D2))</f>
        <v>5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/>
      <c r="E3" s="347" t="str">
        <f ca="1">IF(ISERROR(VLOOKUP(D3,kateg2,5,FALSE)),IF(D3="KOND","1900 - " &amp; YEAR(TODAY()),""),CONCATENATE(VLOOKUP(D3,kateg2,5,FALSE)," - ",VLOOKUP(D3,kateg2,6,FALSE)))</f>
        <v/>
      </c>
      <c r="F3" s="347"/>
      <c r="G3" s="290" t="str">
        <f>IF(D3="","",VLOOKUP(D3,kateg2,4,0))</f>
        <v/>
      </c>
      <c r="H3" s="118" t="str">
        <f>IF(D3="","",COUNTIF($E$9:$E$100,D3))</f>
        <v/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2019</v>
      </c>
      <c r="O5" s="350" t="str">
        <f>A7</f>
        <v>Atletická školka H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2020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Atletická školka H</v>
      </c>
      <c r="B7" s="354"/>
      <c r="C7" s="354"/>
      <c r="D7" s="354"/>
      <c r="E7" s="354"/>
      <c r="F7" s="354"/>
      <c r="G7" s="120" t="s">
        <v>342</v>
      </c>
      <c r="H7" s="121">
        <v>4</v>
      </c>
      <c r="I7" s="115"/>
      <c r="J7" s="351" t="s">
        <v>499</v>
      </c>
      <c r="K7" s="351"/>
      <c r="L7" s="351"/>
      <c r="M7" s="252">
        <f>H7</f>
        <v>4</v>
      </c>
      <c r="N7" s="83"/>
      <c r="O7" s="122"/>
      <c r="P7" s="122" t="str">
        <f>E1</f>
        <v>Ročník</v>
      </c>
      <c r="Q7" s="123"/>
      <c r="R7" s="352" t="str">
        <f ca="1">E2</f>
        <v>2019 - 2020</v>
      </c>
      <c r="S7" s="352"/>
      <c r="T7" s="352"/>
      <c r="U7" s="124" t="s">
        <v>342</v>
      </c>
      <c r="V7" s="125">
        <f>H7</f>
        <v>4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C02</v>
      </c>
      <c r="AB8" s="26" t="s">
        <v>345</v>
      </c>
      <c r="AC8" s="26">
        <f>D3</f>
        <v>0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8</v>
      </c>
      <c r="C9" s="130" t="s">
        <v>909</v>
      </c>
      <c r="D9" s="131" t="s">
        <v>908</v>
      </c>
      <c r="E9" s="132" t="s">
        <v>93</v>
      </c>
      <c r="F9" s="133">
        <v>2020</v>
      </c>
      <c r="G9" s="130" t="s">
        <v>910</v>
      </c>
      <c r="H9" s="289">
        <f>IF(OR(B9="",ISERROR(VLOOKUP(B9,$AK$9:$AL$100,2,FALSE))),"",VLOOKUP(B9,$AK$9:$AL$100,2,FALSE))</f>
        <v>5</v>
      </c>
      <c r="I9" s="115">
        <f>B9</f>
        <v>8</v>
      </c>
      <c r="J9" s="271">
        <f>A9</f>
        <v>1</v>
      </c>
      <c r="K9" s="272">
        <v>77</v>
      </c>
      <c r="L9" s="274"/>
      <c r="M9" s="134">
        <f>V9</f>
        <v>0</v>
      </c>
      <c r="N9" s="254" t="str">
        <f>IF(ISERROR(VLOOKUP($K9,$B$9:$G$100,N$3,FALSE)),"",VLOOKUP($K9,$B$9:$G$100,N$3,FALSE))</f>
        <v>C02</v>
      </c>
      <c r="O9" s="135">
        <f>AL9</f>
        <v>1</v>
      </c>
      <c r="P9" s="136">
        <f>K9</f>
        <v>77</v>
      </c>
      <c r="Q9" s="130" t="str">
        <f t="shared" ref="Q9:U24" si="0">IF(ISERROR(VLOOKUP($K9,$B$9:$G$100,Q$3,FALSE)),"",VLOOKUP($K9,$B$9:$G$100,Q$3,FALSE))</f>
        <v>Motyčka</v>
      </c>
      <c r="R9" s="131" t="str">
        <f>IF(ISERROR(VLOOKUP($K9,$B$9:$G$100,R$3,FALSE)),"",IF(VLOOKUP($K9,$B$9:$G$100,R$3,FALSE)=0,"",VLOOKUP($K9,$B$9:$G$100,R$3,FALSE)))</f>
        <v>Pavel</v>
      </c>
      <c r="S9" s="137" t="str">
        <f t="shared" ref="S9:S72" si="1">IF(N9="","",VLOOKUP(N9,kateg2,4,FALSE))</f>
        <v>Atletická školka H</v>
      </c>
      <c r="T9" s="133">
        <f t="shared" si="0"/>
        <v>2019</v>
      </c>
      <c r="U9" s="138" t="str">
        <f>IF(ISERROR(VLOOKUP($K9,$B$9:$G$100,U$3,FALSE)),"",VLOOKUP($K9,$B$9:$G$100,U$3,FALSE))</f>
        <v>Kroměříž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77</v>
      </c>
      <c r="Z9" s="26">
        <f>X9</f>
        <v>1</v>
      </c>
      <c r="AA9" t="str">
        <f t="shared" ref="AA9:AA72" si="3">IF(AA$8=$N9,$Q9,"")</f>
        <v>Motyčka</v>
      </c>
      <c r="AB9">
        <f>IF(AA9&lt;&gt;"",MAX(AB8:AB$8)+1,"")</f>
        <v>1</v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77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10</v>
      </c>
      <c r="C10" s="130" t="s">
        <v>913</v>
      </c>
      <c r="D10" s="131" t="s">
        <v>202</v>
      </c>
      <c r="E10" s="132" t="s">
        <v>93</v>
      </c>
      <c r="F10" s="133">
        <v>2019</v>
      </c>
      <c r="G10" s="130" t="s">
        <v>910</v>
      </c>
      <c r="H10" s="289">
        <f t="shared" ref="H10:H73" si="11">IF(OR(B10="",ISERROR(VLOOKUP(B10,$AK$9:$AL$100,2,FALSE))),"",VLOOKUP(B10,$AK$9:$AL$100,2,FALSE))</f>
        <v>2</v>
      </c>
      <c r="I10" s="115">
        <f t="shared" ref="I10:I73" si="12">B10</f>
        <v>10</v>
      </c>
      <c r="J10" s="271">
        <f t="shared" ref="J10:J73" si="13">A10</f>
        <v>2</v>
      </c>
      <c r="K10" s="272">
        <v>10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C02</v>
      </c>
      <c r="O10" s="135">
        <f t="shared" ref="O10:O73" si="16">AL10</f>
        <v>2</v>
      </c>
      <c r="P10" s="136">
        <f t="shared" ref="P10:P73" si="17">K10</f>
        <v>10</v>
      </c>
      <c r="Q10" s="130" t="str">
        <f t="shared" si="0"/>
        <v>Robel</v>
      </c>
      <c r="R10" s="131" t="str">
        <f t="shared" ref="R10:R73" si="18">IF(ISERROR(VLOOKUP($K10,$B$9:$G$100,R$3,FALSE)),"",IF(VLOOKUP($K10,$B$9:$G$100,R$3,FALSE)=0,"",VLOOKUP($K10,$B$9:$G$100,R$3,FALSE)))</f>
        <v>Martin</v>
      </c>
      <c r="S10" s="137" t="str">
        <f t="shared" si="1"/>
        <v>Atletická školka H</v>
      </c>
      <c r="T10" s="133">
        <f t="shared" si="0"/>
        <v>2019</v>
      </c>
      <c r="U10" s="138" t="str">
        <f t="shared" si="0"/>
        <v>Telč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10</v>
      </c>
      <c r="Z10" s="26">
        <f t="shared" ref="Z10:Z73" si="21">X10</f>
        <v>2</v>
      </c>
      <c r="AA10" t="str">
        <f t="shared" si="3"/>
        <v>Robel</v>
      </c>
      <c r="AB10">
        <f>IF(AA10&lt;&gt;"",MAX(AB$8:AB9)+1,"")</f>
        <v>2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10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45</v>
      </c>
      <c r="C11" s="130" t="s">
        <v>944</v>
      </c>
      <c r="D11" s="131" t="s">
        <v>945</v>
      </c>
      <c r="E11" s="132" t="s">
        <v>93</v>
      </c>
      <c r="F11" s="133">
        <v>2020</v>
      </c>
      <c r="G11" s="130" t="s">
        <v>890</v>
      </c>
      <c r="H11" s="289">
        <f t="shared" si="11"/>
        <v>4</v>
      </c>
      <c r="I11" s="115">
        <f t="shared" si="12"/>
        <v>45</v>
      </c>
      <c r="J11" s="271">
        <f t="shared" si="13"/>
        <v>3</v>
      </c>
      <c r="K11" s="272">
        <v>59</v>
      </c>
      <c r="L11" s="274"/>
      <c r="M11" s="134">
        <f t="shared" si="14"/>
        <v>0</v>
      </c>
      <c r="N11" s="254" t="str">
        <f t="shared" si="15"/>
        <v>C02</v>
      </c>
      <c r="O11" s="135">
        <f t="shared" si="16"/>
        <v>3</v>
      </c>
      <c r="P11" s="136">
        <f t="shared" si="17"/>
        <v>59</v>
      </c>
      <c r="Q11" s="130" t="str">
        <f t="shared" si="0"/>
        <v>Jakubec</v>
      </c>
      <c r="R11" s="131" t="str">
        <f t="shared" si="18"/>
        <v>Cyril</v>
      </c>
      <c r="S11" s="137" t="str">
        <f t="shared" si="1"/>
        <v>Atletická školka H</v>
      </c>
      <c r="T11" s="133">
        <f t="shared" si="0"/>
        <v>2020</v>
      </c>
      <c r="U11" s="138" t="str">
        <f t="shared" si="0"/>
        <v>Bystřice pod Hostýnem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59</v>
      </c>
      <c r="Z11" s="26">
        <f t="shared" si="21"/>
        <v>3</v>
      </c>
      <c r="AA11" t="str">
        <f t="shared" si="3"/>
        <v>Jakubec</v>
      </c>
      <c r="AB11">
        <f>IF(AA11&lt;&gt;"",MAX(AB$8:AB10)+1,"")</f>
        <v>3</v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59</v>
      </c>
      <c r="AL11">
        <f t="shared" si="23"/>
        <v>3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59</v>
      </c>
      <c r="C12" s="130" t="s">
        <v>959</v>
      </c>
      <c r="D12" s="131" t="s">
        <v>958</v>
      </c>
      <c r="E12" s="132" t="s">
        <v>93</v>
      </c>
      <c r="F12" s="133">
        <v>2020</v>
      </c>
      <c r="G12" s="130" t="s">
        <v>745</v>
      </c>
      <c r="H12" s="289">
        <f t="shared" si="11"/>
        <v>3</v>
      </c>
      <c r="I12" s="115">
        <f t="shared" si="12"/>
        <v>59</v>
      </c>
      <c r="J12" s="271">
        <f t="shared" si="13"/>
        <v>4</v>
      </c>
      <c r="K12" s="272">
        <v>45</v>
      </c>
      <c r="L12" s="274"/>
      <c r="M12" s="134">
        <f t="shared" si="14"/>
        <v>0</v>
      </c>
      <c r="N12" s="254" t="str">
        <f>IF(ISERROR(VLOOKUP($K12,$B$9:$G$100,N$3,FALSE)),"",VLOOKUP($K12,$B$9:$G$100,N$3,FALSE))</f>
        <v>C02</v>
      </c>
      <c r="O12" s="135">
        <f t="shared" si="16"/>
        <v>4</v>
      </c>
      <c r="P12" s="136">
        <f>K12</f>
        <v>45</v>
      </c>
      <c r="Q12" s="130" t="str">
        <f>IF(ISERROR(VLOOKUP($K12,$B$9:$G$100,Q$3,FALSE)),"",VLOOKUP($K12,$B$9:$G$100,Q$3,FALSE))</f>
        <v>Dorazil</v>
      </c>
      <c r="R12" s="131" t="str">
        <f>IF(ISERROR(VLOOKUP($K12,$B$9:$G$100,R$3,FALSE)),"",IF(VLOOKUP($K12,$B$9:$G$100,R$3,FALSE)=0,"",VLOOKUP($K12,$B$9:$G$100,R$3,FALSE)))</f>
        <v>Klement</v>
      </c>
      <c r="S12" s="137" t="str">
        <f t="shared" si="1"/>
        <v>Atletická školka H</v>
      </c>
      <c r="T12" s="133">
        <f>IF(ISERROR(VLOOKUP($K12,$B$9:$G$100,T$3,FALSE)),"",VLOOKUP($K12,$B$9:$G$100,T$3,FALSE))</f>
        <v>2020</v>
      </c>
      <c r="U12" s="138" t="str">
        <f>IF(ISERROR(VLOOKUP($K12,$B$9:$G$100,U$3,FALSE)),"",VLOOKUP($K12,$B$9:$G$100,U$3,FALSE))</f>
        <v>Veřovice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45</v>
      </c>
      <c r="Z12" s="26">
        <f t="shared" si="21"/>
        <v>4</v>
      </c>
      <c r="AA12" t="str">
        <f t="shared" si="3"/>
        <v>Dorazil</v>
      </c>
      <c r="AB12">
        <f>IF(AA12&lt;&gt;"",MAX(AB$8:AB11)+1,"")</f>
        <v>4</v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45</v>
      </c>
      <c r="AL12">
        <f t="shared" si="23"/>
        <v>4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77</v>
      </c>
      <c r="C13" s="130" t="s">
        <v>979</v>
      </c>
      <c r="D13" s="131" t="s">
        <v>30</v>
      </c>
      <c r="E13" s="132" t="s">
        <v>93</v>
      </c>
      <c r="F13" s="133">
        <v>2019</v>
      </c>
      <c r="G13" s="130" t="s">
        <v>524</v>
      </c>
      <c r="H13" s="289">
        <f t="shared" si="11"/>
        <v>1</v>
      </c>
      <c r="I13" s="115">
        <f t="shared" si="12"/>
        <v>77</v>
      </c>
      <c r="J13" s="271">
        <f t="shared" si="13"/>
        <v>5</v>
      </c>
      <c r="K13" s="272">
        <v>8</v>
      </c>
      <c r="L13" s="274"/>
      <c r="M13" s="134">
        <f t="shared" si="14"/>
        <v>0</v>
      </c>
      <c r="N13" s="254" t="str">
        <f t="shared" si="15"/>
        <v>C02</v>
      </c>
      <c r="O13" s="135">
        <f t="shared" si="16"/>
        <v>5</v>
      </c>
      <c r="P13" s="136">
        <f t="shared" si="17"/>
        <v>8</v>
      </c>
      <c r="Q13" s="130" t="str">
        <f t="shared" si="0"/>
        <v>Kovář</v>
      </c>
      <c r="R13" s="131" t="str">
        <f t="shared" si="18"/>
        <v>Kristián</v>
      </c>
      <c r="S13" s="137" t="str">
        <f t="shared" si="1"/>
        <v>Atletická školka H</v>
      </c>
      <c r="T13" s="133">
        <f t="shared" si="0"/>
        <v>2020</v>
      </c>
      <c r="U13" s="138" t="str">
        <f t="shared" si="0"/>
        <v>Telč</v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8</v>
      </c>
      <c r="Z13" s="26">
        <f t="shared" si="21"/>
        <v>5</v>
      </c>
      <c r="AA13" t="str">
        <f t="shared" si="3"/>
        <v>Kovář</v>
      </c>
      <c r="AB13">
        <f>IF(AA13&lt;&gt;"",MAX(AB$8:AB12)+1,"")</f>
        <v>5</v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8</v>
      </c>
      <c r="AL13">
        <f t="shared" si="23"/>
        <v>5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 t="str">
        <f>IF(B14&lt;&gt;"",MAX($A$8:A13)+1,"")</f>
        <v/>
      </c>
      <c r="B14" s="7"/>
      <c r="C14" s="130"/>
      <c r="D14" s="131"/>
      <c r="E14" s="132"/>
      <c r="F14" s="133"/>
      <c r="G14" s="130"/>
      <c r="H14" s="289" t="str">
        <f t="shared" si="11"/>
        <v/>
      </c>
      <c r="I14" s="115">
        <f t="shared" si="12"/>
        <v>0</v>
      </c>
      <c r="J14" s="271" t="str">
        <f t="shared" si="13"/>
        <v/>
      </c>
      <c r="K14" s="272"/>
      <c r="L14" s="274"/>
      <c r="M14" s="134">
        <f t="shared" si="14"/>
        <v>0</v>
      </c>
      <c r="N14" s="254" t="str">
        <f t="shared" si="15"/>
        <v/>
      </c>
      <c r="O14" s="135">
        <f t="shared" si="16"/>
        <v>0</v>
      </c>
      <c r="P14" s="136">
        <f t="shared" si="17"/>
        <v>0</v>
      </c>
      <c r="Q14" s="130" t="str">
        <f t="shared" si="0"/>
        <v/>
      </c>
      <c r="R14" s="131" t="str">
        <f t="shared" si="18"/>
        <v/>
      </c>
      <c r="S14" s="137" t="str">
        <f t="shared" si="1"/>
        <v/>
      </c>
      <c r="T14" s="133" t="str">
        <f t="shared" si="0"/>
        <v/>
      </c>
      <c r="U14" s="138" t="str">
        <f t="shared" si="0"/>
        <v/>
      </c>
      <c r="V14" s="255">
        <f t="shared" si="19"/>
        <v>0</v>
      </c>
      <c r="W14" s="256" t="str">
        <f t="shared" si="20"/>
        <v/>
      </c>
      <c r="X14" s="29" t="str">
        <f t="shared" si="2"/>
        <v/>
      </c>
      <c r="Y14" s="45">
        <f t="shared" si="2"/>
        <v>0</v>
      </c>
      <c r="Z14" s="26" t="str">
        <f t="shared" si="21"/>
        <v/>
      </c>
      <c r="AA14" t="str">
        <f t="shared" si="3"/>
        <v/>
      </c>
      <c r="AB14" t="str">
        <f>IF(AA14&lt;&gt;"",MAX(AB$8:AB13)+1,"")</f>
        <v/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0</v>
      </c>
      <c r="AL14">
        <f t="shared" si="23"/>
        <v>0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 t="str">
        <f>IF(B15&lt;&gt;"",MAX($A$8:A14)+1,"")</f>
        <v/>
      </c>
      <c r="B15" s="7"/>
      <c r="C15" s="130"/>
      <c r="D15" s="131"/>
      <c r="E15" s="132"/>
      <c r="F15" s="133"/>
      <c r="G15" s="130"/>
      <c r="H15" s="289" t="str">
        <f t="shared" si="11"/>
        <v/>
      </c>
      <c r="I15" s="115">
        <f t="shared" si="12"/>
        <v>0</v>
      </c>
      <c r="J15" s="271" t="str">
        <f t="shared" si="13"/>
        <v/>
      </c>
      <c r="K15" s="272"/>
      <c r="L15" s="274"/>
      <c r="M15" s="134">
        <f t="shared" si="14"/>
        <v>0</v>
      </c>
      <c r="N15" s="254" t="str">
        <f t="shared" si="15"/>
        <v/>
      </c>
      <c r="O15" s="135">
        <f t="shared" si="16"/>
        <v>0</v>
      </c>
      <c r="P15" s="136">
        <f t="shared" si="17"/>
        <v>0</v>
      </c>
      <c r="Q15" s="130" t="str">
        <f t="shared" si="0"/>
        <v/>
      </c>
      <c r="R15" s="131" t="str">
        <f t="shared" si="18"/>
        <v/>
      </c>
      <c r="S15" s="137" t="str">
        <f t="shared" si="1"/>
        <v/>
      </c>
      <c r="T15" s="133" t="str">
        <f t="shared" si="0"/>
        <v/>
      </c>
      <c r="U15" s="138" t="str">
        <f t="shared" si="0"/>
        <v/>
      </c>
      <c r="V15" s="255">
        <f t="shared" si="19"/>
        <v>0</v>
      </c>
      <c r="W15" s="256" t="str">
        <f t="shared" si="20"/>
        <v/>
      </c>
      <c r="X15" s="29" t="str">
        <f t="shared" si="2"/>
        <v/>
      </c>
      <c r="Y15" s="45">
        <f t="shared" si="2"/>
        <v>0</v>
      </c>
      <c r="Z15" s="26" t="str">
        <f t="shared" si="21"/>
        <v/>
      </c>
      <c r="AA15" t="str">
        <f t="shared" si="3"/>
        <v/>
      </c>
      <c r="AB15" t="str">
        <f>IF(AA15&lt;&gt;"",MAX(AB$8:AB14)+1,"")</f>
        <v/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0</v>
      </c>
      <c r="AL15">
        <f t="shared" si="23"/>
        <v>0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 t="str">
        <f>IF(B16&lt;&gt;"",MAX($A$8:A15)+1,"")</f>
        <v/>
      </c>
      <c r="B16" s="7"/>
      <c r="C16" s="130"/>
      <c r="D16" s="131"/>
      <c r="E16" s="132"/>
      <c r="F16" s="133"/>
      <c r="G16" s="130"/>
      <c r="H16" s="289" t="str">
        <f t="shared" si="11"/>
        <v/>
      </c>
      <c r="I16" s="115">
        <f t="shared" si="12"/>
        <v>0</v>
      </c>
      <c r="J16" s="271" t="str">
        <f t="shared" si="13"/>
        <v/>
      </c>
      <c r="K16" s="272"/>
      <c r="L16" s="274"/>
      <c r="M16" s="134">
        <f t="shared" si="14"/>
        <v>0</v>
      </c>
      <c r="N16" s="254" t="str">
        <f t="shared" si="15"/>
        <v/>
      </c>
      <c r="O16" s="135">
        <f t="shared" si="16"/>
        <v>0</v>
      </c>
      <c r="P16" s="136">
        <f t="shared" si="17"/>
        <v>0</v>
      </c>
      <c r="Q16" s="130" t="str">
        <f t="shared" si="0"/>
        <v/>
      </c>
      <c r="R16" s="131" t="str">
        <f t="shared" si="18"/>
        <v/>
      </c>
      <c r="S16" s="137" t="str">
        <f t="shared" si="1"/>
        <v/>
      </c>
      <c r="T16" s="133" t="str">
        <f t="shared" si="0"/>
        <v/>
      </c>
      <c r="U16" s="138" t="str">
        <f t="shared" si="0"/>
        <v/>
      </c>
      <c r="V16" s="255">
        <f t="shared" si="19"/>
        <v>0</v>
      </c>
      <c r="W16" s="256" t="str">
        <f t="shared" si="20"/>
        <v/>
      </c>
      <c r="X16" s="29" t="str">
        <f t="shared" si="2"/>
        <v/>
      </c>
      <c r="Y16" s="45">
        <f t="shared" si="2"/>
        <v>0</v>
      </c>
      <c r="Z16" s="26" t="str">
        <f t="shared" si="21"/>
        <v/>
      </c>
      <c r="AA16" t="str">
        <f t="shared" si="3"/>
        <v/>
      </c>
      <c r="AB16" t="str">
        <f>IF(AA16&lt;&gt;"",MAX(AB$8:AB15)+1,"")</f>
        <v/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0</v>
      </c>
      <c r="AL16">
        <f t="shared" si="23"/>
        <v>0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 t="str">
        <f>IF(B17&lt;&gt;"",MAX($A$8:A16)+1,"")</f>
        <v/>
      </c>
      <c r="B17" s="7"/>
      <c r="C17" s="130"/>
      <c r="D17" s="131"/>
      <c r="E17" s="132"/>
      <c r="F17" s="133"/>
      <c r="G17" s="130"/>
      <c r="H17" s="289" t="str">
        <f t="shared" si="11"/>
        <v/>
      </c>
      <c r="I17" s="115">
        <f t="shared" si="12"/>
        <v>0</v>
      </c>
      <c r="J17" s="271" t="str">
        <f t="shared" si="13"/>
        <v/>
      </c>
      <c r="K17" s="272"/>
      <c r="L17" s="274"/>
      <c r="M17" s="134">
        <f t="shared" si="14"/>
        <v>0</v>
      </c>
      <c r="N17" s="254" t="str">
        <f t="shared" si="15"/>
        <v/>
      </c>
      <c r="O17" s="135">
        <f t="shared" si="16"/>
        <v>0</v>
      </c>
      <c r="P17" s="136">
        <f t="shared" si="17"/>
        <v>0</v>
      </c>
      <c r="Q17" s="130" t="str">
        <f t="shared" si="0"/>
        <v/>
      </c>
      <c r="R17" s="131" t="str">
        <f t="shared" si="18"/>
        <v/>
      </c>
      <c r="S17" s="137" t="str">
        <f t="shared" si="1"/>
        <v/>
      </c>
      <c r="T17" s="133" t="str">
        <f t="shared" si="0"/>
        <v/>
      </c>
      <c r="U17" s="138" t="str">
        <f t="shared" si="0"/>
        <v/>
      </c>
      <c r="V17" s="255">
        <f t="shared" si="19"/>
        <v>0</v>
      </c>
      <c r="W17" s="256" t="str">
        <f t="shared" si="20"/>
        <v/>
      </c>
      <c r="X17" s="29" t="str">
        <f t="shared" si="2"/>
        <v/>
      </c>
      <c r="Y17" s="45">
        <f t="shared" si="2"/>
        <v>0</v>
      </c>
      <c r="Z17" s="26" t="str">
        <f t="shared" si="21"/>
        <v/>
      </c>
      <c r="AA17" t="str">
        <f t="shared" si="3"/>
        <v/>
      </c>
      <c r="AB17" t="str">
        <f>IF(AA17&lt;&gt;"",MAX(AB$8:AB16)+1,"")</f>
        <v/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0</v>
      </c>
      <c r="AL17">
        <f t="shared" si="23"/>
        <v>0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6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205" priority="7">
      <formula>AND($BA9&lt;&gt;"",$AW9&lt;&gt;"")</formula>
    </cfRule>
    <cfRule type="expression" dxfId="204" priority="10">
      <formula>$AW9&lt;&gt;""</formula>
    </cfRule>
    <cfRule type="expression" dxfId="203" priority="11">
      <formula>OR($AX9&lt;&gt;"",$AY9&lt;&gt;"",$AZ9)</formula>
    </cfRule>
    <cfRule type="expression" dxfId="202" priority="12">
      <formula>COUNTIF($B$9:$B$100,$B9)&gt;1</formula>
    </cfRule>
  </conditionalFormatting>
  <conditionalFormatting sqref="L10:L100">
    <cfRule type="expression" dxfId="201" priority="9">
      <formula>AND($V10&lt;$V9,$V10&lt;&gt;"",$V10&lt;&gt;0)</formula>
    </cfRule>
  </conditionalFormatting>
  <conditionalFormatting sqref="K9:K100">
    <cfRule type="expression" dxfId="200" priority="8">
      <formula>COUNTIF($K$9:$K$100,$K9)&gt;1</formula>
    </cfRule>
  </conditionalFormatting>
  <conditionalFormatting sqref="G2:G6">
    <cfRule type="expression" dxfId="199" priority="6">
      <formula>COUNTIF(G2:G5,0)&gt;2</formula>
    </cfRule>
  </conditionalFormatting>
  <conditionalFormatting sqref="I9:I100">
    <cfRule type="expression" dxfId="198" priority="4">
      <formula>$H9&lt;&gt;""</formula>
    </cfRule>
    <cfRule type="cellIs" dxfId="197" priority="5" operator="greaterThan">
      <formula>0</formula>
    </cfRule>
  </conditionalFormatting>
  <conditionalFormatting sqref="U9:U100">
    <cfRule type="expression" dxfId="196" priority="1">
      <formula>$AU9="1 1"</formula>
    </cfRule>
    <cfRule type="expression" dxfId="195" priority="2">
      <formula>$AO9=1</formula>
    </cfRule>
    <cfRule type="expression" dxfId="194" priority="3">
      <formula>$AT9=1</formula>
    </cfRule>
  </conditionalFormatting>
  <dataValidations count="1">
    <dataValidation type="whole" allowBlank="1" showInputMessage="1" showErrorMessage="1" sqref="K9:K100" xr:uid="{00000000-0002-0000-14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3505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06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07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08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09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10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11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12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13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XFB149"/>
  <sheetViews>
    <sheetView workbookViewId="0">
      <pane ySplit="8" topLeftCell="A9" activePane="bottomLeft" state="frozenSplit"/>
      <selection pane="bottomLeft" activeCell="K15" sqref="K15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6</v>
      </c>
      <c r="I1" s="115"/>
      <c r="J1" s="269" t="s">
        <v>343</v>
      </c>
      <c r="K1" s="116"/>
      <c r="L1" s="117" t="s">
        <v>498</v>
      </c>
      <c r="M1" s="118">
        <f>COUNT(K9:K100)</f>
        <v>6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40 m</v>
      </c>
      <c r="B2" s="346"/>
      <c r="C2" s="346"/>
      <c r="D2" s="293" t="s">
        <v>103</v>
      </c>
      <c r="E2" s="347" t="str">
        <f ca="1">IF(ISERROR(VLOOKUP(D2,kateg2,5,FALSE)),IF(D2="KOND","1900 - " &amp; YEAR(TODAY()),""),CONCATENATE(VLOOKUP(D2,kateg2,5,FALSE)," - ",VLOOKUP(D2,kateg2,6,FALSE)))</f>
        <v>2017 - 2018</v>
      </c>
      <c r="F2" s="347"/>
      <c r="G2" s="290" t="str">
        <f>IF(D2="","",VLOOKUP(D2,kateg2,4,0))</f>
        <v>Minipřípravka D</v>
      </c>
      <c r="H2" s="118">
        <f>IF(D2="","",COUNTIF($E$9:$E$100,D2))</f>
        <v>6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/>
      <c r="E3" s="347" t="str">
        <f ca="1">IF(ISERROR(VLOOKUP(D3,kateg2,5,FALSE)),IF(D3="KOND","1900 - " &amp; YEAR(TODAY()),""),CONCATENATE(VLOOKUP(D3,kateg2,5,FALSE)," - ",VLOOKUP(D3,kateg2,6,FALSE)))</f>
        <v/>
      </c>
      <c r="F3" s="347"/>
      <c r="G3" s="290" t="str">
        <f>IF(D3="","",VLOOKUP(D3,kateg2,4,0))</f>
        <v/>
      </c>
      <c r="H3" s="118" t="str">
        <f>IF(D3="","",COUNTIF($E$9:$E$100,D3))</f>
        <v/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2017</v>
      </c>
      <c r="O5" s="350" t="str">
        <f>A7</f>
        <v>Minipřípravka D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2018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Minipřípravka D</v>
      </c>
      <c r="B7" s="354"/>
      <c r="C7" s="354"/>
      <c r="D7" s="354"/>
      <c r="E7" s="354"/>
      <c r="F7" s="354"/>
      <c r="G7" s="120" t="s">
        <v>342</v>
      </c>
      <c r="H7" s="121">
        <v>5</v>
      </c>
      <c r="I7" s="115"/>
      <c r="J7" s="351" t="s">
        <v>499</v>
      </c>
      <c r="K7" s="351"/>
      <c r="L7" s="351"/>
      <c r="M7" s="252">
        <f>H7</f>
        <v>5</v>
      </c>
      <c r="N7" s="83"/>
      <c r="O7" s="122"/>
      <c r="P7" s="122" t="str">
        <f>E1</f>
        <v>Ročník</v>
      </c>
      <c r="Q7" s="123"/>
      <c r="R7" s="352" t="str">
        <f ca="1">E2</f>
        <v>2017 - 2018</v>
      </c>
      <c r="S7" s="352"/>
      <c r="T7" s="352"/>
      <c r="U7" s="124" t="s">
        <v>342</v>
      </c>
      <c r="V7" s="125">
        <f>H7</f>
        <v>5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D03</v>
      </c>
      <c r="AB8" s="26" t="s">
        <v>345</v>
      </c>
      <c r="AC8" s="26">
        <f>D3</f>
        <v>0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29</v>
      </c>
      <c r="C9" s="130" t="s">
        <v>916</v>
      </c>
      <c r="D9" s="131" t="s">
        <v>53</v>
      </c>
      <c r="E9" s="132" t="s">
        <v>103</v>
      </c>
      <c r="F9" s="133">
        <v>2017</v>
      </c>
      <c r="G9" s="130" t="s">
        <v>917</v>
      </c>
      <c r="H9" s="289">
        <f>IF(OR(B9="",ISERROR(VLOOKUP(B9,$AK$9:$AL$100,2,FALSE))),"",VLOOKUP(B9,$AK$9:$AL$100,2,FALSE))</f>
        <v>5</v>
      </c>
      <c r="I9" s="115">
        <f>B9</f>
        <v>29</v>
      </c>
      <c r="J9" s="271">
        <f>A9</f>
        <v>1</v>
      </c>
      <c r="K9" s="272">
        <v>72</v>
      </c>
      <c r="L9" s="274"/>
      <c r="M9" s="134">
        <f>V9</f>
        <v>0</v>
      </c>
      <c r="N9" s="254" t="str">
        <f>IF(ISERROR(VLOOKUP($K9,$B$9:$G$100,N$3,FALSE)),"",VLOOKUP($K9,$B$9:$G$100,N$3,FALSE))</f>
        <v>D03</v>
      </c>
      <c r="O9" s="135">
        <f>AL9</f>
        <v>1</v>
      </c>
      <c r="P9" s="136">
        <f>K9</f>
        <v>72</v>
      </c>
      <c r="Q9" s="130" t="str">
        <f t="shared" ref="Q9:U24" si="0">IF(ISERROR(VLOOKUP($K9,$B$9:$G$100,Q$3,FALSE)),"",VLOOKUP($K9,$B$9:$G$100,Q$3,FALSE))</f>
        <v>Stanovská</v>
      </c>
      <c r="R9" s="131" t="str">
        <f>IF(ISERROR(VLOOKUP($K9,$B$9:$G$100,R$3,FALSE)),"",IF(VLOOKUP($K9,$B$9:$G$100,R$3,FALSE)=0,"",VLOOKUP($K9,$B$9:$G$100,R$3,FALSE)))</f>
        <v>Beáta</v>
      </c>
      <c r="S9" s="137" t="str">
        <f t="shared" ref="S9:S72" si="1">IF(N9="","",VLOOKUP(N9,kateg2,4,FALSE))</f>
        <v>Minipřípravka D</v>
      </c>
      <c r="T9" s="133">
        <f t="shared" si="0"/>
        <v>2018</v>
      </c>
      <c r="U9" s="138" t="str">
        <f>IF(ISERROR(VLOOKUP($K9,$B$9:$G$100,U$3,FALSE)),"",VLOOKUP($K9,$B$9:$G$100,U$3,FALSE))</f>
        <v>Bystřice pod Hostýnem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72</v>
      </c>
      <c r="Z9" s="26">
        <f>X9</f>
        <v>1</v>
      </c>
      <c r="AA9" t="str">
        <f t="shared" ref="AA9:AA72" si="3">IF(AA$8=$N9,$Q9,"")</f>
        <v>Stanovská</v>
      </c>
      <c r="AB9">
        <f>IF(AA9&lt;&gt;"",MAX(AB8:AB$8)+1,"")</f>
        <v>1</v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72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43</v>
      </c>
      <c r="C10" s="130" t="s">
        <v>942</v>
      </c>
      <c r="D10" s="131" t="s">
        <v>943</v>
      </c>
      <c r="E10" s="132" t="s">
        <v>103</v>
      </c>
      <c r="F10" s="133">
        <v>2018</v>
      </c>
      <c r="G10" s="130" t="s">
        <v>692</v>
      </c>
      <c r="H10" s="289">
        <f t="shared" ref="H10:H73" si="11">IF(OR(B10="",ISERROR(VLOOKUP(B10,$AK$9:$AL$100,2,FALSE))),"",VLOOKUP(B10,$AK$9:$AL$100,2,FALSE))</f>
        <v>6</v>
      </c>
      <c r="I10" s="115">
        <f t="shared" ref="I10:I73" si="12">B10</f>
        <v>43</v>
      </c>
      <c r="J10" s="271">
        <f t="shared" ref="J10:J73" si="13">A10</f>
        <v>2</v>
      </c>
      <c r="K10" s="272">
        <v>117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D03</v>
      </c>
      <c r="O10" s="135">
        <f t="shared" ref="O10:O73" si="16">AL10</f>
        <v>2</v>
      </c>
      <c r="P10" s="136">
        <f t="shared" ref="P10:P73" si="17">K10</f>
        <v>117</v>
      </c>
      <c r="Q10" s="130" t="str">
        <f t="shared" si="0"/>
        <v>Doležalová</v>
      </c>
      <c r="R10" s="131" t="str">
        <f t="shared" ref="R10:R73" si="18">IF(ISERROR(VLOOKUP($K10,$B$9:$G$100,R$3,FALSE)),"",IF(VLOOKUP($K10,$B$9:$G$100,R$3,FALSE)=0,"",VLOOKUP($K10,$B$9:$G$100,R$3,FALSE)))</f>
        <v>Barbora</v>
      </c>
      <c r="S10" s="137" t="str">
        <f t="shared" si="1"/>
        <v>Minipřípravka D</v>
      </c>
      <c r="T10" s="133">
        <f t="shared" si="0"/>
        <v>2018</v>
      </c>
      <c r="U10" s="138" t="str">
        <f t="shared" si="0"/>
        <v>Vizovice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117</v>
      </c>
      <c r="Z10" s="26">
        <f t="shared" ref="Z10:Z73" si="21">X10</f>
        <v>2</v>
      </c>
      <c r="AA10" t="str">
        <f t="shared" si="3"/>
        <v>Doležalová</v>
      </c>
      <c r="AB10">
        <f>IF(AA10&lt;&gt;"",MAX(AB$8:AB9)+1,"")</f>
        <v>2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117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72</v>
      </c>
      <c r="C11" s="130" t="s">
        <v>879</v>
      </c>
      <c r="D11" s="131" t="s">
        <v>878</v>
      </c>
      <c r="E11" s="132" t="s">
        <v>103</v>
      </c>
      <c r="F11" s="133">
        <v>2018</v>
      </c>
      <c r="G11" s="130" t="s">
        <v>745</v>
      </c>
      <c r="H11" s="289">
        <f t="shared" si="11"/>
        <v>1</v>
      </c>
      <c r="I11" s="115">
        <f t="shared" si="12"/>
        <v>72</v>
      </c>
      <c r="J11" s="271">
        <f t="shared" si="13"/>
        <v>3</v>
      </c>
      <c r="K11" s="272">
        <v>95</v>
      </c>
      <c r="L11" s="274"/>
      <c r="M11" s="134">
        <f t="shared" si="14"/>
        <v>0</v>
      </c>
      <c r="N11" s="254" t="str">
        <f t="shared" si="15"/>
        <v>D03</v>
      </c>
      <c r="O11" s="135">
        <f t="shared" si="16"/>
        <v>3</v>
      </c>
      <c r="P11" s="136">
        <f t="shared" si="17"/>
        <v>95</v>
      </c>
      <c r="Q11" s="130" t="str">
        <f t="shared" si="0"/>
        <v>Juránková</v>
      </c>
      <c r="R11" s="131" t="str">
        <f t="shared" si="18"/>
        <v>Terezie</v>
      </c>
      <c r="S11" s="137" t="str">
        <f t="shared" si="1"/>
        <v>Minipřípravka D</v>
      </c>
      <c r="T11" s="133">
        <f t="shared" si="0"/>
        <v>2017</v>
      </c>
      <c r="U11" s="138" t="str">
        <f t="shared" si="0"/>
        <v>Brno-Židenice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95</v>
      </c>
      <c r="Z11" s="26">
        <f t="shared" si="21"/>
        <v>3</v>
      </c>
      <c r="AA11" t="str">
        <f t="shared" si="3"/>
        <v>Juránková</v>
      </c>
      <c r="AB11">
        <f>IF(AA11&lt;&gt;"",MAX(AB$8:AB10)+1,"")</f>
        <v>3</v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95</v>
      </c>
      <c r="AL11">
        <f t="shared" si="23"/>
        <v>3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95</v>
      </c>
      <c r="C12" s="130" t="s">
        <v>233</v>
      </c>
      <c r="D12" s="131" t="s">
        <v>992</v>
      </c>
      <c r="E12" s="132" t="s">
        <v>103</v>
      </c>
      <c r="F12" s="133">
        <v>2017</v>
      </c>
      <c r="G12" s="130" t="s">
        <v>743</v>
      </c>
      <c r="H12" s="289">
        <f t="shared" si="11"/>
        <v>3</v>
      </c>
      <c r="I12" s="115">
        <f t="shared" si="12"/>
        <v>95</v>
      </c>
      <c r="J12" s="271">
        <f t="shared" si="13"/>
        <v>4</v>
      </c>
      <c r="K12" s="272">
        <v>98</v>
      </c>
      <c r="L12" s="274"/>
      <c r="M12" s="134">
        <f t="shared" si="14"/>
        <v>0</v>
      </c>
      <c r="N12" s="254" t="str">
        <f>IF(ISERROR(VLOOKUP($K12,$B$9:$G$100,N$3,FALSE)),"",VLOOKUP($K12,$B$9:$G$100,N$3,FALSE))</f>
        <v>D03</v>
      </c>
      <c r="O12" s="135">
        <f t="shared" si="16"/>
        <v>4</v>
      </c>
      <c r="P12" s="136">
        <f>K12</f>
        <v>98</v>
      </c>
      <c r="Q12" s="130" t="str">
        <f>IF(ISERROR(VLOOKUP($K12,$B$9:$G$100,Q$3,FALSE)),"",VLOOKUP($K12,$B$9:$G$100,Q$3,FALSE))</f>
        <v>Hochmanová</v>
      </c>
      <c r="R12" s="131" t="str">
        <f>IF(ISERROR(VLOOKUP($K12,$B$9:$G$100,R$3,FALSE)),"",IF(VLOOKUP($K12,$B$9:$G$100,R$3,FALSE)=0,"",VLOOKUP($K12,$B$9:$G$100,R$3,FALSE)))</f>
        <v>Štěpánka</v>
      </c>
      <c r="S12" s="137" t="str">
        <f t="shared" si="1"/>
        <v>Minipřípravka D</v>
      </c>
      <c r="T12" s="133">
        <f>IF(ISERROR(VLOOKUP($K12,$B$9:$G$100,T$3,FALSE)),"",VLOOKUP($K12,$B$9:$G$100,T$3,FALSE))</f>
        <v>2018</v>
      </c>
      <c r="U12" s="138" t="str">
        <f>IF(ISERROR(VLOOKUP($K12,$B$9:$G$100,U$3,FALSE)),"",VLOOKUP($K12,$B$9:$G$100,U$3,FALSE))</f>
        <v>Blučina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98</v>
      </c>
      <c r="Z12" s="26">
        <f t="shared" si="21"/>
        <v>4</v>
      </c>
      <c r="AA12" t="str">
        <f t="shared" si="3"/>
        <v>Hochmanová</v>
      </c>
      <c r="AB12">
        <f>IF(AA12&lt;&gt;"",MAX(AB$8:AB11)+1,"")</f>
        <v>4</v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98</v>
      </c>
      <c r="AL12">
        <f t="shared" si="23"/>
        <v>4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98</v>
      </c>
      <c r="C13" s="130" t="s">
        <v>994</v>
      </c>
      <c r="D13" s="131" t="s">
        <v>993</v>
      </c>
      <c r="E13" s="132" t="s">
        <v>103</v>
      </c>
      <c r="F13" s="133">
        <v>2018</v>
      </c>
      <c r="G13" s="130" t="s">
        <v>16</v>
      </c>
      <c r="H13" s="289">
        <f t="shared" si="11"/>
        <v>4</v>
      </c>
      <c r="I13" s="115">
        <f t="shared" si="12"/>
        <v>98</v>
      </c>
      <c r="J13" s="271">
        <f t="shared" si="13"/>
        <v>5</v>
      </c>
      <c r="K13" s="272">
        <v>29</v>
      </c>
      <c r="L13" s="274"/>
      <c r="M13" s="134">
        <f t="shared" si="14"/>
        <v>0</v>
      </c>
      <c r="N13" s="254" t="str">
        <f t="shared" si="15"/>
        <v>D03</v>
      </c>
      <c r="O13" s="135">
        <f t="shared" si="16"/>
        <v>5</v>
      </c>
      <c r="P13" s="136">
        <f t="shared" si="17"/>
        <v>29</v>
      </c>
      <c r="Q13" s="130" t="str">
        <f t="shared" si="0"/>
        <v>Machů</v>
      </c>
      <c r="R13" s="131" t="str">
        <f t="shared" si="18"/>
        <v>Bohdana</v>
      </c>
      <c r="S13" s="137" t="str">
        <f t="shared" si="1"/>
        <v>Minipřípravka D</v>
      </c>
      <c r="T13" s="133">
        <f t="shared" si="0"/>
        <v>2017</v>
      </c>
      <c r="U13" s="138" t="str">
        <f t="shared" si="0"/>
        <v>Újezd u Val. Klobouk</v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29</v>
      </c>
      <c r="Z13" s="26">
        <f t="shared" si="21"/>
        <v>5</v>
      </c>
      <c r="AA13" t="str">
        <f t="shared" si="3"/>
        <v>Machů</v>
      </c>
      <c r="AB13">
        <f>IF(AA13&lt;&gt;"",MAX(AB$8:AB12)+1,"")</f>
        <v>5</v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29</v>
      </c>
      <c r="AL13">
        <f t="shared" si="23"/>
        <v>5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>
        <f>IF(B14&lt;&gt;"",MAX($A$8:A13)+1,"")</f>
        <v>6</v>
      </c>
      <c r="B14" s="7">
        <v>117</v>
      </c>
      <c r="C14" s="130" t="s">
        <v>875</v>
      </c>
      <c r="D14" s="131" t="s">
        <v>57</v>
      </c>
      <c r="E14" s="132" t="s">
        <v>103</v>
      </c>
      <c r="F14" s="133">
        <v>2018</v>
      </c>
      <c r="G14" s="130" t="s">
        <v>692</v>
      </c>
      <c r="H14" s="289">
        <f t="shared" si="11"/>
        <v>2</v>
      </c>
      <c r="I14" s="115">
        <f t="shared" si="12"/>
        <v>117</v>
      </c>
      <c r="J14" s="271">
        <f t="shared" si="13"/>
        <v>6</v>
      </c>
      <c r="K14" s="272">
        <v>43</v>
      </c>
      <c r="L14" s="274"/>
      <c r="M14" s="134">
        <f t="shared" si="14"/>
        <v>0</v>
      </c>
      <c r="N14" s="254" t="str">
        <f t="shared" si="15"/>
        <v>D03</v>
      </c>
      <c r="O14" s="135">
        <f t="shared" si="16"/>
        <v>6</v>
      </c>
      <c r="P14" s="136">
        <f t="shared" si="17"/>
        <v>43</v>
      </c>
      <c r="Q14" s="130" t="str">
        <f t="shared" si="0"/>
        <v>Burgetová</v>
      </c>
      <c r="R14" s="131" t="str">
        <f t="shared" si="18"/>
        <v>Ráchel</v>
      </c>
      <c r="S14" s="137" t="str">
        <f t="shared" si="1"/>
        <v>Minipřípravka D</v>
      </c>
      <c r="T14" s="133">
        <f t="shared" si="0"/>
        <v>2018</v>
      </c>
      <c r="U14" s="138" t="str">
        <f t="shared" si="0"/>
        <v>Vizovice</v>
      </c>
      <c r="V14" s="255">
        <f t="shared" si="19"/>
        <v>0</v>
      </c>
      <c r="W14" s="256" t="str">
        <f t="shared" si="20"/>
        <v/>
      </c>
      <c r="X14" s="29">
        <f t="shared" si="2"/>
        <v>6</v>
      </c>
      <c r="Y14" s="45">
        <f t="shared" si="2"/>
        <v>43</v>
      </c>
      <c r="Z14" s="26">
        <f t="shared" si="21"/>
        <v>6</v>
      </c>
      <c r="AA14" t="str">
        <f t="shared" si="3"/>
        <v>Burgetová</v>
      </c>
      <c r="AB14">
        <f>IF(AA14&lt;&gt;"",MAX(AB$8:AB13)+1,"")</f>
        <v>6</v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43</v>
      </c>
      <c r="AL14">
        <f t="shared" si="23"/>
        <v>6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 t="str">
        <f>IF(B15&lt;&gt;"",MAX($A$8:A14)+1,"")</f>
        <v/>
      </c>
      <c r="B15" s="7"/>
      <c r="C15" s="130"/>
      <c r="D15" s="131"/>
      <c r="E15" s="132"/>
      <c r="F15" s="133"/>
      <c r="G15" s="130"/>
      <c r="H15" s="289" t="str">
        <f t="shared" si="11"/>
        <v/>
      </c>
      <c r="I15" s="115">
        <f t="shared" si="12"/>
        <v>0</v>
      </c>
      <c r="J15" s="271" t="str">
        <f t="shared" si="13"/>
        <v/>
      </c>
      <c r="K15" s="272"/>
      <c r="L15" s="274"/>
      <c r="M15" s="134">
        <f t="shared" si="14"/>
        <v>0</v>
      </c>
      <c r="N15" s="254" t="str">
        <f t="shared" si="15"/>
        <v/>
      </c>
      <c r="O15" s="135">
        <f t="shared" si="16"/>
        <v>0</v>
      </c>
      <c r="P15" s="136">
        <f t="shared" si="17"/>
        <v>0</v>
      </c>
      <c r="Q15" s="130" t="str">
        <f t="shared" si="0"/>
        <v/>
      </c>
      <c r="R15" s="131" t="str">
        <f t="shared" si="18"/>
        <v/>
      </c>
      <c r="S15" s="137" t="str">
        <f t="shared" si="1"/>
        <v/>
      </c>
      <c r="T15" s="133" t="str">
        <f t="shared" si="0"/>
        <v/>
      </c>
      <c r="U15" s="138" t="str">
        <f t="shared" si="0"/>
        <v/>
      </c>
      <c r="V15" s="255">
        <f t="shared" si="19"/>
        <v>0</v>
      </c>
      <c r="W15" s="256" t="str">
        <f t="shared" si="20"/>
        <v/>
      </c>
      <c r="X15" s="29" t="str">
        <f t="shared" si="2"/>
        <v/>
      </c>
      <c r="Y15" s="45">
        <f t="shared" si="2"/>
        <v>0</v>
      </c>
      <c r="Z15" s="26" t="str">
        <f t="shared" si="21"/>
        <v/>
      </c>
      <c r="AA15" t="str">
        <f t="shared" si="3"/>
        <v/>
      </c>
      <c r="AB15" t="str">
        <f>IF(AA15&lt;&gt;"",MAX(AB$8:AB14)+1,"")</f>
        <v/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0</v>
      </c>
      <c r="AL15">
        <f t="shared" si="23"/>
        <v>0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 t="str">
        <f>IF(B16&lt;&gt;"",MAX($A$8:A15)+1,"")</f>
        <v/>
      </c>
      <c r="B16" s="7"/>
      <c r="C16" s="130"/>
      <c r="D16" s="131"/>
      <c r="E16" s="132"/>
      <c r="F16" s="133"/>
      <c r="G16" s="130"/>
      <c r="H16" s="289" t="str">
        <f t="shared" si="11"/>
        <v/>
      </c>
      <c r="I16" s="115">
        <f t="shared" si="12"/>
        <v>0</v>
      </c>
      <c r="J16" s="271" t="str">
        <f t="shared" si="13"/>
        <v/>
      </c>
      <c r="K16" s="272"/>
      <c r="L16" s="274"/>
      <c r="M16" s="134">
        <f t="shared" si="14"/>
        <v>0</v>
      </c>
      <c r="N16" s="254" t="str">
        <f t="shared" si="15"/>
        <v/>
      </c>
      <c r="O16" s="135">
        <f t="shared" si="16"/>
        <v>0</v>
      </c>
      <c r="P16" s="136">
        <f t="shared" si="17"/>
        <v>0</v>
      </c>
      <c r="Q16" s="130" t="str">
        <f t="shared" si="0"/>
        <v/>
      </c>
      <c r="R16" s="131" t="str">
        <f t="shared" si="18"/>
        <v/>
      </c>
      <c r="S16" s="137" t="str">
        <f t="shared" si="1"/>
        <v/>
      </c>
      <c r="T16" s="133" t="str">
        <f t="shared" si="0"/>
        <v/>
      </c>
      <c r="U16" s="138" t="str">
        <f t="shared" si="0"/>
        <v/>
      </c>
      <c r="V16" s="255">
        <f t="shared" si="19"/>
        <v>0</v>
      </c>
      <c r="W16" s="256" t="str">
        <f t="shared" si="20"/>
        <v/>
      </c>
      <c r="X16" s="29" t="str">
        <f t="shared" si="2"/>
        <v/>
      </c>
      <c r="Y16" s="45">
        <f t="shared" si="2"/>
        <v>0</v>
      </c>
      <c r="Z16" s="26" t="str">
        <f t="shared" si="21"/>
        <v/>
      </c>
      <c r="AA16" t="str">
        <f t="shared" si="3"/>
        <v/>
      </c>
      <c r="AB16" t="str">
        <f>IF(AA16&lt;&gt;"",MAX(AB$8:AB15)+1,"")</f>
        <v/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0</v>
      </c>
      <c r="AL16">
        <f t="shared" si="23"/>
        <v>0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 t="str">
        <f>IF(B17&lt;&gt;"",MAX($A$8:A16)+1,"")</f>
        <v/>
      </c>
      <c r="B17" s="7"/>
      <c r="C17" s="130"/>
      <c r="D17" s="131"/>
      <c r="E17" s="132"/>
      <c r="F17" s="133"/>
      <c r="G17" s="130"/>
      <c r="H17" s="289" t="str">
        <f t="shared" si="11"/>
        <v/>
      </c>
      <c r="I17" s="115">
        <f t="shared" si="12"/>
        <v>0</v>
      </c>
      <c r="J17" s="271" t="str">
        <f t="shared" si="13"/>
        <v/>
      </c>
      <c r="K17" s="272"/>
      <c r="L17" s="274"/>
      <c r="M17" s="134">
        <f t="shared" si="14"/>
        <v>0</v>
      </c>
      <c r="N17" s="254" t="str">
        <f t="shared" si="15"/>
        <v/>
      </c>
      <c r="O17" s="135">
        <f t="shared" si="16"/>
        <v>0</v>
      </c>
      <c r="P17" s="136">
        <f t="shared" si="17"/>
        <v>0</v>
      </c>
      <c r="Q17" s="130" t="str">
        <f t="shared" si="0"/>
        <v/>
      </c>
      <c r="R17" s="131" t="str">
        <f t="shared" si="18"/>
        <v/>
      </c>
      <c r="S17" s="137" t="str">
        <f t="shared" si="1"/>
        <v/>
      </c>
      <c r="T17" s="133" t="str">
        <f t="shared" si="0"/>
        <v/>
      </c>
      <c r="U17" s="138" t="str">
        <f t="shared" si="0"/>
        <v/>
      </c>
      <c r="V17" s="255">
        <f t="shared" si="19"/>
        <v>0</v>
      </c>
      <c r="W17" s="256" t="str">
        <f t="shared" si="20"/>
        <v/>
      </c>
      <c r="X17" s="29" t="str">
        <f t="shared" si="2"/>
        <v/>
      </c>
      <c r="Y17" s="45">
        <f t="shared" si="2"/>
        <v>0</v>
      </c>
      <c r="Z17" s="26" t="str">
        <f t="shared" si="21"/>
        <v/>
      </c>
      <c r="AA17" t="str">
        <f t="shared" si="3"/>
        <v/>
      </c>
      <c r="AB17" t="str">
        <f>IF(AA17&lt;&gt;"",MAX(AB$8:AB16)+1,"")</f>
        <v/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0</v>
      </c>
      <c r="AL17">
        <f t="shared" si="23"/>
        <v>0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7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193" priority="7">
      <formula>AND($BA9&lt;&gt;"",$AW9&lt;&gt;"")</formula>
    </cfRule>
    <cfRule type="expression" dxfId="192" priority="10">
      <formula>$AW9&lt;&gt;""</formula>
    </cfRule>
    <cfRule type="expression" dxfId="191" priority="11">
      <formula>OR($AX9&lt;&gt;"",$AY9&lt;&gt;"",$AZ9)</formula>
    </cfRule>
    <cfRule type="expression" dxfId="190" priority="12">
      <formula>COUNTIF($B$9:$B$100,$B9)&gt;1</formula>
    </cfRule>
  </conditionalFormatting>
  <conditionalFormatting sqref="L10:L100">
    <cfRule type="expression" dxfId="189" priority="9">
      <formula>AND($V10&lt;$V9,$V10&lt;&gt;"",$V10&lt;&gt;0)</formula>
    </cfRule>
  </conditionalFormatting>
  <conditionalFormatting sqref="K9:K100">
    <cfRule type="expression" dxfId="188" priority="8">
      <formula>COUNTIF($K$9:$K$100,$K9)&gt;1</formula>
    </cfRule>
  </conditionalFormatting>
  <conditionalFormatting sqref="G2:G6">
    <cfRule type="expression" dxfId="187" priority="6">
      <formula>COUNTIF(G2:G5,0)&gt;2</formula>
    </cfRule>
  </conditionalFormatting>
  <conditionalFormatting sqref="I9:I100">
    <cfRule type="expression" dxfId="186" priority="4">
      <formula>$H9&lt;&gt;""</formula>
    </cfRule>
    <cfRule type="cellIs" dxfId="185" priority="5" operator="greaterThan">
      <formula>0</formula>
    </cfRule>
  </conditionalFormatting>
  <conditionalFormatting sqref="U9:U100">
    <cfRule type="expression" dxfId="184" priority="1">
      <formula>$AU9="1 1"</formula>
    </cfRule>
    <cfRule type="expression" dxfId="183" priority="2">
      <formula>$AO9=1</formula>
    </cfRule>
    <cfRule type="expression" dxfId="182" priority="3">
      <formula>$AT9=1</formula>
    </cfRule>
  </conditionalFormatting>
  <dataValidations count="1">
    <dataValidation type="whole" allowBlank="1" showInputMessage="1" showErrorMessage="1" sqref="K9:K100" xr:uid="{00000000-0002-0000-15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4529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30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31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32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33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34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35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36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37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XFB149"/>
  <sheetViews>
    <sheetView workbookViewId="0">
      <pane ySplit="8" topLeftCell="A9" activePane="bottomLeft" state="frozenSplit"/>
      <selection pane="bottomLeft" activeCell="K15" sqref="K15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6</v>
      </c>
      <c r="I1" s="115"/>
      <c r="J1" s="269" t="s">
        <v>343</v>
      </c>
      <c r="K1" s="116"/>
      <c r="L1" s="117" t="s">
        <v>498</v>
      </c>
      <c r="M1" s="118">
        <f>COUNT(K9:K100)</f>
        <v>6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20 m</v>
      </c>
      <c r="B2" s="346"/>
      <c r="C2" s="346"/>
      <c r="D2" s="293" t="s">
        <v>102</v>
      </c>
      <c r="E2" s="347" t="str">
        <f ca="1">IF(ISERROR(VLOOKUP(D2,kateg2,5,FALSE)),IF(D2="KOND","1900 - " &amp; YEAR(TODAY()),""),CONCATENATE(VLOOKUP(D2,kateg2,5,FALSE)," - ",VLOOKUP(D2,kateg2,6,FALSE)))</f>
        <v>2019 - 2020</v>
      </c>
      <c r="F2" s="347"/>
      <c r="G2" s="290" t="str">
        <f>IF(D2="","",VLOOKUP(D2,kateg2,4,0))</f>
        <v>Atletická školka D</v>
      </c>
      <c r="H2" s="118">
        <f>IF(D2="","",COUNTIF($E$9:$E$100,D2))</f>
        <v>4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 t="s">
        <v>815</v>
      </c>
      <c r="E3" s="347" t="str">
        <f ca="1">IF(ISERROR(VLOOKUP(D3,kateg2,5,FALSE)),IF(D3="KOND","1900 - " &amp; YEAR(TODAY()),""),CONCATENATE(VLOOKUP(D3,kateg2,5,FALSE)," - ",VLOOKUP(D3,kateg2,6,FALSE)))</f>
        <v>2026 -  a starší</v>
      </c>
      <c r="F3" s="347"/>
      <c r="G3" s="290" t="str">
        <f>IF(D3="","",VLOOKUP(D3,kateg2,4,0))</f>
        <v>Hendikepovaní</v>
      </c>
      <c r="H3" s="118">
        <f>IF(D3="","",COUNTIF($E$9:$E$100,D3))</f>
        <v>2</v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2005</v>
      </c>
      <c r="O5" s="350" t="str">
        <f>A7</f>
        <v>Atletická školka D, Hendikepovaní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2020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Atletická školka D, Hendikepovaní</v>
      </c>
      <c r="B7" s="354"/>
      <c r="C7" s="354"/>
      <c r="D7" s="354"/>
      <c r="E7" s="354"/>
      <c r="F7" s="354"/>
      <c r="G7" s="120" t="s">
        <v>342</v>
      </c>
      <c r="H7" s="121">
        <v>2</v>
      </c>
      <c r="I7" s="115"/>
      <c r="J7" s="351" t="s">
        <v>499</v>
      </c>
      <c r="K7" s="351"/>
      <c r="L7" s="351"/>
      <c r="M7" s="252">
        <f>H7</f>
        <v>2</v>
      </c>
      <c r="N7" s="83"/>
      <c r="O7" s="122"/>
      <c r="P7" s="122" t="str">
        <f>E1</f>
        <v>Ročník</v>
      </c>
      <c r="Q7" s="123"/>
      <c r="R7" s="352" t="str">
        <f ca="1">E2</f>
        <v>2019 - 2020</v>
      </c>
      <c r="S7" s="352"/>
      <c r="T7" s="352"/>
      <c r="U7" s="124" t="s">
        <v>342</v>
      </c>
      <c r="V7" s="125">
        <f>H7</f>
        <v>2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D02</v>
      </c>
      <c r="AB8" s="26" t="s">
        <v>345</v>
      </c>
      <c r="AC8" s="26" t="str">
        <f>D3</f>
        <v>H01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13</v>
      </c>
      <c r="C9" s="130" t="s">
        <v>919</v>
      </c>
      <c r="D9" s="131" t="s">
        <v>918</v>
      </c>
      <c r="E9" s="132" t="s">
        <v>102</v>
      </c>
      <c r="F9" s="133">
        <v>2019</v>
      </c>
      <c r="G9" s="130" t="s">
        <v>920</v>
      </c>
      <c r="H9" s="289">
        <f>IF(OR(B9="",ISERROR(VLOOKUP(B9,$AK$9:$AL$100,2,FALSE))),"",VLOOKUP(B9,$AK$9:$AL$100,2,FALSE))</f>
        <v>4</v>
      </c>
      <c r="I9" s="115">
        <f>B9</f>
        <v>13</v>
      </c>
      <c r="J9" s="271">
        <f>A9</f>
        <v>1</v>
      </c>
      <c r="K9" s="272">
        <v>124</v>
      </c>
      <c r="L9" s="274"/>
      <c r="M9" s="134">
        <f>V9</f>
        <v>0</v>
      </c>
      <c r="N9" s="254" t="str">
        <f>IF(ISERROR(VLOOKUP($K9,$B$9:$G$100,N$3,FALSE)),"",VLOOKUP($K9,$B$9:$G$100,N$3,FALSE))</f>
        <v>D02</v>
      </c>
      <c r="O9" s="135">
        <f>AL9</f>
        <v>1</v>
      </c>
      <c r="P9" s="136">
        <f>K9</f>
        <v>124</v>
      </c>
      <c r="Q9" s="130" t="str">
        <f t="shared" ref="Q9:U24" si="0">IF(ISERROR(VLOOKUP($K9,$B$9:$G$100,Q$3,FALSE)),"",VLOOKUP($K9,$B$9:$G$100,Q$3,FALSE))</f>
        <v>Kallová</v>
      </c>
      <c r="R9" s="131" t="str">
        <f>IF(ISERROR(VLOOKUP($K9,$B$9:$G$100,R$3,FALSE)),"",IF(VLOOKUP($K9,$B$9:$G$100,R$3,FALSE)=0,"",VLOOKUP($K9,$B$9:$G$100,R$3,FALSE)))</f>
        <v>Isabela</v>
      </c>
      <c r="S9" s="137" t="str">
        <f t="shared" ref="S9:S72" si="1">IF(N9="","",VLOOKUP(N9,kateg2,4,FALSE))</f>
        <v>Atletická školka D</v>
      </c>
      <c r="T9" s="133">
        <f t="shared" si="0"/>
        <v>2019</v>
      </c>
      <c r="U9" s="138" t="str">
        <f>IF(ISERROR(VLOOKUP($K9,$B$9:$G$100,U$3,FALSE)),"",VLOOKUP($K9,$B$9:$G$100,U$3,FALSE))</f>
        <v>Žatčany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124</v>
      </c>
      <c r="Z9" s="26">
        <f>X9</f>
        <v>1</v>
      </c>
      <c r="AA9" t="str">
        <f t="shared" ref="AA9:AA72" si="3">IF(AA$8=$N9,$Q9,"")</f>
        <v>Kallová</v>
      </c>
      <c r="AB9">
        <f>IF(AA9&lt;&gt;"",MAX(AB8:AB$8)+1,"")</f>
        <v>1</v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124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15</v>
      </c>
      <c r="C10" s="130" t="s">
        <v>891</v>
      </c>
      <c r="D10" s="131" t="s">
        <v>923</v>
      </c>
      <c r="E10" s="132" t="s">
        <v>102</v>
      </c>
      <c r="F10" s="133">
        <v>2020</v>
      </c>
      <c r="G10" s="130" t="s">
        <v>922</v>
      </c>
      <c r="H10" s="289">
        <f t="shared" ref="H10:H73" si="11">IF(OR(B10="",ISERROR(VLOOKUP(B10,$AK$9:$AL$100,2,FALSE))),"",VLOOKUP(B10,$AK$9:$AL$100,2,FALSE))</f>
        <v>3</v>
      </c>
      <c r="I10" s="115">
        <f t="shared" ref="I10:I73" si="12">B10</f>
        <v>15</v>
      </c>
      <c r="J10" s="271">
        <f t="shared" ref="J10:J73" si="13">A10</f>
        <v>2</v>
      </c>
      <c r="K10" s="272">
        <v>94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D02</v>
      </c>
      <c r="O10" s="135">
        <f t="shared" ref="O10:O73" si="16">AL10</f>
        <v>2</v>
      </c>
      <c r="P10" s="136">
        <f t="shared" ref="P10:P73" si="17">K10</f>
        <v>94</v>
      </c>
      <c r="Q10" s="130" t="str">
        <f t="shared" si="0"/>
        <v>Juránková</v>
      </c>
      <c r="R10" s="131" t="str">
        <f t="shared" ref="R10:R73" si="18">IF(ISERROR(VLOOKUP($K10,$B$9:$G$100,R$3,FALSE)),"",IF(VLOOKUP($K10,$B$9:$G$100,R$3,FALSE)=0,"",VLOOKUP($K10,$B$9:$G$100,R$3,FALSE)))</f>
        <v>Klára</v>
      </c>
      <c r="S10" s="137" t="str">
        <f t="shared" si="1"/>
        <v>Atletická školka D</v>
      </c>
      <c r="T10" s="133">
        <f t="shared" si="0"/>
        <v>2019</v>
      </c>
      <c r="U10" s="138" t="str">
        <f t="shared" si="0"/>
        <v>Brno-Židenice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94</v>
      </c>
      <c r="Z10" s="26">
        <f t="shared" ref="Z10:Z73" si="21">X10</f>
        <v>2</v>
      </c>
      <c r="AA10" t="str">
        <f t="shared" si="3"/>
        <v>Juránková</v>
      </c>
      <c r="AB10">
        <f>IF(AA10&lt;&gt;"",MAX(AB$8:AB9)+1,"")</f>
        <v>2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94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94</v>
      </c>
      <c r="C11" s="130" t="s">
        <v>233</v>
      </c>
      <c r="D11" s="131" t="s">
        <v>876</v>
      </c>
      <c r="E11" s="132" t="s">
        <v>102</v>
      </c>
      <c r="F11" s="133">
        <v>2019</v>
      </c>
      <c r="G11" s="130" t="s">
        <v>743</v>
      </c>
      <c r="H11" s="289">
        <f t="shared" si="11"/>
        <v>2</v>
      </c>
      <c r="I11" s="115">
        <f t="shared" si="12"/>
        <v>94</v>
      </c>
      <c r="J11" s="271">
        <f t="shared" si="13"/>
        <v>3</v>
      </c>
      <c r="K11" s="272">
        <v>15</v>
      </c>
      <c r="L11" s="274"/>
      <c r="M11" s="134">
        <f t="shared" si="14"/>
        <v>0</v>
      </c>
      <c r="N11" s="254" t="str">
        <f t="shared" si="15"/>
        <v>D02</v>
      </c>
      <c r="O11" s="135">
        <f t="shared" si="16"/>
        <v>3</v>
      </c>
      <c r="P11" s="136">
        <f t="shared" si="17"/>
        <v>15</v>
      </c>
      <c r="Q11" s="130" t="str">
        <f t="shared" si="0"/>
        <v>Zuhlová</v>
      </c>
      <c r="R11" s="131" t="str">
        <f t="shared" si="18"/>
        <v>Lota</v>
      </c>
      <c r="S11" s="137" t="str">
        <f t="shared" si="1"/>
        <v>Atletická školka D</v>
      </c>
      <c r="T11" s="133">
        <f t="shared" si="0"/>
        <v>2020</v>
      </c>
      <c r="U11" s="138" t="str">
        <f t="shared" si="0"/>
        <v>Brno-Starý Lískovec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15</v>
      </c>
      <c r="Z11" s="26">
        <f t="shared" si="21"/>
        <v>3</v>
      </c>
      <c r="AA11" t="str">
        <f t="shared" si="3"/>
        <v>Zuhlová</v>
      </c>
      <c r="AB11">
        <f>IF(AA11&lt;&gt;"",MAX(AB$8:AB10)+1,"")</f>
        <v>3</v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15</v>
      </c>
      <c r="AL11">
        <f t="shared" si="23"/>
        <v>3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124</v>
      </c>
      <c r="C12" s="130" t="s">
        <v>1009</v>
      </c>
      <c r="D12" s="131" t="s">
        <v>1008</v>
      </c>
      <c r="E12" s="132" t="s">
        <v>102</v>
      </c>
      <c r="F12" s="133">
        <v>2019</v>
      </c>
      <c r="G12" s="130" t="s">
        <v>245</v>
      </c>
      <c r="H12" s="289">
        <f t="shared" si="11"/>
        <v>1</v>
      </c>
      <c r="I12" s="115">
        <f t="shared" si="12"/>
        <v>124</v>
      </c>
      <c r="J12" s="271">
        <f t="shared" si="13"/>
        <v>4</v>
      </c>
      <c r="K12" s="272">
        <v>90</v>
      </c>
      <c r="L12" s="274"/>
      <c r="M12" s="134">
        <f t="shared" si="14"/>
        <v>0</v>
      </c>
      <c r="N12" s="254" t="str">
        <f>IF(ISERROR(VLOOKUP($K12,$B$9:$G$100,N$3,FALSE)),"",VLOOKUP($K12,$B$9:$G$100,N$3,FALSE))</f>
        <v>H01</v>
      </c>
      <c r="O12" s="135">
        <f t="shared" si="16"/>
        <v>1</v>
      </c>
      <c r="P12" s="136">
        <f>K12</f>
        <v>90</v>
      </c>
      <c r="Q12" s="130" t="str">
        <f>IF(ISERROR(VLOOKUP($K12,$B$9:$G$100,Q$3,FALSE)),"",VLOOKUP($K12,$B$9:$G$100,Q$3,FALSE))</f>
        <v>Drápalová</v>
      </c>
      <c r="R12" s="131" t="str">
        <f>IF(ISERROR(VLOOKUP($K12,$B$9:$G$100,R$3,FALSE)),"",IF(VLOOKUP($K12,$B$9:$G$100,R$3,FALSE)=0,"",VLOOKUP($K12,$B$9:$G$100,R$3,FALSE)))</f>
        <v>Michaela</v>
      </c>
      <c r="S12" s="137" t="str">
        <f t="shared" si="1"/>
        <v>Hendikepovaní</v>
      </c>
      <c r="T12" s="133">
        <f>IF(ISERROR(VLOOKUP($K12,$B$9:$G$100,T$3,FALSE)),"",VLOOKUP($K12,$B$9:$G$100,T$3,FALSE))</f>
        <v>2005</v>
      </c>
      <c r="U12" s="138" t="str">
        <f>IF(ISERROR(VLOOKUP($K12,$B$9:$G$100,U$3,FALSE)),"",VLOOKUP($K12,$B$9:$G$100,U$3,FALSE))</f>
        <v>Křenovice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90</v>
      </c>
      <c r="Z12" s="26">
        <f t="shared" si="21"/>
        <v>4</v>
      </c>
      <c r="AA12" t="str">
        <f t="shared" si="3"/>
        <v/>
      </c>
      <c r="AB12" t="str">
        <f>IF(AA12&lt;&gt;"",MAX(AB$8:AB11)+1,"")</f>
        <v/>
      </c>
      <c r="AC12" t="str">
        <f t="shared" si="4"/>
        <v>Drápalová</v>
      </c>
      <c r="AD12">
        <f>IF(AC12&lt;&gt;"",MAX(AD$8:AD11)+1,"")</f>
        <v>1</v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90</v>
      </c>
      <c r="AL12">
        <f t="shared" si="23"/>
        <v>1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33</v>
      </c>
      <c r="C13" s="130" t="s">
        <v>934</v>
      </c>
      <c r="D13" s="131" t="s">
        <v>933</v>
      </c>
      <c r="E13" s="132" t="s">
        <v>815</v>
      </c>
      <c r="F13" s="133">
        <v>2005</v>
      </c>
      <c r="G13" s="130" t="s">
        <v>744</v>
      </c>
      <c r="H13" s="289">
        <f t="shared" si="11"/>
        <v>2</v>
      </c>
      <c r="I13" s="115">
        <f t="shared" si="12"/>
        <v>33</v>
      </c>
      <c r="J13" s="271">
        <f t="shared" si="13"/>
        <v>5</v>
      </c>
      <c r="K13" s="272">
        <v>13</v>
      </c>
      <c r="L13" s="274"/>
      <c r="M13" s="134">
        <f t="shared" si="14"/>
        <v>0</v>
      </c>
      <c r="N13" s="254" t="str">
        <f t="shared" si="15"/>
        <v>D02</v>
      </c>
      <c r="O13" s="135">
        <f t="shared" si="16"/>
        <v>4</v>
      </c>
      <c r="P13" s="136">
        <f t="shared" si="17"/>
        <v>13</v>
      </c>
      <c r="Q13" s="130" t="str">
        <f t="shared" si="0"/>
        <v>Střížová</v>
      </c>
      <c r="R13" s="131" t="str">
        <f t="shared" si="18"/>
        <v>Júlie</v>
      </c>
      <c r="S13" s="137" t="str">
        <f t="shared" si="1"/>
        <v>Atletická školka D</v>
      </c>
      <c r="T13" s="133">
        <f t="shared" si="0"/>
        <v>2019</v>
      </c>
      <c r="U13" s="138" t="str">
        <f t="shared" si="0"/>
        <v>Dolní Lhota</v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13</v>
      </c>
      <c r="Z13" s="26">
        <f t="shared" si="21"/>
        <v>5</v>
      </c>
      <c r="AA13" t="str">
        <f t="shared" si="3"/>
        <v>Střížová</v>
      </c>
      <c r="AB13">
        <f>IF(AA13&lt;&gt;"",MAX(AB$8:AB12)+1,"")</f>
        <v>4</v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13</v>
      </c>
      <c r="AL13">
        <f t="shared" si="23"/>
        <v>4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>
        <f>IF(B14&lt;&gt;"",MAX($A$8:A13)+1,"")</f>
        <v>6</v>
      </c>
      <c r="B14" s="7">
        <v>90</v>
      </c>
      <c r="C14" s="130" t="s">
        <v>989</v>
      </c>
      <c r="D14" s="131" t="s">
        <v>51</v>
      </c>
      <c r="E14" s="132" t="s">
        <v>815</v>
      </c>
      <c r="F14" s="133">
        <v>2005</v>
      </c>
      <c r="G14" s="130" t="s">
        <v>63</v>
      </c>
      <c r="H14" s="289">
        <f t="shared" si="11"/>
        <v>1</v>
      </c>
      <c r="I14" s="115">
        <f t="shared" si="12"/>
        <v>90</v>
      </c>
      <c r="J14" s="271">
        <f t="shared" si="13"/>
        <v>6</v>
      </c>
      <c r="K14" s="272">
        <v>33</v>
      </c>
      <c r="L14" s="274"/>
      <c r="M14" s="134">
        <f t="shared" si="14"/>
        <v>0</v>
      </c>
      <c r="N14" s="254" t="str">
        <f t="shared" si="15"/>
        <v>H01</v>
      </c>
      <c r="O14" s="135">
        <f t="shared" si="16"/>
        <v>2</v>
      </c>
      <c r="P14" s="136">
        <f t="shared" si="17"/>
        <v>33</v>
      </c>
      <c r="Q14" s="130" t="str">
        <f t="shared" si="0"/>
        <v>Makarová</v>
      </c>
      <c r="R14" s="131" t="str">
        <f t="shared" si="18"/>
        <v>Sylva</v>
      </c>
      <c r="S14" s="137" t="str">
        <f t="shared" si="1"/>
        <v>Hendikepovaní</v>
      </c>
      <c r="T14" s="133">
        <f t="shared" si="0"/>
        <v>2005</v>
      </c>
      <c r="U14" s="138" t="str">
        <f t="shared" si="0"/>
        <v>Brno-Obřany</v>
      </c>
      <c r="V14" s="255">
        <f t="shared" si="19"/>
        <v>0</v>
      </c>
      <c r="W14" s="256" t="str">
        <f t="shared" si="20"/>
        <v/>
      </c>
      <c r="X14" s="29">
        <f t="shared" si="2"/>
        <v>6</v>
      </c>
      <c r="Y14" s="45">
        <f t="shared" si="2"/>
        <v>33</v>
      </c>
      <c r="Z14" s="26">
        <f t="shared" si="21"/>
        <v>6</v>
      </c>
      <c r="AA14" t="str">
        <f t="shared" si="3"/>
        <v/>
      </c>
      <c r="AB14" t="str">
        <f>IF(AA14&lt;&gt;"",MAX(AB$8:AB13)+1,"")</f>
        <v/>
      </c>
      <c r="AC14" t="str">
        <f t="shared" si="4"/>
        <v>Makarová</v>
      </c>
      <c r="AD14">
        <f>IF(AC14&lt;&gt;"",MAX(AD$8:AD13)+1,"")</f>
        <v>2</v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33</v>
      </c>
      <c r="AL14">
        <f t="shared" si="23"/>
        <v>2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 t="str">
        <f>IF(B15&lt;&gt;"",MAX($A$8:A14)+1,"")</f>
        <v/>
      </c>
      <c r="B15" s="7"/>
      <c r="C15" s="130"/>
      <c r="D15" s="131"/>
      <c r="E15" s="132"/>
      <c r="F15" s="133"/>
      <c r="G15" s="130"/>
      <c r="H15" s="289" t="str">
        <f t="shared" si="11"/>
        <v/>
      </c>
      <c r="I15" s="115">
        <f t="shared" si="12"/>
        <v>0</v>
      </c>
      <c r="J15" s="271" t="str">
        <f t="shared" si="13"/>
        <v/>
      </c>
      <c r="K15" s="272"/>
      <c r="L15" s="274"/>
      <c r="M15" s="134">
        <f t="shared" si="14"/>
        <v>0</v>
      </c>
      <c r="N15" s="254" t="str">
        <f t="shared" si="15"/>
        <v/>
      </c>
      <c r="O15" s="135">
        <f t="shared" si="16"/>
        <v>0</v>
      </c>
      <c r="P15" s="136">
        <f t="shared" si="17"/>
        <v>0</v>
      </c>
      <c r="Q15" s="130" t="str">
        <f t="shared" si="0"/>
        <v/>
      </c>
      <c r="R15" s="131" t="str">
        <f t="shared" si="18"/>
        <v/>
      </c>
      <c r="S15" s="137" t="str">
        <f t="shared" si="1"/>
        <v/>
      </c>
      <c r="T15" s="133" t="str">
        <f t="shared" si="0"/>
        <v/>
      </c>
      <c r="U15" s="138" t="str">
        <f t="shared" si="0"/>
        <v/>
      </c>
      <c r="V15" s="255">
        <f t="shared" si="19"/>
        <v>0</v>
      </c>
      <c r="W15" s="256" t="str">
        <f t="shared" si="20"/>
        <v/>
      </c>
      <c r="X15" s="29" t="str">
        <f t="shared" si="2"/>
        <v/>
      </c>
      <c r="Y15" s="45">
        <f t="shared" si="2"/>
        <v>0</v>
      </c>
      <c r="Z15" s="26" t="str">
        <f t="shared" si="21"/>
        <v/>
      </c>
      <c r="AA15" t="str">
        <f t="shared" si="3"/>
        <v/>
      </c>
      <c r="AB15" t="str">
        <f>IF(AA15&lt;&gt;"",MAX(AB$8:AB14)+1,"")</f>
        <v/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0</v>
      </c>
      <c r="AL15">
        <f t="shared" si="23"/>
        <v>0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 t="str">
        <f>IF(B16&lt;&gt;"",MAX($A$8:A15)+1,"")</f>
        <v/>
      </c>
      <c r="B16" s="7"/>
      <c r="C16" s="130"/>
      <c r="D16" s="131"/>
      <c r="E16" s="132"/>
      <c r="F16" s="133"/>
      <c r="G16" s="130"/>
      <c r="H16" s="289" t="str">
        <f t="shared" si="11"/>
        <v/>
      </c>
      <c r="I16" s="115">
        <f t="shared" si="12"/>
        <v>0</v>
      </c>
      <c r="J16" s="271" t="str">
        <f t="shared" si="13"/>
        <v/>
      </c>
      <c r="K16" s="272"/>
      <c r="L16" s="274"/>
      <c r="M16" s="134">
        <f t="shared" si="14"/>
        <v>0</v>
      </c>
      <c r="N16" s="254" t="str">
        <f t="shared" si="15"/>
        <v/>
      </c>
      <c r="O16" s="135">
        <f t="shared" si="16"/>
        <v>0</v>
      </c>
      <c r="P16" s="136">
        <f t="shared" si="17"/>
        <v>0</v>
      </c>
      <c r="Q16" s="130" t="str">
        <f t="shared" si="0"/>
        <v/>
      </c>
      <c r="R16" s="131" t="str">
        <f t="shared" si="18"/>
        <v/>
      </c>
      <c r="S16" s="137" t="str">
        <f t="shared" si="1"/>
        <v/>
      </c>
      <c r="T16" s="133" t="str">
        <f t="shared" si="0"/>
        <v/>
      </c>
      <c r="U16" s="138" t="str">
        <f t="shared" si="0"/>
        <v/>
      </c>
      <c r="V16" s="255">
        <f t="shared" si="19"/>
        <v>0</v>
      </c>
      <c r="W16" s="256" t="str">
        <f t="shared" si="20"/>
        <v/>
      </c>
      <c r="X16" s="29" t="str">
        <f t="shared" si="2"/>
        <v/>
      </c>
      <c r="Y16" s="45">
        <f t="shared" si="2"/>
        <v>0</v>
      </c>
      <c r="Z16" s="26" t="str">
        <f t="shared" si="21"/>
        <v/>
      </c>
      <c r="AA16" t="str">
        <f t="shared" si="3"/>
        <v/>
      </c>
      <c r="AB16" t="str">
        <f>IF(AA16&lt;&gt;"",MAX(AB$8:AB15)+1,"")</f>
        <v/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0</v>
      </c>
      <c r="AL16">
        <f t="shared" si="23"/>
        <v>0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 t="str">
        <f>IF(B17&lt;&gt;"",MAX($A$8:A16)+1,"")</f>
        <v/>
      </c>
      <c r="B17" s="7"/>
      <c r="C17" s="130"/>
      <c r="D17" s="131"/>
      <c r="E17" s="132"/>
      <c r="F17" s="133"/>
      <c r="G17" s="130"/>
      <c r="H17" s="289" t="str">
        <f t="shared" si="11"/>
        <v/>
      </c>
      <c r="I17" s="115">
        <f t="shared" si="12"/>
        <v>0</v>
      </c>
      <c r="J17" s="271" t="str">
        <f t="shared" si="13"/>
        <v/>
      </c>
      <c r="K17" s="272"/>
      <c r="L17" s="274"/>
      <c r="M17" s="134">
        <f t="shared" si="14"/>
        <v>0</v>
      </c>
      <c r="N17" s="254" t="str">
        <f t="shared" si="15"/>
        <v/>
      </c>
      <c r="O17" s="135">
        <f t="shared" si="16"/>
        <v>0</v>
      </c>
      <c r="P17" s="136">
        <f t="shared" si="17"/>
        <v>0</v>
      </c>
      <c r="Q17" s="130" t="str">
        <f t="shared" si="0"/>
        <v/>
      </c>
      <c r="R17" s="131" t="str">
        <f t="shared" si="18"/>
        <v/>
      </c>
      <c r="S17" s="137" t="str">
        <f t="shared" si="1"/>
        <v/>
      </c>
      <c r="T17" s="133" t="str">
        <f t="shared" si="0"/>
        <v/>
      </c>
      <c r="U17" s="138" t="str">
        <f t="shared" si="0"/>
        <v/>
      </c>
      <c r="V17" s="255">
        <f t="shared" si="19"/>
        <v>0</v>
      </c>
      <c r="W17" s="256" t="str">
        <f t="shared" si="20"/>
        <v/>
      </c>
      <c r="X17" s="29" t="str">
        <f t="shared" si="2"/>
        <v/>
      </c>
      <c r="Y17" s="45">
        <f t="shared" si="2"/>
        <v>0</v>
      </c>
      <c r="Z17" s="26" t="str">
        <f t="shared" si="21"/>
        <v/>
      </c>
      <c r="AA17" t="str">
        <f t="shared" si="3"/>
        <v/>
      </c>
      <c r="AB17" t="str">
        <f>IF(AA17&lt;&gt;"",MAX(AB$8:AB16)+1,"")</f>
        <v/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0</v>
      </c>
      <c r="AL17">
        <f t="shared" si="23"/>
        <v>0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5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181" priority="7">
      <formula>AND($BA9&lt;&gt;"",$AW9&lt;&gt;"")</formula>
    </cfRule>
    <cfRule type="expression" dxfId="180" priority="10">
      <formula>$AW9&lt;&gt;""</formula>
    </cfRule>
    <cfRule type="expression" dxfId="179" priority="11">
      <formula>OR($AX9&lt;&gt;"",$AY9&lt;&gt;"",$AZ9)</formula>
    </cfRule>
    <cfRule type="expression" dxfId="178" priority="12">
      <formula>COUNTIF($B$9:$B$100,$B9)&gt;1</formula>
    </cfRule>
  </conditionalFormatting>
  <conditionalFormatting sqref="L10:L100">
    <cfRule type="expression" dxfId="177" priority="9">
      <formula>AND($V10&lt;$V9,$V10&lt;&gt;"",$V10&lt;&gt;0)</formula>
    </cfRule>
  </conditionalFormatting>
  <conditionalFormatting sqref="K9:K100">
    <cfRule type="expression" dxfId="176" priority="8">
      <formula>COUNTIF($K$9:$K$100,$K9)&gt;1</formula>
    </cfRule>
  </conditionalFormatting>
  <conditionalFormatting sqref="G2:G6">
    <cfRule type="expression" dxfId="175" priority="6">
      <formula>COUNTIF(G2:G5,0)&gt;2</formula>
    </cfRule>
  </conditionalFormatting>
  <conditionalFormatting sqref="I9:I100">
    <cfRule type="expression" dxfId="174" priority="4">
      <formula>$H9&lt;&gt;""</formula>
    </cfRule>
    <cfRule type="cellIs" dxfId="173" priority="5" operator="greaterThan">
      <formula>0</formula>
    </cfRule>
  </conditionalFormatting>
  <conditionalFormatting sqref="U9:U100">
    <cfRule type="expression" dxfId="172" priority="1">
      <formula>$AU9="1 1"</formula>
    </cfRule>
    <cfRule type="expression" dxfId="171" priority="2">
      <formula>$AO9=1</formula>
    </cfRule>
    <cfRule type="expression" dxfId="170" priority="3">
      <formula>$AT9=1</formula>
    </cfRule>
  </conditionalFormatting>
  <dataValidations count="1">
    <dataValidation type="whole" allowBlank="1" showInputMessage="1" showErrorMessage="1" sqref="K9:K100" xr:uid="{00000000-0002-0000-16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5553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54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55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56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57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58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59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60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61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XFB149"/>
  <sheetViews>
    <sheetView workbookViewId="0">
      <pane ySplit="8" topLeftCell="A9" activePane="bottomLeft" state="frozenSplit"/>
      <selection pane="bottomLeft" activeCell="K15" sqref="K15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6</v>
      </c>
      <c r="I1" s="115"/>
      <c r="J1" s="269" t="s">
        <v>343</v>
      </c>
      <c r="K1" s="116"/>
      <c r="L1" s="117" t="s">
        <v>498</v>
      </c>
      <c r="M1" s="118">
        <f>COUNT(K9:K100)</f>
        <v>6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40 m</v>
      </c>
      <c r="B2" s="346"/>
      <c r="C2" s="346"/>
      <c r="D2" s="293" t="s">
        <v>94</v>
      </c>
      <c r="E2" s="347" t="str">
        <f ca="1">IF(ISERROR(VLOOKUP(D2,kateg2,5,FALSE)),IF(D2="KOND","1900 - " &amp; YEAR(TODAY()),""),CONCATENATE(VLOOKUP(D2,kateg2,5,FALSE)," - ",VLOOKUP(D2,kateg2,6,FALSE)))</f>
        <v>2017 - 2018</v>
      </c>
      <c r="F2" s="347"/>
      <c r="G2" s="290" t="str">
        <f>IF(D2="","",VLOOKUP(D2,kateg2,4,0))</f>
        <v>Minipřípravka H</v>
      </c>
      <c r="H2" s="118">
        <f>IF(D2="","",COUNTIF($E$9:$E$100,D2))</f>
        <v>5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 t="s">
        <v>95</v>
      </c>
      <c r="E3" s="347" t="str">
        <f ca="1">IF(ISERROR(VLOOKUP(D3,kateg2,5,FALSE)),IF(D3="KOND","1900 - " &amp; YEAR(TODAY()),""),CONCATENATE(VLOOKUP(D3,kateg2,5,FALSE)," - ",VLOOKUP(D3,kateg2,6,FALSE)))</f>
        <v>2015 - 2016</v>
      </c>
      <c r="F3" s="347"/>
      <c r="G3" s="290" t="str">
        <f>IF(D3="","",VLOOKUP(D3,kateg2,4,0))</f>
        <v>Přípravka H</v>
      </c>
      <c r="H3" s="118">
        <f>IF(D3="","",COUNTIF($E$9:$E$100,D3))</f>
        <v>1</v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2015</v>
      </c>
      <c r="O5" s="350" t="str">
        <f>A7</f>
        <v>Minipřípravka H, Přípravka H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2018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Minipřípravka H, Přípravka H</v>
      </c>
      <c r="B7" s="354"/>
      <c r="C7" s="354"/>
      <c r="D7" s="354"/>
      <c r="E7" s="354"/>
      <c r="F7" s="354"/>
      <c r="G7" s="120" t="s">
        <v>342</v>
      </c>
      <c r="H7" s="121">
        <v>6</v>
      </c>
      <c r="I7" s="115"/>
      <c r="J7" s="351" t="s">
        <v>499</v>
      </c>
      <c r="K7" s="351"/>
      <c r="L7" s="351"/>
      <c r="M7" s="252">
        <f>H7</f>
        <v>6</v>
      </c>
      <c r="N7" s="83"/>
      <c r="O7" s="122"/>
      <c r="P7" s="122" t="str">
        <f>E1</f>
        <v>Ročník</v>
      </c>
      <c r="Q7" s="123"/>
      <c r="R7" s="352" t="str">
        <f ca="1">E2</f>
        <v>2017 - 2018</v>
      </c>
      <c r="S7" s="352"/>
      <c r="T7" s="352"/>
      <c r="U7" s="124" t="s">
        <v>342</v>
      </c>
      <c r="V7" s="125">
        <f>H7</f>
        <v>6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C03</v>
      </c>
      <c r="AB8" s="26" t="s">
        <v>345</v>
      </c>
      <c r="AC8" s="26" t="str">
        <f>D3</f>
        <v>C04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12</v>
      </c>
      <c r="C9" s="130" t="s">
        <v>916</v>
      </c>
      <c r="D9" s="131" t="s">
        <v>266</v>
      </c>
      <c r="E9" s="132" t="s">
        <v>94</v>
      </c>
      <c r="F9" s="133">
        <v>2018</v>
      </c>
      <c r="G9" s="130" t="s">
        <v>917</v>
      </c>
      <c r="H9" s="289">
        <f>IF(OR(B9="",ISERROR(VLOOKUP(B9,$AK$9:$AL$100,2,FALSE))),"",VLOOKUP(B9,$AK$9:$AL$100,2,FALSE))</f>
        <v>2</v>
      </c>
      <c r="I9" s="115">
        <f>B9</f>
        <v>12</v>
      </c>
      <c r="J9" s="271">
        <f>A9</f>
        <v>1</v>
      </c>
      <c r="K9" s="272">
        <v>116</v>
      </c>
      <c r="L9" s="274"/>
      <c r="M9" s="134">
        <f>V9</f>
        <v>0</v>
      </c>
      <c r="N9" s="254" t="str">
        <f>IF(ISERROR(VLOOKUP($K9,$B$9:$G$100,N$3,FALSE)),"",VLOOKUP($K9,$B$9:$G$100,N$3,FALSE))</f>
        <v>C04</v>
      </c>
      <c r="O9" s="135">
        <f>AL9</f>
        <v>1</v>
      </c>
      <c r="P9" s="136">
        <f>K9</f>
        <v>116</v>
      </c>
      <c r="Q9" s="130" t="str">
        <f t="shared" ref="Q9:U24" si="0">IF(ISERROR(VLOOKUP($K9,$B$9:$G$100,Q$3,FALSE)),"",VLOOKUP($K9,$B$9:$G$100,Q$3,FALSE))</f>
        <v>Doležal</v>
      </c>
      <c r="R9" s="131" t="str">
        <f>IF(ISERROR(VLOOKUP($K9,$B$9:$G$100,R$3,FALSE)),"",IF(VLOOKUP($K9,$B$9:$G$100,R$3,FALSE)=0,"",VLOOKUP($K9,$B$9:$G$100,R$3,FALSE)))</f>
        <v>Martin</v>
      </c>
      <c r="S9" s="137" t="str">
        <f t="shared" ref="S9:S72" si="1">IF(N9="","",VLOOKUP(N9,kateg2,4,FALSE))</f>
        <v>Přípravka H</v>
      </c>
      <c r="T9" s="133">
        <f t="shared" si="0"/>
        <v>2015</v>
      </c>
      <c r="U9" s="138" t="str">
        <f>IF(ISERROR(VLOOKUP($K9,$B$9:$G$100,U$3,FALSE)),"",VLOOKUP($K9,$B$9:$G$100,U$3,FALSE))</f>
        <v>Vizovice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116</v>
      </c>
      <c r="Z9" s="26">
        <f>X9</f>
        <v>1</v>
      </c>
      <c r="AA9" t="str">
        <f t="shared" ref="AA9:AA72" si="3">IF(AA$8=$N9,$Q9,"")</f>
        <v/>
      </c>
      <c r="AB9" t="str">
        <f>IF(AA9&lt;&gt;"",MAX(AB8:AB$8)+1,"")</f>
        <v/>
      </c>
      <c r="AC9" t="str">
        <f t="shared" ref="AC9:AC72" si="4">IF(AC$8=$N9,$Q9,"")</f>
        <v>Doležal</v>
      </c>
      <c r="AD9">
        <f>IF(AC9&lt;&gt;"",MAX(AD8:AD$8)+1,"")</f>
        <v>1</v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116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22</v>
      </c>
      <c r="C10" s="130" t="s">
        <v>892</v>
      </c>
      <c r="D10" s="131" t="s">
        <v>275</v>
      </c>
      <c r="E10" s="132" t="s">
        <v>94</v>
      </c>
      <c r="F10" s="133">
        <v>2018</v>
      </c>
      <c r="G10" s="130" t="s">
        <v>922</v>
      </c>
      <c r="H10" s="289">
        <f t="shared" ref="H10:H73" si="11">IF(OR(B10="",ISERROR(VLOOKUP(B10,$AK$9:$AL$100,2,FALSE))),"",VLOOKUP(B10,$AK$9:$AL$100,2,FALSE))</f>
        <v>4</v>
      </c>
      <c r="I10" s="115">
        <f t="shared" ref="I10:I73" si="12">B10</f>
        <v>22</v>
      </c>
      <c r="J10" s="271">
        <f t="shared" ref="J10:J73" si="13">A10</f>
        <v>2</v>
      </c>
      <c r="K10" s="272">
        <v>24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C03</v>
      </c>
      <c r="O10" s="135">
        <f t="shared" ref="O10:O73" si="16">AL10</f>
        <v>1</v>
      </c>
      <c r="P10" s="136">
        <f t="shared" ref="P10:P73" si="17">K10</f>
        <v>24</v>
      </c>
      <c r="Q10" s="130" t="str">
        <f t="shared" si="0"/>
        <v>Bartoň</v>
      </c>
      <c r="R10" s="131" t="str">
        <f t="shared" ref="R10:R73" si="18">IF(ISERROR(VLOOKUP($K10,$B$9:$G$100,R$3,FALSE)),"",IF(VLOOKUP($K10,$B$9:$G$100,R$3,FALSE)=0,"",VLOOKUP($K10,$B$9:$G$100,R$3,FALSE)))</f>
        <v>Petr</v>
      </c>
      <c r="S10" s="137" t="str">
        <f t="shared" si="1"/>
        <v>Minipřípravka H</v>
      </c>
      <c r="T10" s="133">
        <f t="shared" si="0"/>
        <v>2017</v>
      </c>
      <c r="U10" s="138" t="str">
        <f t="shared" si="0"/>
        <v>Brno-Starý Lískovec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24</v>
      </c>
      <c r="Z10" s="26">
        <f t="shared" ref="Z10:Z73" si="21">X10</f>
        <v>2</v>
      </c>
      <c r="AA10" t="str">
        <f t="shared" si="3"/>
        <v>Bartoň</v>
      </c>
      <c r="AB10">
        <f>IF(AA10&lt;&gt;"",MAX(AB$8:AB9)+1,"")</f>
        <v>1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24</v>
      </c>
      <c r="AL10">
        <f t="shared" ref="AL10:AL73" si="23">SUM(AB10,AD10,AF10,AH10,AJ10)</f>
        <v>1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24</v>
      </c>
      <c r="C11" s="130" t="s">
        <v>889</v>
      </c>
      <c r="D11" s="131" t="s">
        <v>15</v>
      </c>
      <c r="E11" s="132" t="s">
        <v>94</v>
      </c>
      <c r="F11" s="133">
        <v>2017</v>
      </c>
      <c r="G11" s="130" t="s">
        <v>922</v>
      </c>
      <c r="H11" s="289">
        <f t="shared" si="11"/>
        <v>1</v>
      </c>
      <c r="I11" s="115">
        <f t="shared" si="12"/>
        <v>24</v>
      </c>
      <c r="J11" s="271">
        <f t="shared" si="13"/>
        <v>3</v>
      </c>
      <c r="K11" s="272">
        <v>12</v>
      </c>
      <c r="L11" s="274"/>
      <c r="M11" s="134">
        <f t="shared" si="14"/>
        <v>0</v>
      </c>
      <c r="N11" s="254" t="str">
        <f t="shared" si="15"/>
        <v>C03</v>
      </c>
      <c r="O11" s="135">
        <f t="shared" si="16"/>
        <v>2</v>
      </c>
      <c r="P11" s="136">
        <f t="shared" si="17"/>
        <v>12</v>
      </c>
      <c r="Q11" s="130" t="str">
        <f t="shared" si="0"/>
        <v>Machů</v>
      </c>
      <c r="R11" s="131" t="str">
        <f t="shared" si="18"/>
        <v>Tomáš</v>
      </c>
      <c r="S11" s="137" t="str">
        <f t="shared" si="1"/>
        <v>Minipřípravka H</v>
      </c>
      <c r="T11" s="133">
        <f t="shared" si="0"/>
        <v>2018</v>
      </c>
      <c r="U11" s="138" t="str">
        <f t="shared" si="0"/>
        <v>Újezd u Val. Klobouk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12</v>
      </c>
      <c r="Z11" s="26">
        <f t="shared" si="21"/>
        <v>3</v>
      </c>
      <c r="AA11" t="str">
        <f t="shared" si="3"/>
        <v>Machů</v>
      </c>
      <c r="AB11">
        <f>IF(AA11&lt;&gt;"",MAX(AB$8:AB10)+1,"")</f>
        <v>2</v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12</v>
      </c>
      <c r="AL11">
        <f t="shared" si="23"/>
        <v>2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31</v>
      </c>
      <c r="C12" s="130" t="s">
        <v>886</v>
      </c>
      <c r="D12" s="131" t="s">
        <v>887</v>
      </c>
      <c r="E12" s="132" t="s">
        <v>94</v>
      </c>
      <c r="F12" s="133">
        <v>2018</v>
      </c>
      <c r="G12" s="130" t="s">
        <v>744</v>
      </c>
      <c r="H12" s="289">
        <f t="shared" si="11"/>
        <v>3</v>
      </c>
      <c r="I12" s="115">
        <f t="shared" si="12"/>
        <v>31</v>
      </c>
      <c r="J12" s="271">
        <f t="shared" si="13"/>
        <v>4</v>
      </c>
      <c r="K12" s="272">
        <v>31</v>
      </c>
      <c r="L12" s="274"/>
      <c r="M12" s="134">
        <f t="shared" si="14"/>
        <v>0</v>
      </c>
      <c r="N12" s="254" t="str">
        <f>IF(ISERROR(VLOOKUP($K12,$B$9:$G$100,N$3,FALSE)),"",VLOOKUP($K12,$B$9:$G$100,N$3,FALSE))</f>
        <v>C03</v>
      </c>
      <c r="O12" s="135">
        <f t="shared" si="16"/>
        <v>3</v>
      </c>
      <c r="P12" s="136">
        <f>K12</f>
        <v>31</v>
      </c>
      <c r="Q12" s="130" t="str">
        <f>IF(ISERROR(VLOOKUP($K12,$B$9:$G$100,Q$3,FALSE)),"",VLOOKUP($K12,$B$9:$G$100,Q$3,FALSE))</f>
        <v>Stodůlka</v>
      </c>
      <c r="R12" s="131" t="str">
        <f>IF(ISERROR(VLOOKUP($K12,$B$9:$G$100,R$3,FALSE)),"",IF(VLOOKUP($K12,$B$9:$G$100,R$3,FALSE)=0,"",VLOOKUP($K12,$B$9:$G$100,R$3,FALSE)))</f>
        <v>Adam</v>
      </c>
      <c r="S12" s="137" t="str">
        <f t="shared" si="1"/>
        <v>Minipřípravka H</v>
      </c>
      <c r="T12" s="133">
        <f>IF(ISERROR(VLOOKUP($K12,$B$9:$G$100,T$3,FALSE)),"",VLOOKUP($K12,$B$9:$G$100,T$3,FALSE))</f>
        <v>2018</v>
      </c>
      <c r="U12" s="138" t="str">
        <f>IF(ISERROR(VLOOKUP($K12,$B$9:$G$100,U$3,FALSE)),"",VLOOKUP($K12,$B$9:$G$100,U$3,FALSE))</f>
        <v>Brno-Obřany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31</v>
      </c>
      <c r="Z12" s="26">
        <f t="shared" si="21"/>
        <v>4</v>
      </c>
      <c r="AA12" t="str">
        <f t="shared" si="3"/>
        <v>Stodůlka</v>
      </c>
      <c r="AB12">
        <f>IF(AA12&lt;&gt;"",MAX(AB$8:AB11)+1,"")</f>
        <v>3</v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31</v>
      </c>
      <c r="AL12">
        <f t="shared" si="23"/>
        <v>3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86</v>
      </c>
      <c r="C13" s="130" t="s">
        <v>985</v>
      </c>
      <c r="D13" s="131" t="s">
        <v>7</v>
      </c>
      <c r="E13" s="132" t="s">
        <v>94</v>
      </c>
      <c r="F13" s="133">
        <v>2018</v>
      </c>
      <c r="G13" s="130" t="s">
        <v>986</v>
      </c>
      <c r="H13" s="289">
        <f t="shared" si="11"/>
        <v>5</v>
      </c>
      <c r="I13" s="115">
        <f t="shared" si="12"/>
        <v>86</v>
      </c>
      <c r="J13" s="271">
        <f t="shared" si="13"/>
        <v>5</v>
      </c>
      <c r="K13" s="272">
        <v>22</v>
      </c>
      <c r="L13" s="274"/>
      <c r="M13" s="134">
        <f t="shared" si="14"/>
        <v>0</v>
      </c>
      <c r="N13" s="254" t="str">
        <f t="shared" si="15"/>
        <v>C03</v>
      </c>
      <c r="O13" s="135">
        <f t="shared" si="16"/>
        <v>4</v>
      </c>
      <c r="P13" s="136">
        <f t="shared" si="17"/>
        <v>22</v>
      </c>
      <c r="Q13" s="130" t="str">
        <f t="shared" si="0"/>
        <v>Truhlář</v>
      </c>
      <c r="R13" s="131" t="str">
        <f t="shared" si="18"/>
        <v>Karel</v>
      </c>
      <c r="S13" s="137" t="str">
        <f t="shared" si="1"/>
        <v>Minipřípravka H</v>
      </c>
      <c r="T13" s="133">
        <f t="shared" si="0"/>
        <v>2018</v>
      </c>
      <c r="U13" s="138" t="str">
        <f t="shared" si="0"/>
        <v>Brno-Starý Lískovec</v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22</v>
      </c>
      <c r="Z13" s="26">
        <f t="shared" si="21"/>
        <v>5</v>
      </c>
      <c r="AA13" t="str">
        <f t="shared" si="3"/>
        <v>Truhlář</v>
      </c>
      <c r="AB13">
        <f>IF(AA13&lt;&gt;"",MAX(AB$8:AB12)+1,"")</f>
        <v>4</v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22</v>
      </c>
      <c r="AL13">
        <f t="shared" si="23"/>
        <v>4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>
        <f>IF(B14&lt;&gt;"",MAX($A$8:A13)+1,"")</f>
        <v>6</v>
      </c>
      <c r="B14" s="7">
        <v>116</v>
      </c>
      <c r="C14" s="130" t="s">
        <v>893</v>
      </c>
      <c r="D14" s="131" t="s">
        <v>202</v>
      </c>
      <c r="E14" s="132" t="s">
        <v>95</v>
      </c>
      <c r="F14" s="133">
        <v>2015</v>
      </c>
      <c r="G14" s="130" t="s">
        <v>692</v>
      </c>
      <c r="H14" s="289">
        <f t="shared" si="11"/>
        <v>1</v>
      </c>
      <c r="I14" s="115">
        <f t="shared" si="12"/>
        <v>116</v>
      </c>
      <c r="J14" s="271">
        <f t="shared" si="13"/>
        <v>6</v>
      </c>
      <c r="K14" s="272">
        <v>86</v>
      </c>
      <c r="L14" s="274"/>
      <c r="M14" s="134">
        <f t="shared" si="14"/>
        <v>0</v>
      </c>
      <c r="N14" s="254" t="str">
        <f t="shared" si="15"/>
        <v>C03</v>
      </c>
      <c r="O14" s="135">
        <f t="shared" si="16"/>
        <v>5</v>
      </c>
      <c r="P14" s="136">
        <f t="shared" si="17"/>
        <v>86</v>
      </c>
      <c r="Q14" s="130" t="str">
        <f t="shared" si="0"/>
        <v>Bureš</v>
      </c>
      <c r="R14" s="131" t="str">
        <f t="shared" si="18"/>
        <v>Jan</v>
      </c>
      <c r="S14" s="137" t="str">
        <f t="shared" si="1"/>
        <v>Minipřípravka H</v>
      </c>
      <c r="T14" s="133">
        <f t="shared" si="0"/>
        <v>2018</v>
      </c>
      <c r="U14" s="138" t="str">
        <f t="shared" si="0"/>
        <v>Ústí nad Orlicí</v>
      </c>
      <c r="V14" s="255">
        <f t="shared" si="19"/>
        <v>0</v>
      </c>
      <c r="W14" s="256" t="str">
        <f t="shared" si="20"/>
        <v/>
      </c>
      <c r="X14" s="29">
        <f t="shared" si="2"/>
        <v>6</v>
      </c>
      <c r="Y14" s="45">
        <f t="shared" si="2"/>
        <v>86</v>
      </c>
      <c r="Z14" s="26">
        <f t="shared" si="21"/>
        <v>6</v>
      </c>
      <c r="AA14" t="str">
        <f t="shared" si="3"/>
        <v>Bureš</v>
      </c>
      <c r="AB14">
        <f>IF(AA14&lt;&gt;"",MAX(AB$8:AB13)+1,"")</f>
        <v>5</v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86</v>
      </c>
      <c r="AL14">
        <f t="shared" si="23"/>
        <v>5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 t="str">
        <f>IF(B15&lt;&gt;"",MAX($A$8:A14)+1,"")</f>
        <v/>
      </c>
      <c r="B15" s="7"/>
      <c r="C15" s="130"/>
      <c r="D15" s="131"/>
      <c r="E15" s="132"/>
      <c r="F15" s="133"/>
      <c r="G15" s="130"/>
      <c r="H15" s="289" t="str">
        <f t="shared" si="11"/>
        <v/>
      </c>
      <c r="I15" s="115">
        <f t="shared" si="12"/>
        <v>0</v>
      </c>
      <c r="J15" s="271" t="str">
        <f t="shared" si="13"/>
        <v/>
      </c>
      <c r="K15" s="272"/>
      <c r="L15" s="274"/>
      <c r="M15" s="134">
        <f t="shared" si="14"/>
        <v>0</v>
      </c>
      <c r="N15" s="254" t="str">
        <f t="shared" si="15"/>
        <v/>
      </c>
      <c r="O15" s="135">
        <f t="shared" si="16"/>
        <v>0</v>
      </c>
      <c r="P15" s="136">
        <f t="shared" si="17"/>
        <v>0</v>
      </c>
      <c r="Q15" s="130" t="str">
        <f t="shared" si="0"/>
        <v/>
      </c>
      <c r="R15" s="131" t="str">
        <f t="shared" si="18"/>
        <v/>
      </c>
      <c r="S15" s="137" t="str">
        <f t="shared" si="1"/>
        <v/>
      </c>
      <c r="T15" s="133" t="str">
        <f t="shared" si="0"/>
        <v/>
      </c>
      <c r="U15" s="138" t="str">
        <f t="shared" si="0"/>
        <v/>
      </c>
      <c r="V15" s="255">
        <f t="shared" si="19"/>
        <v>0</v>
      </c>
      <c r="W15" s="256" t="str">
        <f t="shared" si="20"/>
        <v/>
      </c>
      <c r="X15" s="29" t="str">
        <f t="shared" si="2"/>
        <v/>
      </c>
      <c r="Y15" s="45">
        <f t="shared" si="2"/>
        <v>0</v>
      </c>
      <c r="Z15" s="26" t="str">
        <f t="shared" si="21"/>
        <v/>
      </c>
      <c r="AA15" t="str">
        <f t="shared" si="3"/>
        <v/>
      </c>
      <c r="AB15" t="str">
        <f>IF(AA15&lt;&gt;"",MAX(AB$8:AB14)+1,"")</f>
        <v/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0</v>
      </c>
      <c r="AL15">
        <f t="shared" si="23"/>
        <v>0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 t="str">
        <f>IF(B16&lt;&gt;"",MAX($A$8:A15)+1,"")</f>
        <v/>
      </c>
      <c r="B16" s="7"/>
      <c r="C16" s="130"/>
      <c r="D16" s="131"/>
      <c r="E16" s="132"/>
      <c r="F16" s="133"/>
      <c r="G16" s="130"/>
      <c r="H16" s="289" t="str">
        <f t="shared" si="11"/>
        <v/>
      </c>
      <c r="I16" s="115">
        <f t="shared" si="12"/>
        <v>0</v>
      </c>
      <c r="J16" s="271" t="str">
        <f t="shared" si="13"/>
        <v/>
      </c>
      <c r="K16" s="272"/>
      <c r="L16" s="274"/>
      <c r="M16" s="134">
        <f t="shared" si="14"/>
        <v>0</v>
      </c>
      <c r="N16" s="254" t="str">
        <f t="shared" si="15"/>
        <v/>
      </c>
      <c r="O16" s="135">
        <f t="shared" si="16"/>
        <v>0</v>
      </c>
      <c r="P16" s="136">
        <f t="shared" si="17"/>
        <v>0</v>
      </c>
      <c r="Q16" s="130" t="str">
        <f t="shared" si="0"/>
        <v/>
      </c>
      <c r="R16" s="131" t="str">
        <f t="shared" si="18"/>
        <v/>
      </c>
      <c r="S16" s="137" t="str">
        <f t="shared" si="1"/>
        <v/>
      </c>
      <c r="T16" s="133" t="str">
        <f t="shared" si="0"/>
        <v/>
      </c>
      <c r="U16" s="138" t="str">
        <f t="shared" si="0"/>
        <v/>
      </c>
      <c r="V16" s="255">
        <f t="shared" si="19"/>
        <v>0</v>
      </c>
      <c r="W16" s="256" t="str">
        <f t="shared" si="20"/>
        <v/>
      </c>
      <c r="X16" s="29" t="str">
        <f t="shared" si="2"/>
        <v/>
      </c>
      <c r="Y16" s="45">
        <f t="shared" si="2"/>
        <v>0</v>
      </c>
      <c r="Z16" s="26" t="str">
        <f t="shared" si="21"/>
        <v/>
      </c>
      <c r="AA16" t="str">
        <f t="shared" si="3"/>
        <v/>
      </c>
      <c r="AB16" t="str">
        <f>IF(AA16&lt;&gt;"",MAX(AB$8:AB15)+1,"")</f>
        <v/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0</v>
      </c>
      <c r="AL16">
        <f t="shared" si="23"/>
        <v>0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 t="str">
        <f>IF(B17&lt;&gt;"",MAX($A$8:A16)+1,"")</f>
        <v/>
      </c>
      <c r="B17" s="7"/>
      <c r="C17" s="130"/>
      <c r="D17" s="131"/>
      <c r="E17" s="132"/>
      <c r="F17" s="133"/>
      <c r="G17" s="130"/>
      <c r="H17" s="289" t="str">
        <f t="shared" si="11"/>
        <v/>
      </c>
      <c r="I17" s="115">
        <f t="shared" si="12"/>
        <v>0</v>
      </c>
      <c r="J17" s="271" t="str">
        <f t="shared" si="13"/>
        <v/>
      </c>
      <c r="K17" s="272"/>
      <c r="L17" s="274"/>
      <c r="M17" s="134">
        <f t="shared" si="14"/>
        <v>0</v>
      </c>
      <c r="N17" s="254" t="str">
        <f t="shared" si="15"/>
        <v/>
      </c>
      <c r="O17" s="135">
        <f t="shared" si="16"/>
        <v>0</v>
      </c>
      <c r="P17" s="136">
        <f t="shared" si="17"/>
        <v>0</v>
      </c>
      <c r="Q17" s="130" t="str">
        <f t="shared" si="0"/>
        <v/>
      </c>
      <c r="R17" s="131" t="str">
        <f t="shared" si="18"/>
        <v/>
      </c>
      <c r="S17" s="137" t="str">
        <f t="shared" si="1"/>
        <v/>
      </c>
      <c r="T17" s="133" t="str">
        <f t="shared" si="0"/>
        <v/>
      </c>
      <c r="U17" s="138" t="str">
        <f t="shared" si="0"/>
        <v/>
      </c>
      <c r="V17" s="255">
        <f t="shared" si="19"/>
        <v>0</v>
      </c>
      <c r="W17" s="256" t="str">
        <f t="shared" si="20"/>
        <v/>
      </c>
      <c r="X17" s="29" t="str">
        <f t="shared" si="2"/>
        <v/>
      </c>
      <c r="Y17" s="45">
        <f t="shared" si="2"/>
        <v>0</v>
      </c>
      <c r="Z17" s="26" t="str">
        <f t="shared" si="21"/>
        <v/>
      </c>
      <c r="AA17" t="str">
        <f t="shared" si="3"/>
        <v/>
      </c>
      <c r="AB17" t="str">
        <f>IF(AA17&lt;&gt;"",MAX(AB$8:AB16)+1,"")</f>
        <v/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0</v>
      </c>
      <c r="AL17">
        <f t="shared" si="23"/>
        <v>0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6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169" priority="7">
      <formula>AND($BA9&lt;&gt;"",$AW9&lt;&gt;"")</formula>
    </cfRule>
    <cfRule type="expression" dxfId="168" priority="10">
      <formula>$AW9&lt;&gt;""</formula>
    </cfRule>
    <cfRule type="expression" dxfId="167" priority="11">
      <formula>OR($AX9&lt;&gt;"",$AY9&lt;&gt;"",$AZ9)</formula>
    </cfRule>
    <cfRule type="expression" dxfId="166" priority="12">
      <formula>COUNTIF($B$9:$B$100,$B9)&gt;1</formula>
    </cfRule>
  </conditionalFormatting>
  <conditionalFormatting sqref="L10:L100">
    <cfRule type="expression" dxfId="165" priority="9">
      <formula>AND($V10&lt;$V9,$V10&lt;&gt;"",$V10&lt;&gt;0)</formula>
    </cfRule>
  </conditionalFormatting>
  <conditionalFormatting sqref="K9:K100">
    <cfRule type="expression" dxfId="164" priority="8">
      <formula>COUNTIF($K$9:$K$100,$K9)&gt;1</formula>
    </cfRule>
  </conditionalFormatting>
  <conditionalFormatting sqref="G2:G6">
    <cfRule type="expression" dxfId="163" priority="6">
      <formula>COUNTIF(G2:G5,0)&gt;2</formula>
    </cfRule>
  </conditionalFormatting>
  <conditionalFormatting sqref="I9:I100">
    <cfRule type="expression" dxfId="162" priority="4">
      <formula>$H9&lt;&gt;""</formula>
    </cfRule>
    <cfRule type="cellIs" dxfId="161" priority="5" operator="greaterThan">
      <formula>0</formula>
    </cfRule>
  </conditionalFormatting>
  <conditionalFormatting sqref="U9:U100">
    <cfRule type="expression" dxfId="160" priority="1">
      <formula>$AU9="1 1"</formula>
    </cfRule>
    <cfRule type="expression" dxfId="159" priority="2">
      <formula>$AO9=1</formula>
    </cfRule>
    <cfRule type="expression" dxfId="158" priority="3">
      <formula>$AT9=1</formula>
    </cfRule>
  </conditionalFormatting>
  <dataValidations count="1">
    <dataValidation type="whole" allowBlank="1" showInputMessage="1" showErrorMessage="1" sqref="K9:K100" xr:uid="{00000000-0002-0000-17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6577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578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579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580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581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582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583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584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585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XFB149"/>
  <sheetViews>
    <sheetView workbookViewId="0">
      <pane ySplit="8" topLeftCell="A9" activePane="bottomLeft" state="frozenSplit"/>
      <selection pane="bottomLeft" activeCell="K15" sqref="K15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7</v>
      </c>
      <c r="I1" s="115"/>
      <c r="J1" s="269" t="s">
        <v>343</v>
      </c>
      <c r="K1" s="116"/>
      <c r="L1" s="117" t="s">
        <v>498</v>
      </c>
      <c r="M1" s="118">
        <f>COUNT(K9:K100)</f>
        <v>6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40 m</v>
      </c>
      <c r="B2" s="346"/>
      <c r="C2" s="346"/>
      <c r="D2" s="293" t="s">
        <v>104</v>
      </c>
      <c r="E2" s="347" t="str">
        <f ca="1">IF(ISERROR(VLOOKUP(D2,kateg2,5,FALSE)),IF(D2="KOND","1900 - " &amp; YEAR(TODAY()),""),CONCATENATE(VLOOKUP(D2,kateg2,5,FALSE)," - ",VLOOKUP(D2,kateg2,6,FALSE)))</f>
        <v>2015 - 2016</v>
      </c>
      <c r="F2" s="347"/>
      <c r="G2" s="290" t="str">
        <f>IF(D2="","",VLOOKUP(D2,kateg2,4,0))</f>
        <v>Přípravka D</v>
      </c>
      <c r="H2" s="118">
        <f>IF(D2="","",COUNTIF($E$9:$E$100,D2))</f>
        <v>7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/>
      <c r="E3" s="347" t="str">
        <f ca="1">IF(ISERROR(VLOOKUP(D3,kateg2,5,FALSE)),IF(D3="KOND","1900 - " &amp; YEAR(TODAY()),""),CONCATENATE(VLOOKUP(D3,kateg2,5,FALSE)," - ",VLOOKUP(D3,kateg2,6,FALSE)))</f>
        <v/>
      </c>
      <c r="F3" s="347"/>
      <c r="G3" s="290" t="str">
        <f>IF(D3="","",VLOOKUP(D3,kateg2,4,0))</f>
        <v/>
      </c>
      <c r="H3" s="118" t="str">
        <f>IF(D3="","",COUNTIF($E$9:$E$100,D3))</f>
        <v/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2015</v>
      </c>
      <c r="O5" s="350" t="str">
        <f>A7</f>
        <v>Přípravka D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2016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Přípravka D</v>
      </c>
      <c r="B7" s="354"/>
      <c r="C7" s="354"/>
      <c r="D7" s="354"/>
      <c r="E7" s="354"/>
      <c r="F7" s="354"/>
      <c r="G7" s="120" t="s">
        <v>342</v>
      </c>
      <c r="H7" s="121">
        <v>7</v>
      </c>
      <c r="I7" s="115"/>
      <c r="J7" s="351" t="s">
        <v>499</v>
      </c>
      <c r="K7" s="351"/>
      <c r="L7" s="351"/>
      <c r="M7" s="252">
        <f>H7</f>
        <v>7</v>
      </c>
      <c r="N7" s="83"/>
      <c r="O7" s="122"/>
      <c r="P7" s="122" t="str">
        <f>E1</f>
        <v>Ročník</v>
      </c>
      <c r="Q7" s="123"/>
      <c r="R7" s="352" t="str">
        <f ca="1">E2</f>
        <v>2015 - 2016</v>
      </c>
      <c r="S7" s="352"/>
      <c r="T7" s="352"/>
      <c r="U7" s="124" t="s">
        <v>342</v>
      </c>
      <c r="V7" s="125">
        <f>H7</f>
        <v>7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D04</v>
      </c>
      <c r="AB8" s="26" t="s">
        <v>345</v>
      </c>
      <c r="AC8" s="26">
        <f>D3</f>
        <v>0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16</v>
      </c>
      <c r="C9" s="130" t="s">
        <v>891</v>
      </c>
      <c r="D9" s="131" t="s">
        <v>57</v>
      </c>
      <c r="E9" s="132" t="s">
        <v>104</v>
      </c>
      <c r="F9" s="133">
        <v>2015</v>
      </c>
      <c r="G9" s="130" t="s">
        <v>922</v>
      </c>
      <c r="H9" s="289">
        <f>IF(OR(B9="",ISERROR(VLOOKUP(B9,$AK$9:$AL$100,2,FALSE))),"",VLOOKUP(B9,$AK$9:$AL$100,2,FALSE))</f>
        <v>5</v>
      </c>
      <c r="I9" s="115">
        <f>B9</f>
        <v>16</v>
      </c>
      <c r="J9" s="271">
        <f>A9</f>
        <v>1</v>
      </c>
      <c r="K9" s="272">
        <v>76</v>
      </c>
      <c r="L9" s="274"/>
      <c r="M9" s="134">
        <f>V9</f>
        <v>0</v>
      </c>
      <c r="N9" s="254" t="str">
        <f>IF(ISERROR(VLOOKUP($K9,$B$9:$G$100,N$3,FALSE)),"",VLOOKUP($K9,$B$9:$G$100,N$3,FALSE))</f>
        <v>D04</v>
      </c>
      <c r="O9" s="135">
        <f>AL9</f>
        <v>1</v>
      </c>
      <c r="P9" s="136">
        <f>K9</f>
        <v>76</v>
      </c>
      <c r="Q9" s="130" t="str">
        <f t="shared" ref="Q9:U24" si="0">IF(ISERROR(VLOOKUP($K9,$B$9:$G$100,Q$3,FALSE)),"",VLOOKUP($K9,$B$9:$G$100,Q$3,FALSE))</f>
        <v>Motyčková</v>
      </c>
      <c r="R9" s="131" t="str">
        <f>IF(ISERROR(VLOOKUP($K9,$B$9:$G$100,R$3,FALSE)),"",IF(VLOOKUP($K9,$B$9:$G$100,R$3,FALSE)=0,"",VLOOKUP($K9,$B$9:$G$100,R$3,FALSE)))</f>
        <v>Anežka</v>
      </c>
      <c r="S9" s="137" t="str">
        <f t="shared" ref="S9:S72" si="1">IF(N9="","",VLOOKUP(N9,kateg2,4,FALSE))</f>
        <v>Přípravka D</v>
      </c>
      <c r="T9" s="133">
        <f t="shared" si="0"/>
        <v>2015</v>
      </c>
      <c r="U9" s="138" t="str">
        <f>IF(ISERROR(VLOOKUP($K9,$B$9:$G$100,U$3,FALSE)),"",VLOOKUP($K9,$B$9:$G$100,U$3,FALSE))</f>
        <v>Kroměříž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76</v>
      </c>
      <c r="Z9" s="26">
        <f>X9</f>
        <v>1</v>
      </c>
      <c r="AA9" t="str">
        <f t="shared" ref="AA9:AA72" si="3">IF(AA$8=$N9,$Q9,"")</f>
        <v>Motyčková</v>
      </c>
      <c r="AB9">
        <f>IF(AA9&lt;&gt;"",MAX(AB8:AB$8)+1,"")</f>
        <v>1</v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76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32</v>
      </c>
      <c r="C10" s="130" t="s">
        <v>932</v>
      </c>
      <c r="D10" s="131" t="s">
        <v>888</v>
      </c>
      <c r="E10" s="132" t="s">
        <v>104</v>
      </c>
      <c r="F10" s="133">
        <v>2016</v>
      </c>
      <c r="G10" s="130" t="s">
        <v>744</v>
      </c>
      <c r="H10" s="289">
        <f t="shared" ref="H10:H73" si="11">IF(OR(B10="",ISERROR(VLOOKUP(B10,$AK$9:$AL$100,2,FALSE))),"",VLOOKUP(B10,$AK$9:$AL$100,2,FALSE))</f>
        <v>2</v>
      </c>
      <c r="I10" s="115">
        <f t="shared" ref="I10:I73" si="12">B10</f>
        <v>32</v>
      </c>
      <c r="J10" s="271">
        <f t="shared" ref="J10:J73" si="13">A10</f>
        <v>2</v>
      </c>
      <c r="K10" s="272">
        <v>32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D04</v>
      </c>
      <c r="O10" s="135">
        <f t="shared" ref="O10:O73" si="16">AL10</f>
        <v>2</v>
      </c>
      <c r="P10" s="136">
        <f t="shared" ref="P10:P73" si="17">K10</f>
        <v>32</v>
      </c>
      <c r="Q10" s="130" t="str">
        <f t="shared" si="0"/>
        <v>Stojanová</v>
      </c>
      <c r="R10" s="131" t="str">
        <f t="shared" ref="R10:R73" si="18">IF(ISERROR(VLOOKUP($K10,$B$9:$G$100,R$3,FALSE)),"",IF(VLOOKUP($K10,$B$9:$G$100,R$3,FALSE)=0,"",VLOOKUP($K10,$B$9:$G$100,R$3,FALSE)))</f>
        <v>Veronika</v>
      </c>
      <c r="S10" s="137" t="str">
        <f t="shared" si="1"/>
        <v>Přípravka D</v>
      </c>
      <c r="T10" s="133">
        <f t="shared" si="0"/>
        <v>2016</v>
      </c>
      <c r="U10" s="138" t="str">
        <f t="shared" si="0"/>
        <v>Brno-Obřany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32</v>
      </c>
      <c r="Z10" s="26">
        <f t="shared" ref="Z10:Z73" si="21">X10</f>
        <v>2</v>
      </c>
      <c r="AA10" t="str">
        <f t="shared" si="3"/>
        <v>Stojanová</v>
      </c>
      <c r="AB10">
        <f>IF(AA10&lt;&gt;"",MAX(AB$8:AB9)+1,"")</f>
        <v>2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32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42</v>
      </c>
      <c r="C11" s="130" t="s">
        <v>942</v>
      </c>
      <c r="D11" s="131" t="s">
        <v>941</v>
      </c>
      <c r="E11" s="132" t="s">
        <v>104</v>
      </c>
      <c r="F11" s="133">
        <v>2015</v>
      </c>
      <c r="G11" s="130" t="s">
        <v>692</v>
      </c>
      <c r="H11" s="289">
        <f t="shared" si="11"/>
        <v>3</v>
      </c>
      <c r="I11" s="115">
        <f t="shared" si="12"/>
        <v>42</v>
      </c>
      <c r="J11" s="271">
        <f t="shared" si="13"/>
        <v>3</v>
      </c>
      <c r="K11" s="272">
        <v>42</v>
      </c>
      <c r="L11" s="274"/>
      <c r="M11" s="134">
        <f t="shared" si="14"/>
        <v>0</v>
      </c>
      <c r="N11" s="254" t="str">
        <f t="shared" si="15"/>
        <v>D04</v>
      </c>
      <c r="O11" s="135">
        <f t="shared" si="16"/>
        <v>3</v>
      </c>
      <c r="P11" s="136">
        <f t="shared" si="17"/>
        <v>42</v>
      </c>
      <c r="Q11" s="130" t="str">
        <f t="shared" si="0"/>
        <v>Burgetová</v>
      </c>
      <c r="R11" s="131" t="str">
        <f t="shared" si="18"/>
        <v>Josefína</v>
      </c>
      <c r="S11" s="137" t="str">
        <f t="shared" si="1"/>
        <v>Přípravka D</v>
      </c>
      <c r="T11" s="133">
        <f t="shared" si="0"/>
        <v>2015</v>
      </c>
      <c r="U11" s="138" t="str">
        <f t="shared" si="0"/>
        <v>Vizovice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42</v>
      </c>
      <c r="Z11" s="26">
        <f t="shared" si="21"/>
        <v>3</v>
      </c>
      <c r="AA11" t="str">
        <f t="shared" si="3"/>
        <v>Burgetová</v>
      </c>
      <c r="AB11">
        <f>IF(AA11&lt;&gt;"",MAX(AB$8:AB10)+1,"")</f>
        <v>3</v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42</v>
      </c>
      <c r="AL11">
        <f t="shared" si="23"/>
        <v>3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65</v>
      </c>
      <c r="C12" s="130" t="s">
        <v>963</v>
      </c>
      <c r="D12" s="131" t="s">
        <v>951</v>
      </c>
      <c r="E12" s="132" t="s">
        <v>104</v>
      </c>
      <c r="F12" s="133">
        <v>2016</v>
      </c>
      <c r="G12" s="130" t="s">
        <v>745</v>
      </c>
      <c r="H12" s="289">
        <f t="shared" si="11"/>
        <v>6</v>
      </c>
      <c r="I12" s="115">
        <f t="shared" si="12"/>
        <v>65</v>
      </c>
      <c r="J12" s="271">
        <f t="shared" si="13"/>
        <v>4</v>
      </c>
      <c r="K12" s="272">
        <v>85</v>
      </c>
      <c r="L12" s="274"/>
      <c r="M12" s="134">
        <f t="shared" si="14"/>
        <v>0</v>
      </c>
      <c r="N12" s="254" t="str">
        <f>IF(ISERROR(VLOOKUP($K12,$B$9:$G$100,N$3,FALSE)),"",VLOOKUP($K12,$B$9:$G$100,N$3,FALSE))</f>
        <v>D04</v>
      </c>
      <c r="O12" s="135">
        <f t="shared" si="16"/>
        <v>4</v>
      </c>
      <c r="P12" s="136">
        <f>K12</f>
        <v>85</v>
      </c>
      <c r="Q12" s="130" t="str">
        <f>IF(ISERROR(VLOOKUP($K12,$B$9:$G$100,Q$3,FALSE)),"",VLOOKUP($K12,$B$9:$G$100,Q$3,FALSE))</f>
        <v>Burešová</v>
      </c>
      <c r="R12" s="131" t="str">
        <f>IF(ISERROR(VLOOKUP($K12,$B$9:$G$100,R$3,FALSE)),"",IF(VLOOKUP($K12,$B$9:$G$100,R$3,FALSE)=0,"",VLOOKUP($K12,$B$9:$G$100,R$3,FALSE)))</f>
        <v>Anna</v>
      </c>
      <c r="S12" s="137" t="str">
        <f t="shared" si="1"/>
        <v>Přípravka D</v>
      </c>
      <c r="T12" s="133">
        <f>IF(ISERROR(VLOOKUP($K12,$B$9:$G$100,T$3,FALSE)),"",VLOOKUP($K12,$B$9:$G$100,T$3,FALSE))</f>
        <v>2015</v>
      </c>
      <c r="U12" s="138" t="str">
        <f>IF(ISERROR(VLOOKUP($K12,$B$9:$G$100,U$3,FALSE)),"",VLOOKUP($K12,$B$9:$G$100,U$3,FALSE))</f>
        <v>Ústí nad Orlicí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85</v>
      </c>
      <c r="Z12" s="26">
        <f t="shared" si="21"/>
        <v>4</v>
      </c>
      <c r="AA12" t="str">
        <f t="shared" si="3"/>
        <v>Burešová</v>
      </c>
      <c r="AB12">
        <f>IF(AA12&lt;&gt;"",MAX(AB$8:AB11)+1,"")</f>
        <v>4</v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85</v>
      </c>
      <c r="AL12">
        <f t="shared" si="23"/>
        <v>4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76</v>
      </c>
      <c r="C13" s="130" t="s">
        <v>978</v>
      </c>
      <c r="D13" s="131" t="s">
        <v>885</v>
      </c>
      <c r="E13" s="132" t="s">
        <v>104</v>
      </c>
      <c r="F13" s="133">
        <v>2015</v>
      </c>
      <c r="G13" s="130" t="s">
        <v>524</v>
      </c>
      <c r="H13" s="289">
        <f t="shared" si="11"/>
        <v>1</v>
      </c>
      <c r="I13" s="115">
        <f t="shared" si="12"/>
        <v>76</v>
      </c>
      <c r="J13" s="271">
        <f t="shared" si="13"/>
        <v>5</v>
      </c>
      <c r="K13" s="272">
        <v>16</v>
      </c>
      <c r="L13" s="274"/>
      <c r="M13" s="134">
        <f t="shared" si="14"/>
        <v>0</v>
      </c>
      <c r="N13" s="254" t="str">
        <f t="shared" si="15"/>
        <v>D04</v>
      </c>
      <c r="O13" s="135">
        <f t="shared" si="16"/>
        <v>5</v>
      </c>
      <c r="P13" s="136">
        <f t="shared" si="17"/>
        <v>16</v>
      </c>
      <c r="Q13" s="130" t="str">
        <f t="shared" si="0"/>
        <v>Zuhlová</v>
      </c>
      <c r="R13" s="131" t="str">
        <f t="shared" si="18"/>
        <v>Barbora</v>
      </c>
      <c r="S13" s="137" t="str">
        <f t="shared" si="1"/>
        <v>Přípravka D</v>
      </c>
      <c r="T13" s="133">
        <f t="shared" si="0"/>
        <v>2015</v>
      </c>
      <c r="U13" s="138" t="str">
        <f t="shared" si="0"/>
        <v>Brno-Starý Lískovec</v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16</v>
      </c>
      <c r="Z13" s="26">
        <f t="shared" si="21"/>
        <v>5</v>
      </c>
      <c r="AA13" t="str">
        <f t="shared" si="3"/>
        <v>Zuhlová</v>
      </c>
      <c r="AB13">
        <f>IF(AA13&lt;&gt;"",MAX(AB$8:AB12)+1,"")</f>
        <v>5</v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16</v>
      </c>
      <c r="AL13">
        <f t="shared" si="23"/>
        <v>5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>
        <f>IF(B14&lt;&gt;"",MAX($A$8:A13)+1,"")</f>
        <v>6</v>
      </c>
      <c r="B14" s="7">
        <v>83</v>
      </c>
      <c r="C14" s="130" t="s">
        <v>983</v>
      </c>
      <c r="D14" s="131" t="s">
        <v>982</v>
      </c>
      <c r="E14" s="132" t="s">
        <v>104</v>
      </c>
      <c r="F14" s="133">
        <v>2016</v>
      </c>
      <c r="G14" s="130" t="s">
        <v>920</v>
      </c>
      <c r="H14" s="289" t="str">
        <f t="shared" si="11"/>
        <v/>
      </c>
      <c r="I14" s="115">
        <f t="shared" si="12"/>
        <v>83</v>
      </c>
      <c r="J14" s="271">
        <f t="shared" si="13"/>
        <v>6</v>
      </c>
      <c r="K14" s="272">
        <v>65</v>
      </c>
      <c r="L14" s="274"/>
      <c r="M14" s="134">
        <f t="shared" si="14"/>
        <v>0</v>
      </c>
      <c r="N14" s="254" t="str">
        <f t="shared" si="15"/>
        <v>D04</v>
      </c>
      <c r="O14" s="135">
        <f t="shared" si="16"/>
        <v>6</v>
      </c>
      <c r="P14" s="136">
        <f t="shared" si="17"/>
        <v>65</v>
      </c>
      <c r="Q14" s="130" t="str">
        <f t="shared" si="0"/>
        <v>Janásová</v>
      </c>
      <c r="R14" s="131" t="str">
        <f t="shared" si="18"/>
        <v>Alžběta</v>
      </c>
      <c r="S14" s="137" t="str">
        <f t="shared" si="1"/>
        <v>Přípravka D</v>
      </c>
      <c r="T14" s="133">
        <f t="shared" si="0"/>
        <v>2016</v>
      </c>
      <c r="U14" s="138" t="str">
        <f t="shared" si="0"/>
        <v>Bystřice pod Hostýnem</v>
      </c>
      <c r="V14" s="255">
        <f t="shared" si="19"/>
        <v>0</v>
      </c>
      <c r="W14" s="256" t="str">
        <f t="shared" si="20"/>
        <v/>
      </c>
      <c r="X14" s="29">
        <f t="shared" si="2"/>
        <v>6</v>
      </c>
      <c r="Y14" s="45">
        <f t="shared" si="2"/>
        <v>65</v>
      </c>
      <c r="Z14" s="26">
        <f t="shared" si="21"/>
        <v>6</v>
      </c>
      <c r="AA14" t="str">
        <f t="shared" si="3"/>
        <v>Janásová</v>
      </c>
      <c r="AB14">
        <f>IF(AA14&lt;&gt;"",MAX(AB$8:AB13)+1,"")</f>
        <v>6</v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65</v>
      </c>
      <c r="AL14">
        <f t="shared" si="23"/>
        <v>6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>
        <f>IF(B15&lt;&gt;"",MAX($A$8:A14)+1,"")</f>
        <v>7</v>
      </c>
      <c r="B15" s="7">
        <v>85</v>
      </c>
      <c r="C15" s="130" t="s">
        <v>987</v>
      </c>
      <c r="D15" s="131" t="s">
        <v>242</v>
      </c>
      <c r="E15" s="132" t="s">
        <v>104</v>
      </c>
      <c r="F15" s="133">
        <v>2015</v>
      </c>
      <c r="G15" s="130" t="s">
        <v>986</v>
      </c>
      <c r="H15" s="289">
        <f t="shared" si="11"/>
        <v>4</v>
      </c>
      <c r="I15" s="115">
        <f t="shared" si="12"/>
        <v>85</v>
      </c>
      <c r="J15" s="271">
        <f t="shared" si="13"/>
        <v>7</v>
      </c>
      <c r="K15" s="272"/>
      <c r="L15" s="274"/>
      <c r="M15" s="134">
        <f t="shared" si="14"/>
        <v>0</v>
      </c>
      <c r="N15" s="254" t="str">
        <f t="shared" si="15"/>
        <v/>
      </c>
      <c r="O15" s="135">
        <f t="shared" si="16"/>
        <v>0</v>
      </c>
      <c r="P15" s="136">
        <f t="shared" si="17"/>
        <v>0</v>
      </c>
      <c r="Q15" s="130" t="str">
        <f t="shared" si="0"/>
        <v/>
      </c>
      <c r="R15" s="131" t="str">
        <f t="shared" si="18"/>
        <v/>
      </c>
      <c r="S15" s="137" t="str">
        <f t="shared" si="1"/>
        <v/>
      </c>
      <c r="T15" s="133" t="str">
        <f t="shared" si="0"/>
        <v/>
      </c>
      <c r="U15" s="138" t="str">
        <f t="shared" si="0"/>
        <v/>
      </c>
      <c r="V15" s="255">
        <f t="shared" si="19"/>
        <v>0</v>
      </c>
      <c r="W15" s="256" t="str">
        <f t="shared" si="20"/>
        <v/>
      </c>
      <c r="X15" s="29">
        <f t="shared" si="2"/>
        <v>7</v>
      </c>
      <c r="Y15" s="45">
        <f t="shared" si="2"/>
        <v>0</v>
      </c>
      <c r="Z15" s="26">
        <f t="shared" si="21"/>
        <v>7</v>
      </c>
      <c r="AA15" t="str">
        <f t="shared" si="3"/>
        <v/>
      </c>
      <c r="AB15" t="str">
        <f>IF(AA15&lt;&gt;"",MAX(AB$8:AB14)+1,"")</f>
        <v/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0</v>
      </c>
      <c r="AL15">
        <f t="shared" si="23"/>
        <v>0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 t="str">
        <f>IF(B16&lt;&gt;"",MAX($A$8:A15)+1,"")</f>
        <v/>
      </c>
      <c r="B16" s="7"/>
      <c r="C16" s="130"/>
      <c r="D16" s="131"/>
      <c r="E16" s="132"/>
      <c r="F16" s="133"/>
      <c r="G16" s="130"/>
      <c r="H16" s="289" t="str">
        <f t="shared" si="11"/>
        <v/>
      </c>
      <c r="I16" s="115">
        <f t="shared" si="12"/>
        <v>0</v>
      </c>
      <c r="J16" s="271" t="str">
        <f t="shared" si="13"/>
        <v/>
      </c>
      <c r="K16" s="272"/>
      <c r="L16" s="274"/>
      <c r="M16" s="134">
        <f t="shared" si="14"/>
        <v>0</v>
      </c>
      <c r="N16" s="254" t="str">
        <f t="shared" si="15"/>
        <v/>
      </c>
      <c r="O16" s="135">
        <f t="shared" si="16"/>
        <v>0</v>
      </c>
      <c r="P16" s="136">
        <f t="shared" si="17"/>
        <v>0</v>
      </c>
      <c r="Q16" s="130" t="str">
        <f t="shared" si="0"/>
        <v/>
      </c>
      <c r="R16" s="131" t="str">
        <f t="shared" si="18"/>
        <v/>
      </c>
      <c r="S16" s="137" t="str">
        <f t="shared" si="1"/>
        <v/>
      </c>
      <c r="T16" s="133" t="str">
        <f t="shared" si="0"/>
        <v/>
      </c>
      <c r="U16" s="138" t="str">
        <f t="shared" si="0"/>
        <v/>
      </c>
      <c r="V16" s="255">
        <f t="shared" si="19"/>
        <v>0</v>
      </c>
      <c r="W16" s="256" t="str">
        <f t="shared" si="20"/>
        <v/>
      </c>
      <c r="X16" s="29" t="str">
        <f t="shared" si="2"/>
        <v/>
      </c>
      <c r="Y16" s="45">
        <f t="shared" si="2"/>
        <v>0</v>
      </c>
      <c r="Z16" s="26" t="str">
        <f t="shared" si="21"/>
        <v/>
      </c>
      <c r="AA16" t="str">
        <f t="shared" si="3"/>
        <v/>
      </c>
      <c r="AB16" t="str">
        <f>IF(AA16&lt;&gt;"",MAX(AB$8:AB15)+1,"")</f>
        <v/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0</v>
      </c>
      <c r="AL16">
        <f t="shared" si="23"/>
        <v>0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 t="str">
        <f>IF(B17&lt;&gt;"",MAX($A$8:A16)+1,"")</f>
        <v/>
      </c>
      <c r="B17" s="7"/>
      <c r="C17" s="130"/>
      <c r="D17" s="131"/>
      <c r="E17" s="132"/>
      <c r="F17" s="133"/>
      <c r="G17" s="130"/>
      <c r="H17" s="289" t="str">
        <f t="shared" si="11"/>
        <v/>
      </c>
      <c r="I17" s="115">
        <f t="shared" si="12"/>
        <v>0</v>
      </c>
      <c r="J17" s="271" t="str">
        <f t="shared" si="13"/>
        <v/>
      </c>
      <c r="K17" s="272"/>
      <c r="L17" s="274"/>
      <c r="M17" s="134">
        <f t="shared" si="14"/>
        <v>0</v>
      </c>
      <c r="N17" s="254" t="str">
        <f t="shared" si="15"/>
        <v/>
      </c>
      <c r="O17" s="135">
        <f t="shared" si="16"/>
        <v>0</v>
      </c>
      <c r="P17" s="136">
        <f t="shared" si="17"/>
        <v>0</v>
      </c>
      <c r="Q17" s="130" t="str">
        <f t="shared" si="0"/>
        <v/>
      </c>
      <c r="R17" s="131" t="str">
        <f t="shared" si="18"/>
        <v/>
      </c>
      <c r="S17" s="137" t="str">
        <f t="shared" si="1"/>
        <v/>
      </c>
      <c r="T17" s="133" t="str">
        <f t="shared" si="0"/>
        <v/>
      </c>
      <c r="U17" s="138" t="str">
        <f t="shared" si="0"/>
        <v/>
      </c>
      <c r="V17" s="255">
        <f t="shared" si="19"/>
        <v>0</v>
      </c>
      <c r="W17" s="256" t="str">
        <f t="shared" si="20"/>
        <v/>
      </c>
      <c r="X17" s="29" t="str">
        <f t="shared" si="2"/>
        <v/>
      </c>
      <c r="Y17" s="45">
        <f t="shared" si="2"/>
        <v>0</v>
      </c>
      <c r="Z17" s="26" t="str">
        <f t="shared" si="21"/>
        <v/>
      </c>
      <c r="AA17" t="str">
        <f t="shared" si="3"/>
        <v/>
      </c>
      <c r="AB17" t="str">
        <f>IF(AA17&lt;&gt;"",MAX(AB$8:AB16)+1,"")</f>
        <v/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0</v>
      </c>
      <c r="AL17">
        <f t="shared" si="23"/>
        <v>0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7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157" priority="7">
      <formula>AND($BA9&lt;&gt;"",$AW9&lt;&gt;"")</formula>
    </cfRule>
    <cfRule type="expression" dxfId="156" priority="10">
      <formula>$AW9&lt;&gt;""</formula>
    </cfRule>
    <cfRule type="expression" dxfId="155" priority="11">
      <formula>OR($AX9&lt;&gt;"",$AY9&lt;&gt;"",$AZ9)</formula>
    </cfRule>
    <cfRule type="expression" dxfId="154" priority="12">
      <formula>COUNTIF($B$9:$B$100,$B9)&gt;1</formula>
    </cfRule>
  </conditionalFormatting>
  <conditionalFormatting sqref="L10:L100">
    <cfRule type="expression" dxfId="153" priority="9">
      <formula>AND($V10&lt;$V9,$V10&lt;&gt;"",$V10&lt;&gt;0)</formula>
    </cfRule>
  </conditionalFormatting>
  <conditionalFormatting sqref="K9:K100">
    <cfRule type="expression" dxfId="152" priority="8">
      <formula>COUNTIF($K$9:$K$100,$K9)&gt;1</formula>
    </cfRule>
  </conditionalFormatting>
  <conditionalFormatting sqref="G2:G6">
    <cfRule type="expression" dxfId="151" priority="6">
      <formula>COUNTIF(G2:G5,0)&gt;2</formula>
    </cfRule>
  </conditionalFormatting>
  <conditionalFormatting sqref="I9:I100">
    <cfRule type="expression" dxfId="150" priority="4">
      <formula>$H9&lt;&gt;""</formula>
    </cfRule>
    <cfRule type="cellIs" dxfId="149" priority="5" operator="greaterThan">
      <formula>0</formula>
    </cfRule>
  </conditionalFormatting>
  <conditionalFormatting sqref="U9:U100">
    <cfRule type="expression" dxfId="148" priority="1">
      <formula>$AU9="1 1"</formula>
    </cfRule>
    <cfRule type="expression" dxfId="147" priority="2">
      <formula>$AO9=1</formula>
    </cfRule>
    <cfRule type="expression" dxfId="146" priority="3">
      <formula>$AT9=1</formula>
    </cfRule>
  </conditionalFormatting>
  <dataValidations count="1">
    <dataValidation type="whole" allowBlank="1" showInputMessage="1" showErrorMessage="1" sqref="K9:K100" xr:uid="{00000000-0002-0000-18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7601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602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603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604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605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606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607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608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609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XFB149"/>
  <sheetViews>
    <sheetView workbookViewId="0">
      <pane ySplit="8" topLeftCell="A9" activePane="bottomLeft" state="frozenSplit"/>
      <selection pane="bottomLeft" activeCell="O5" sqref="O5:V6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7</v>
      </c>
      <c r="I1" s="115"/>
      <c r="J1" s="269" t="s">
        <v>343</v>
      </c>
      <c r="K1" s="116"/>
      <c r="L1" s="117" t="s">
        <v>498</v>
      </c>
      <c r="M1" s="118">
        <f>COUNT(K9:K100)</f>
        <v>7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60 m</v>
      </c>
      <c r="B2" s="346"/>
      <c r="C2" s="346"/>
      <c r="D2" s="293" t="s">
        <v>105</v>
      </c>
      <c r="E2" s="347" t="str">
        <f ca="1">IF(ISERROR(VLOOKUP(D2,kateg2,5,FALSE)),IF(D2="KOND","1900 - " &amp; YEAR(TODAY()),""),CONCATENATE(VLOOKUP(D2,kateg2,5,FALSE)," - ",VLOOKUP(D2,kateg2,6,FALSE)))</f>
        <v>2013 - 2014</v>
      </c>
      <c r="F2" s="347"/>
      <c r="G2" s="290" t="str">
        <f>IF(D2="","",VLOOKUP(D2,kateg2,4,0))</f>
        <v>Mladší žákyně</v>
      </c>
      <c r="H2" s="118">
        <f>IF(D2="","",COUNTIF($E$9:$E$100,D2))</f>
        <v>2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 t="s">
        <v>106</v>
      </c>
      <c r="E3" s="347" t="str">
        <f ca="1">IF(ISERROR(VLOOKUP(D3,kateg2,5,FALSE)),IF(D3="KOND","1900 - " &amp; YEAR(TODAY()),""),CONCATENATE(VLOOKUP(D3,kateg2,5,FALSE)," - ",VLOOKUP(D3,kateg2,6,FALSE)))</f>
        <v>2011 - 2012</v>
      </c>
      <c r="F3" s="347"/>
      <c r="G3" s="290" t="str">
        <f>IF(D3="","",VLOOKUP(D3,kateg2,4,0))</f>
        <v>Starší žákyně</v>
      </c>
      <c r="H3" s="118">
        <f>IF(D3="","",COUNTIF($E$9:$E$100,D3))</f>
        <v>5</v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2011</v>
      </c>
      <c r="O5" s="350" t="str">
        <f>A7</f>
        <v>Mladší žákyně, Starší žákyně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2014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Mladší žákyně, Starší žákyně</v>
      </c>
      <c r="B7" s="354"/>
      <c r="C7" s="354"/>
      <c r="D7" s="354"/>
      <c r="E7" s="354"/>
      <c r="F7" s="354"/>
      <c r="G7" s="120" t="s">
        <v>342</v>
      </c>
      <c r="H7" s="121">
        <v>8</v>
      </c>
      <c r="I7" s="115"/>
      <c r="J7" s="351" t="s">
        <v>499</v>
      </c>
      <c r="K7" s="351"/>
      <c r="L7" s="351"/>
      <c r="M7" s="252">
        <f>H7</f>
        <v>8</v>
      </c>
      <c r="N7" s="83"/>
      <c r="O7" s="122"/>
      <c r="P7" s="122" t="str">
        <f>E1</f>
        <v>Ročník</v>
      </c>
      <c r="Q7" s="123"/>
      <c r="R7" s="352" t="str">
        <f ca="1">E2</f>
        <v>2013 - 2014</v>
      </c>
      <c r="S7" s="352"/>
      <c r="T7" s="352"/>
      <c r="U7" s="124" t="s">
        <v>342</v>
      </c>
      <c r="V7" s="125">
        <f>H7</f>
        <v>8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D05</v>
      </c>
      <c r="AB8" s="26" t="s">
        <v>345</v>
      </c>
      <c r="AC8" s="26" t="str">
        <f>D3</f>
        <v>D06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2</v>
      </c>
      <c r="C9" s="130" t="s">
        <v>901</v>
      </c>
      <c r="D9" s="131" t="s">
        <v>242</v>
      </c>
      <c r="E9" s="132" t="s">
        <v>105</v>
      </c>
      <c r="F9" s="133">
        <v>2014</v>
      </c>
      <c r="G9" s="130" t="s">
        <v>747</v>
      </c>
      <c r="H9" s="289">
        <f>IF(OR(B9="",ISERROR(VLOOKUP(B9,$AK$9:$AL$100,2,FALSE))),"",VLOOKUP(B9,$AK$9:$AL$100,2,FALSE))</f>
        <v>2</v>
      </c>
      <c r="I9" s="115">
        <f>B9</f>
        <v>2</v>
      </c>
      <c r="J9" s="271">
        <f>A9</f>
        <v>1</v>
      </c>
      <c r="K9" s="272">
        <v>51</v>
      </c>
      <c r="L9" s="274"/>
      <c r="M9" s="134">
        <f>V9</f>
        <v>0</v>
      </c>
      <c r="N9" s="254" t="str">
        <f>IF(ISERROR(VLOOKUP($K9,$B$9:$G$100,N$3,FALSE)),"",VLOOKUP($K9,$B$9:$G$100,N$3,FALSE))</f>
        <v>D06</v>
      </c>
      <c r="O9" s="135">
        <f>AL9</f>
        <v>1</v>
      </c>
      <c r="P9" s="136">
        <f>K9</f>
        <v>51</v>
      </c>
      <c r="Q9" s="130" t="str">
        <f t="shared" ref="Q9:U24" si="0">IF(ISERROR(VLOOKUP($K9,$B$9:$G$100,Q$3,FALSE)),"",VLOOKUP($K9,$B$9:$G$100,Q$3,FALSE))</f>
        <v>Ferdová</v>
      </c>
      <c r="R9" s="131" t="str">
        <f>IF(ISERROR(VLOOKUP($K9,$B$9:$G$100,R$3,FALSE)),"",IF(VLOOKUP($K9,$B$9:$G$100,R$3,FALSE)=0,"",VLOOKUP($K9,$B$9:$G$100,R$3,FALSE)))</f>
        <v>Alžběta</v>
      </c>
      <c r="S9" s="137" t="str">
        <f t="shared" ref="S9:S72" si="1">IF(N9="","",VLOOKUP(N9,kateg2,4,FALSE))</f>
        <v>Starší žákyně</v>
      </c>
      <c r="T9" s="133">
        <f t="shared" si="0"/>
        <v>2012</v>
      </c>
      <c r="U9" s="138" t="str">
        <f>IF(ISERROR(VLOOKUP($K9,$B$9:$G$100,U$3,FALSE)),"",VLOOKUP($K9,$B$9:$G$100,U$3,FALSE))</f>
        <v>Staré Město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51</v>
      </c>
      <c r="Z9" s="26">
        <f>X9</f>
        <v>1</v>
      </c>
      <c r="AA9" t="str">
        <f t="shared" ref="AA9:AA72" si="3">IF(AA$8=$N9,$Q9,"")</f>
        <v/>
      </c>
      <c r="AB9" t="str">
        <f>IF(AA9&lt;&gt;"",MAX(AB8:AB$8)+1,"")</f>
        <v/>
      </c>
      <c r="AC9" t="str">
        <f t="shared" ref="AC9:AC72" si="4">IF(AC$8=$N9,$Q9,"")</f>
        <v>Ferdová</v>
      </c>
      <c r="AD9">
        <f>IF(AC9&lt;&gt;"",MAX(AD8:AD$8)+1,"")</f>
        <v>1</v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51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25</v>
      </c>
      <c r="C10" s="130" t="s">
        <v>875</v>
      </c>
      <c r="D10" s="131" t="s">
        <v>928</v>
      </c>
      <c r="E10" s="132" t="s">
        <v>105</v>
      </c>
      <c r="F10" s="133">
        <v>2013</v>
      </c>
      <c r="G10" s="130" t="s">
        <v>679</v>
      </c>
      <c r="H10" s="289">
        <f t="shared" ref="H10:H73" si="11">IF(OR(B10="",ISERROR(VLOOKUP(B10,$AK$9:$AL$100,2,FALSE))),"",VLOOKUP(B10,$AK$9:$AL$100,2,FALSE))</f>
        <v>1</v>
      </c>
      <c r="I10" s="115">
        <f t="shared" ref="I10:I73" si="12">B10</f>
        <v>25</v>
      </c>
      <c r="J10" s="271">
        <f t="shared" ref="J10:J73" si="13">A10</f>
        <v>2</v>
      </c>
      <c r="K10" s="272">
        <v>11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D06</v>
      </c>
      <c r="O10" s="135">
        <f t="shared" ref="O10:O73" si="16">AL10</f>
        <v>2</v>
      </c>
      <c r="P10" s="136">
        <f t="shared" ref="P10:P73" si="17">K10</f>
        <v>11</v>
      </c>
      <c r="Q10" s="130" t="str">
        <f t="shared" si="0"/>
        <v>Hrotková</v>
      </c>
      <c r="R10" s="131" t="str">
        <f t="shared" ref="R10:R73" si="18">IF(ISERROR(VLOOKUP($K10,$B$9:$G$100,R$3,FALSE)),"",IF(VLOOKUP($K10,$B$9:$G$100,R$3,FALSE)=0,"",VLOOKUP($K10,$B$9:$G$100,R$3,FALSE)))</f>
        <v>Elen</v>
      </c>
      <c r="S10" s="137" t="str">
        <f t="shared" si="1"/>
        <v>Starší žákyně</v>
      </c>
      <c r="T10" s="133">
        <f t="shared" si="0"/>
        <v>2011</v>
      </c>
      <c r="U10" s="138" t="str">
        <f t="shared" si="0"/>
        <v>Domanín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11</v>
      </c>
      <c r="Z10" s="26">
        <f t="shared" ref="Z10:Z73" si="21">X10</f>
        <v>2</v>
      </c>
      <c r="AA10" t="str">
        <f t="shared" si="3"/>
        <v/>
      </c>
      <c r="AB10" t="str">
        <f>IF(AA10&lt;&gt;"",MAX(AB$8:AB9)+1,"")</f>
        <v/>
      </c>
      <c r="AC10" t="str">
        <f t="shared" si="4"/>
        <v>Hrotková</v>
      </c>
      <c r="AD10">
        <f>IF(AC10&lt;&gt;"",MAX(AD$8:AD9)+1,"")</f>
        <v>2</v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11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11</v>
      </c>
      <c r="C11" s="130" t="s">
        <v>915</v>
      </c>
      <c r="D11" s="131" t="s">
        <v>914</v>
      </c>
      <c r="E11" s="132" t="s">
        <v>106</v>
      </c>
      <c r="F11" s="133">
        <v>2011</v>
      </c>
      <c r="G11" s="130" t="s">
        <v>693</v>
      </c>
      <c r="H11" s="289">
        <f t="shared" si="11"/>
        <v>2</v>
      </c>
      <c r="I11" s="115">
        <f t="shared" si="12"/>
        <v>11</v>
      </c>
      <c r="J11" s="271">
        <f t="shared" si="13"/>
        <v>3</v>
      </c>
      <c r="K11" s="272">
        <v>101</v>
      </c>
      <c r="L11" s="274"/>
      <c r="M11" s="134">
        <f t="shared" si="14"/>
        <v>0</v>
      </c>
      <c r="N11" s="254" t="str">
        <f t="shared" si="15"/>
        <v>D06</v>
      </c>
      <c r="O11" s="135">
        <f t="shared" si="16"/>
        <v>3</v>
      </c>
      <c r="P11" s="136">
        <f t="shared" si="17"/>
        <v>101</v>
      </c>
      <c r="Q11" s="130" t="str">
        <f t="shared" si="0"/>
        <v>Krupová</v>
      </c>
      <c r="R11" s="131" t="str">
        <f t="shared" si="18"/>
        <v>Alžběta</v>
      </c>
      <c r="S11" s="137" t="str">
        <f t="shared" si="1"/>
        <v>Starší žákyně</v>
      </c>
      <c r="T11" s="133">
        <f t="shared" si="0"/>
        <v>2012</v>
      </c>
      <c r="U11" s="138" t="str">
        <f t="shared" si="0"/>
        <v>Kroměříž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101</v>
      </c>
      <c r="Z11" s="26">
        <f t="shared" si="21"/>
        <v>3</v>
      </c>
      <c r="AA11" t="str">
        <f t="shared" si="3"/>
        <v/>
      </c>
      <c r="AB11" t="str">
        <f>IF(AA11&lt;&gt;"",MAX(AB$8:AB10)+1,"")</f>
        <v/>
      </c>
      <c r="AC11" t="str">
        <f t="shared" si="4"/>
        <v>Krupová</v>
      </c>
      <c r="AD11">
        <f>IF(AC11&lt;&gt;"",MAX(AD$8:AD10)+1,"")</f>
        <v>3</v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101</v>
      </c>
      <c r="AL11">
        <f t="shared" si="23"/>
        <v>3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51</v>
      </c>
      <c r="C12" s="130" t="s">
        <v>35</v>
      </c>
      <c r="D12" s="131" t="s">
        <v>951</v>
      </c>
      <c r="E12" s="132" t="s">
        <v>106</v>
      </c>
      <c r="F12" s="133">
        <v>2012</v>
      </c>
      <c r="G12" s="130" t="s">
        <v>36</v>
      </c>
      <c r="H12" s="289">
        <f t="shared" si="11"/>
        <v>1</v>
      </c>
      <c r="I12" s="115">
        <f t="shared" si="12"/>
        <v>51</v>
      </c>
      <c r="J12" s="271">
        <f t="shared" si="13"/>
        <v>4</v>
      </c>
      <c r="K12" s="272">
        <v>25</v>
      </c>
      <c r="L12" s="274"/>
      <c r="M12" s="134">
        <f t="shared" si="14"/>
        <v>0</v>
      </c>
      <c r="N12" s="254" t="str">
        <f>IF(ISERROR(VLOOKUP($K12,$B$9:$G$100,N$3,FALSE)),"",VLOOKUP($K12,$B$9:$G$100,N$3,FALSE))</f>
        <v>D05</v>
      </c>
      <c r="O12" s="135">
        <f t="shared" si="16"/>
        <v>1</v>
      </c>
      <c r="P12" s="136">
        <f>K12</f>
        <v>25</v>
      </c>
      <c r="Q12" s="130" t="str">
        <f>IF(ISERROR(VLOOKUP($K12,$B$9:$G$100,Q$3,FALSE)),"",VLOOKUP($K12,$B$9:$G$100,Q$3,FALSE))</f>
        <v>Doležalová</v>
      </c>
      <c r="R12" s="131" t="str">
        <f>IF(ISERROR(VLOOKUP($K12,$B$9:$G$100,R$3,FALSE)),"",IF(VLOOKUP($K12,$B$9:$G$100,R$3,FALSE)=0,"",VLOOKUP($K12,$B$9:$G$100,R$3,FALSE)))</f>
        <v>Lucie</v>
      </c>
      <c r="S12" s="137" t="str">
        <f t="shared" si="1"/>
        <v>Mladší žákyně</v>
      </c>
      <c r="T12" s="133">
        <f>IF(ISERROR(VLOOKUP($K12,$B$9:$G$100,T$3,FALSE)),"",VLOOKUP($K12,$B$9:$G$100,T$3,FALSE))</f>
        <v>2013</v>
      </c>
      <c r="U12" s="138" t="str">
        <f>IF(ISERROR(VLOOKUP($K12,$B$9:$G$100,U$3,FALSE)),"",VLOOKUP($K12,$B$9:$G$100,U$3,FALSE))</f>
        <v>Vyškov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25</v>
      </c>
      <c r="Z12" s="26">
        <f t="shared" si="21"/>
        <v>4</v>
      </c>
      <c r="AA12" t="str">
        <f t="shared" si="3"/>
        <v>Doležalová</v>
      </c>
      <c r="AB12">
        <f>IF(AA12&lt;&gt;"",MAX(AB$8:AB11)+1,"")</f>
        <v>1</v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25</v>
      </c>
      <c r="AL12">
        <f t="shared" si="23"/>
        <v>1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79</v>
      </c>
      <c r="C13" s="130" t="s">
        <v>981</v>
      </c>
      <c r="D13" s="131" t="s">
        <v>885</v>
      </c>
      <c r="E13" s="132" t="s">
        <v>106</v>
      </c>
      <c r="F13" s="133">
        <v>2011</v>
      </c>
      <c r="G13" s="130" t="s">
        <v>679</v>
      </c>
      <c r="H13" s="289">
        <f t="shared" si="11"/>
        <v>4</v>
      </c>
      <c r="I13" s="115">
        <f t="shared" si="12"/>
        <v>79</v>
      </c>
      <c r="J13" s="271">
        <f t="shared" si="13"/>
        <v>5</v>
      </c>
      <c r="K13" s="272">
        <v>2</v>
      </c>
      <c r="L13" s="274"/>
      <c r="M13" s="134">
        <f t="shared" si="14"/>
        <v>0</v>
      </c>
      <c r="N13" s="254" t="str">
        <f t="shared" si="15"/>
        <v>D05</v>
      </c>
      <c r="O13" s="135">
        <f t="shared" si="16"/>
        <v>2</v>
      </c>
      <c r="P13" s="136">
        <f t="shared" si="17"/>
        <v>2</v>
      </c>
      <c r="Q13" s="130" t="str">
        <f t="shared" si="0"/>
        <v>Kynštová</v>
      </c>
      <c r="R13" s="131" t="str">
        <f t="shared" si="18"/>
        <v>Anna</v>
      </c>
      <c r="S13" s="137" t="str">
        <f t="shared" si="1"/>
        <v>Mladší žákyně</v>
      </c>
      <c r="T13" s="133">
        <f t="shared" si="0"/>
        <v>2014</v>
      </c>
      <c r="U13" s="138" t="str">
        <f t="shared" si="0"/>
        <v>Vysoké Mýto</v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2</v>
      </c>
      <c r="Z13" s="26">
        <f t="shared" si="21"/>
        <v>5</v>
      </c>
      <c r="AA13" t="str">
        <f t="shared" si="3"/>
        <v>Kynštová</v>
      </c>
      <c r="AB13">
        <f>IF(AA13&lt;&gt;"",MAX(AB$8:AB12)+1,"")</f>
        <v>2</v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2</v>
      </c>
      <c r="AL13">
        <f t="shared" si="23"/>
        <v>2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>
        <f>IF(B14&lt;&gt;"",MAX($A$8:A13)+1,"")</f>
        <v>6</v>
      </c>
      <c r="B14" s="7">
        <v>101</v>
      </c>
      <c r="C14" s="130" t="s">
        <v>995</v>
      </c>
      <c r="D14" s="131" t="s">
        <v>951</v>
      </c>
      <c r="E14" s="132" t="s">
        <v>106</v>
      </c>
      <c r="F14" s="133">
        <v>2012</v>
      </c>
      <c r="G14" s="130" t="s">
        <v>524</v>
      </c>
      <c r="H14" s="289">
        <f t="shared" si="11"/>
        <v>3</v>
      </c>
      <c r="I14" s="115">
        <f t="shared" si="12"/>
        <v>101</v>
      </c>
      <c r="J14" s="271">
        <f t="shared" si="13"/>
        <v>6</v>
      </c>
      <c r="K14" s="272">
        <v>79</v>
      </c>
      <c r="L14" s="274"/>
      <c r="M14" s="134">
        <f t="shared" si="14"/>
        <v>0</v>
      </c>
      <c r="N14" s="254" t="str">
        <f t="shared" si="15"/>
        <v>D06</v>
      </c>
      <c r="O14" s="135">
        <f t="shared" si="16"/>
        <v>4</v>
      </c>
      <c r="P14" s="136">
        <f t="shared" si="17"/>
        <v>79</v>
      </c>
      <c r="Q14" s="130" t="str">
        <f t="shared" si="0"/>
        <v>Halasová</v>
      </c>
      <c r="R14" s="131" t="str">
        <f t="shared" si="18"/>
        <v>Anežka</v>
      </c>
      <c r="S14" s="137" t="str">
        <f t="shared" si="1"/>
        <v>Starší žákyně</v>
      </c>
      <c r="T14" s="133">
        <f t="shared" si="0"/>
        <v>2011</v>
      </c>
      <c r="U14" s="138" t="str">
        <f t="shared" si="0"/>
        <v>Vyškov</v>
      </c>
      <c r="V14" s="255">
        <f t="shared" si="19"/>
        <v>0</v>
      </c>
      <c r="W14" s="256" t="str">
        <f t="shared" si="20"/>
        <v/>
      </c>
      <c r="X14" s="29">
        <f t="shared" si="2"/>
        <v>6</v>
      </c>
      <c r="Y14" s="45">
        <f t="shared" si="2"/>
        <v>79</v>
      </c>
      <c r="Z14" s="26">
        <f t="shared" si="21"/>
        <v>6</v>
      </c>
      <c r="AA14" t="str">
        <f t="shared" si="3"/>
        <v/>
      </c>
      <c r="AB14" t="str">
        <f>IF(AA14&lt;&gt;"",MAX(AB$8:AB13)+1,"")</f>
        <v/>
      </c>
      <c r="AC14" t="str">
        <f t="shared" si="4"/>
        <v>Halasová</v>
      </c>
      <c r="AD14">
        <f>IF(AC14&lt;&gt;"",MAX(AD$8:AD13)+1,"")</f>
        <v>4</v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79</v>
      </c>
      <c r="AL14">
        <f t="shared" si="23"/>
        <v>4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>
        <f>IF(B15&lt;&gt;"",MAX($A$8:A14)+1,"")</f>
        <v>7</v>
      </c>
      <c r="B15" s="7">
        <v>118</v>
      </c>
      <c r="C15" s="130" t="s">
        <v>875</v>
      </c>
      <c r="D15" s="131" t="s">
        <v>9</v>
      </c>
      <c r="E15" s="132" t="s">
        <v>106</v>
      </c>
      <c r="F15" s="133">
        <v>2012</v>
      </c>
      <c r="G15" s="130" t="s">
        <v>692</v>
      </c>
      <c r="H15" s="289">
        <f t="shared" si="11"/>
        <v>5</v>
      </c>
      <c r="I15" s="115">
        <f t="shared" si="12"/>
        <v>118</v>
      </c>
      <c r="J15" s="271">
        <f t="shared" si="13"/>
        <v>7</v>
      </c>
      <c r="K15" s="272">
        <v>118</v>
      </c>
      <c r="L15" s="274"/>
      <c r="M15" s="134">
        <f t="shared" si="14"/>
        <v>0</v>
      </c>
      <c r="N15" s="254" t="str">
        <f t="shared" si="15"/>
        <v>D06</v>
      </c>
      <c r="O15" s="135">
        <f t="shared" si="16"/>
        <v>5</v>
      </c>
      <c r="P15" s="136">
        <f t="shared" si="17"/>
        <v>118</v>
      </c>
      <c r="Q15" s="130" t="str">
        <f t="shared" si="0"/>
        <v>Doležalová</v>
      </c>
      <c r="R15" s="131" t="str">
        <f t="shared" si="18"/>
        <v>Eliška</v>
      </c>
      <c r="S15" s="137" t="str">
        <f t="shared" si="1"/>
        <v>Starší žákyně</v>
      </c>
      <c r="T15" s="133">
        <f t="shared" si="0"/>
        <v>2012</v>
      </c>
      <c r="U15" s="138" t="str">
        <f t="shared" si="0"/>
        <v>Vizovice</v>
      </c>
      <c r="V15" s="255">
        <f t="shared" si="19"/>
        <v>0</v>
      </c>
      <c r="W15" s="256" t="str">
        <f t="shared" si="20"/>
        <v/>
      </c>
      <c r="X15" s="29">
        <f t="shared" si="2"/>
        <v>7</v>
      </c>
      <c r="Y15" s="45">
        <f t="shared" si="2"/>
        <v>118</v>
      </c>
      <c r="Z15" s="26">
        <f t="shared" si="21"/>
        <v>7</v>
      </c>
      <c r="AA15" t="str">
        <f t="shared" si="3"/>
        <v/>
      </c>
      <c r="AB15" t="str">
        <f>IF(AA15&lt;&gt;"",MAX(AB$8:AB14)+1,"")</f>
        <v/>
      </c>
      <c r="AC15" t="str">
        <f t="shared" si="4"/>
        <v>Doležalová</v>
      </c>
      <c r="AD15">
        <f>IF(AC15&lt;&gt;"",MAX(AD$8:AD14)+1,"")</f>
        <v>5</v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118</v>
      </c>
      <c r="AL15">
        <f t="shared" si="23"/>
        <v>5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 t="str">
        <f>IF(B16&lt;&gt;"",MAX($A$8:A15)+1,"")</f>
        <v/>
      </c>
      <c r="B16" s="7"/>
      <c r="C16" s="130"/>
      <c r="D16" s="131"/>
      <c r="E16" s="132"/>
      <c r="F16" s="133"/>
      <c r="G16" s="130"/>
      <c r="H16" s="289" t="str">
        <f t="shared" si="11"/>
        <v/>
      </c>
      <c r="I16" s="115">
        <f t="shared" si="12"/>
        <v>0</v>
      </c>
      <c r="J16" s="271" t="str">
        <f t="shared" si="13"/>
        <v/>
      </c>
      <c r="K16" s="272"/>
      <c r="L16" s="274"/>
      <c r="M16" s="134">
        <f t="shared" si="14"/>
        <v>0</v>
      </c>
      <c r="N16" s="254" t="str">
        <f t="shared" si="15"/>
        <v/>
      </c>
      <c r="O16" s="135">
        <f t="shared" si="16"/>
        <v>0</v>
      </c>
      <c r="P16" s="136">
        <f t="shared" si="17"/>
        <v>0</v>
      </c>
      <c r="Q16" s="130" t="str">
        <f t="shared" si="0"/>
        <v/>
      </c>
      <c r="R16" s="131" t="str">
        <f t="shared" si="18"/>
        <v/>
      </c>
      <c r="S16" s="137" t="str">
        <f t="shared" si="1"/>
        <v/>
      </c>
      <c r="T16" s="133" t="str">
        <f t="shared" si="0"/>
        <v/>
      </c>
      <c r="U16" s="138" t="str">
        <f t="shared" si="0"/>
        <v/>
      </c>
      <c r="V16" s="255">
        <f t="shared" si="19"/>
        <v>0</v>
      </c>
      <c r="W16" s="256" t="str">
        <f t="shared" si="20"/>
        <v/>
      </c>
      <c r="X16" s="29" t="str">
        <f t="shared" si="2"/>
        <v/>
      </c>
      <c r="Y16" s="45">
        <f t="shared" si="2"/>
        <v>0</v>
      </c>
      <c r="Z16" s="26" t="str">
        <f t="shared" si="21"/>
        <v/>
      </c>
      <c r="AA16" t="str">
        <f t="shared" si="3"/>
        <v/>
      </c>
      <c r="AB16" t="str">
        <f>IF(AA16&lt;&gt;"",MAX(AB$8:AB15)+1,"")</f>
        <v/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0</v>
      </c>
      <c r="AL16">
        <f t="shared" si="23"/>
        <v>0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 t="str">
        <f>IF(B17&lt;&gt;"",MAX($A$8:A16)+1,"")</f>
        <v/>
      </c>
      <c r="B17" s="7"/>
      <c r="C17" s="130"/>
      <c r="D17" s="131"/>
      <c r="E17" s="132"/>
      <c r="F17" s="133"/>
      <c r="G17" s="130"/>
      <c r="H17" s="289" t="str">
        <f t="shared" si="11"/>
        <v/>
      </c>
      <c r="I17" s="115">
        <f t="shared" si="12"/>
        <v>0</v>
      </c>
      <c r="J17" s="271" t="str">
        <f t="shared" si="13"/>
        <v/>
      </c>
      <c r="K17" s="272"/>
      <c r="L17" s="274"/>
      <c r="M17" s="134">
        <f t="shared" si="14"/>
        <v>0</v>
      </c>
      <c r="N17" s="254" t="str">
        <f t="shared" si="15"/>
        <v/>
      </c>
      <c r="O17" s="135">
        <f t="shared" si="16"/>
        <v>0</v>
      </c>
      <c r="P17" s="136">
        <f t="shared" si="17"/>
        <v>0</v>
      </c>
      <c r="Q17" s="130" t="str">
        <f t="shared" si="0"/>
        <v/>
      </c>
      <c r="R17" s="131" t="str">
        <f t="shared" si="18"/>
        <v/>
      </c>
      <c r="S17" s="137" t="str">
        <f t="shared" si="1"/>
        <v/>
      </c>
      <c r="T17" s="133" t="str">
        <f t="shared" si="0"/>
        <v/>
      </c>
      <c r="U17" s="138" t="str">
        <f t="shared" si="0"/>
        <v/>
      </c>
      <c r="V17" s="255">
        <f t="shared" si="19"/>
        <v>0</v>
      </c>
      <c r="W17" s="256" t="str">
        <f t="shared" si="20"/>
        <v/>
      </c>
      <c r="X17" s="29" t="str">
        <f t="shared" si="2"/>
        <v/>
      </c>
      <c r="Y17" s="45">
        <f t="shared" si="2"/>
        <v>0</v>
      </c>
      <c r="Z17" s="26" t="str">
        <f t="shared" si="21"/>
        <v/>
      </c>
      <c r="AA17" t="str">
        <f t="shared" si="3"/>
        <v/>
      </c>
      <c r="AB17" t="str">
        <f>IF(AA17&lt;&gt;"",MAX(AB$8:AB16)+1,"")</f>
        <v/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0</v>
      </c>
      <c r="AL17">
        <f t="shared" si="23"/>
        <v>0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3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145" priority="7">
      <formula>AND($BA9&lt;&gt;"",$AW9&lt;&gt;"")</formula>
    </cfRule>
    <cfRule type="expression" dxfId="144" priority="10">
      <formula>$AW9&lt;&gt;""</formula>
    </cfRule>
    <cfRule type="expression" dxfId="143" priority="11">
      <formula>OR($AX9&lt;&gt;"",$AY9&lt;&gt;"",$AZ9)</formula>
    </cfRule>
    <cfRule type="expression" dxfId="142" priority="12">
      <formula>COUNTIF($B$9:$B$100,$B9)&gt;1</formula>
    </cfRule>
  </conditionalFormatting>
  <conditionalFormatting sqref="L10:L100">
    <cfRule type="expression" dxfId="141" priority="9">
      <formula>AND($V10&lt;$V9,$V10&lt;&gt;"",$V10&lt;&gt;0)</formula>
    </cfRule>
  </conditionalFormatting>
  <conditionalFormatting sqref="K9:K100">
    <cfRule type="expression" dxfId="140" priority="8">
      <formula>COUNTIF($K$9:$K$100,$K9)&gt;1</formula>
    </cfRule>
  </conditionalFormatting>
  <conditionalFormatting sqref="G2:G6">
    <cfRule type="expression" dxfId="139" priority="6">
      <formula>COUNTIF(G2:G5,0)&gt;2</formula>
    </cfRule>
  </conditionalFormatting>
  <conditionalFormatting sqref="I9:I100">
    <cfRule type="expression" dxfId="138" priority="4">
      <formula>$H9&lt;&gt;""</formula>
    </cfRule>
    <cfRule type="cellIs" dxfId="137" priority="5" operator="greaterThan">
      <formula>0</formula>
    </cfRule>
  </conditionalFormatting>
  <conditionalFormatting sqref="U9:U100">
    <cfRule type="expression" dxfId="136" priority="1">
      <formula>$AU9="1 1"</formula>
    </cfRule>
    <cfRule type="expression" dxfId="135" priority="2">
      <formula>$AO9=1</formula>
    </cfRule>
    <cfRule type="expression" dxfId="134" priority="3">
      <formula>$AT9=1</formula>
    </cfRule>
  </conditionalFormatting>
  <dataValidations count="1">
    <dataValidation type="whole" allowBlank="1" showInputMessage="1" showErrorMessage="1" sqref="K9:K100" xr:uid="{00000000-0002-0000-19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8625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626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627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628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629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630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631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632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633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FB149"/>
  <sheetViews>
    <sheetView workbookViewId="0">
      <pane ySplit="8" topLeftCell="A9" activePane="bottomLeft" state="frozenSplit"/>
      <selection pane="bottomLeft" activeCell="C14" sqref="C14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8</v>
      </c>
      <c r="I1" s="115"/>
      <c r="J1" s="269" t="s">
        <v>343</v>
      </c>
      <c r="K1" s="116"/>
      <c r="L1" s="117" t="s">
        <v>498</v>
      </c>
      <c r="M1" s="118">
        <f>COUNT(K9:K100)</f>
        <v>8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60 m</v>
      </c>
      <c r="B2" s="346"/>
      <c r="C2" s="346"/>
      <c r="D2" s="293" t="s">
        <v>96</v>
      </c>
      <c r="E2" s="347" t="str">
        <f ca="1">IF(ISERROR(VLOOKUP(D2,kateg2,5,FALSE)),IF(D2="KOND","1900 - " &amp; YEAR(TODAY()),""),CONCATENATE(VLOOKUP(D2,kateg2,5,FALSE)," - ",VLOOKUP(D2,kateg2,6,FALSE)))</f>
        <v>2013 - 2014</v>
      </c>
      <c r="F2" s="347"/>
      <c r="G2" s="290" t="str">
        <f>IF(D2="","",VLOOKUP(D2,kateg2,4,0))</f>
        <v>Mladší žáci</v>
      </c>
      <c r="H2" s="118">
        <f>IF(D2="","",COUNTIF($E$9:$E$100,D2))</f>
        <v>5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 t="s">
        <v>97</v>
      </c>
      <c r="E3" s="347" t="str">
        <f ca="1">IF(ISERROR(VLOOKUP(D3,kateg2,5,FALSE)),IF(D3="KOND","1900 - " &amp; YEAR(TODAY()),""),CONCATENATE(VLOOKUP(D3,kateg2,5,FALSE)," - ",VLOOKUP(D3,kateg2,6,FALSE)))</f>
        <v>2011 - 2012</v>
      </c>
      <c r="F3" s="347"/>
      <c r="G3" s="290" t="str">
        <f>IF(D3="","",VLOOKUP(D3,kateg2,4,0))</f>
        <v>Starší žáci</v>
      </c>
      <c r="H3" s="118">
        <f>IF(D3="","",COUNTIF($E$9:$E$100,D3))</f>
        <v>3</v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2011</v>
      </c>
      <c r="O5" s="350" t="str">
        <f>A7</f>
        <v>Mladší žáci, Starší žáci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2014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Mladší žáci, Starší žáci</v>
      </c>
      <c r="B7" s="354"/>
      <c r="C7" s="354"/>
      <c r="D7" s="354"/>
      <c r="E7" s="354"/>
      <c r="F7" s="354"/>
      <c r="G7" s="120" t="s">
        <v>342</v>
      </c>
      <c r="H7" s="121">
        <v>9</v>
      </c>
      <c r="I7" s="115"/>
      <c r="J7" s="351" t="s">
        <v>499</v>
      </c>
      <c r="K7" s="351"/>
      <c r="L7" s="351"/>
      <c r="M7" s="252">
        <f>H7</f>
        <v>9</v>
      </c>
      <c r="N7" s="83"/>
      <c r="O7" s="122"/>
      <c r="P7" s="122" t="str">
        <f>E1</f>
        <v>Ročník</v>
      </c>
      <c r="Q7" s="123"/>
      <c r="R7" s="352" t="str">
        <f ca="1">E2</f>
        <v>2013 - 2014</v>
      </c>
      <c r="S7" s="352"/>
      <c r="T7" s="352"/>
      <c r="U7" s="124" t="s">
        <v>342</v>
      </c>
      <c r="V7" s="125">
        <f>H7</f>
        <v>9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C05</v>
      </c>
      <c r="AB8" s="26" t="s">
        <v>345</v>
      </c>
      <c r="AC8" s="26" t="str">
        <f>D3</f>
        <v>C06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41</v>
      </c>
      <c r="C9" s="130" t="s">
        <v>940</v>
      </c>
      <c r="D9" s="131" t="s">
        <v>939</v>
      </c>
      <c r="E9" s="132" t="s">
        <v>96</v>
      </c>
      <c r="F9" s="133">
        <v>2013</v>
      </c>
      <c r="G9" s="130" t="s">
        <v>692</v>
      </c>
      <c r="H9" s="289">
        <f>IF(OR(B9="",ISERROR(VLOOKUP(B9,$AK$9:$AL$100,2,FALSE))),"",VLOOKUP(B9,$AK$9:$AL$100,2,FALSE))</f>
        <v>4</v>
      </c>
      <c r="I9" s="115">
        <f>B9</f>
        <v>41</v>
      </c>
      <c r="J9" s="271">
        <f>A9</f>
        <v>1</v>
      </c>
      <c r="K9" s="272">
        <v>23</v>
      </c>
      <c r="L9" s="274"/>
      <c r="M9" s="134">
        <f>V9</f>
        <v>0</v>
      </c>
      <c r="N9" s="254" t="str">
        <f>IF(ISERROR(VLOOKUP($K9,$B$9:$G$100,N$3,FALSE)),"",VLOOKUP($K9,$B$9:$G$100,N$3,FALSE))</f>
        <v>C06</v>
      </c>
      <c r="O9" s="135">
        <f>AL9</f>
        <v>1</v>
      </c>
      <c r="P9" s="136">
        <f>K9</f>
        <v>23</v>
      </c>
      <c r="Q9" s="130" t="str">
        <f t="shared" ref="Q9:U24" si="0">IF(ISERROR(VLOOKUP($K9,$B$9:$G$100,Q$3,FALSE)),"",VLOOKUP($K9,$B$9:$G$100,Q$3,FALSE))</f>
        <v>Bartoň</v>
      </c>
      <c r="R9" s="131" t="str">
        <f>IF(ISERROR(VLOOKUP($K9,$B$9:$G$100,R$3,FALSE)),"",IF(VLOOKUP($K9,$B$9:$G$100,R$3,FALSE)=0,"",VLOOKUP($K9,$B$9:$G$100,R$3,FALSE)))</f>
        <v>Jaroslav</v>
      </c>
      <c r="S9" s="137" t="str">
        <f t="shared" ref="S9:S72" si="1">IF(N9="","",VLOOKUP(N9,kateg2,4,FALSE))</f>
        <v>Starší žáci</v>
      </c>
      <c r="T9" s="133">
        <f t="shared" si="0"/>
        <v>2011</v>
      </c>
      <c r="U9" s="138" t="str">
        <f>IF(ISERROR(VLOOKUP($K9,$B$9:$G$100,U$3,FALSE)),"",VLOOKUP($K9,$B$9:$G$100,U$3,FALSE))</f>
        <v>Brno-Starý Lískovec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23</v>
      </c>
      <c r="Z9" s="26">
        <f>X9</f>
        <v>1</v>
      </c>
      <c r="AA9" t="str">
        <f t="shared" ref="AA9:AA72" si="3">IF(AA$8=$N9,$Q9,"")</f>
        <v/>
      </c>
      <c r="AB9" t="str">
        <f>IF(AA9&lt;&gt;"",MAX(AB8:AB$8)+1,"")</f>
        <v/>
      </c>
      <c r="AC9" t="str">
        <f t="shared" ref="AC9:AC72" si="4">IF(AC$8=$N9,$Q9,"")</f>
        <v>Bartoň</v>
      </c>
      <c r="AD9">
        <f>IF(AC9&lt;&gt;"",MAX(AD8:AD$8)+1,"")</f>
        <v>1</v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23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64</v>
      </c>
      <c r="C10" s="130" t="s">
        <v>962</v>
      </c>
      <c r="D10" s="131" t="s">
        <v>7</v>
      </c>
      <c r="E10" s="132" t="s">
        <v>96</v>
      </c>
      <c r="F10" s="133">
        <v>2013</v>
      </c>
      <c r="G10" s="130" t="s">
        <v>689</v>
      </c>
      <c r="H10" s="289">
        <f t="shared" ref="H10:H73" si="11">IF(OR(B10="",ISERROR(VLOOKUP(B10,$AK$9:$AL$100,2,FALSE))),"",VLOOKUP(B10,$AK$9:$AL$100,2,FALSE))</f>
        <v>2</v>
      </c>
      <c r="I10" s="115">
        <f t="shared" ref="I10:I73" si="12">B10</f>
        <v>64</v>
      </c>
      <c r="J10" s="271">
        <f t="shared" ref="J10:J73" si="13">A10</f>
        <v>2</v>
      </c>
      <c r="K10" s="272">
        <v>78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C05</v>
      </c>
      <c r="O10" s="135">
        <f t="shared" ref="O10:O73" si="16">AL10</f>
        <v>1</v>
      </c>
      <c r="P10" s="136">
        <f t="shared" ref="P10:P73" si="17">K10</f>
        <v>78</v>
      </c>
      <c r="Q10" s="130" t="str">
        <f t="shared" si="0"/>
        <v>Halas</v>
      </c>
      <c r="R10" s="131" t="str">
        <f t="shared" ref="R10:R73" si="18">IF(ISERROR(VLOOKUP($K10,$B$9:$G$100,R$3,FALSE)),"",IF(VLOOKUP($K10,$B$9:$G$100,R$3,FALSE)=0,"",VLOOKUP($K10,$B$9:$G$100,R$3,FALSE)))</f>
        <v>Matěj</v>
      </c>
      <c r="S10" s="137" t="str">
        <f t="shared" si="1"/>
        <v>Mladší žáci</v>
      </c>
      <c r="T10" s="133">
        <f t="shared" si="0"/>
        <v>2013</v>
      </c>
      <c r="U10" s="138" t="str">
        <f t="shared" si="0"/>
        <v>Vyškov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78</v>
      </c>
      <c r="Z10" s="26">
        <f t="shared" ref="Z10:Z73" si="21">X10</f>
        <v>2</v>
      </c>
      <c r="AA10" t="str">
        <f t="shared" si="3"/>
        <v>Halas</v>
      </c>
      <c r="AB10">
        <f>IF(AA10&lt;&gt;"",MAX(AB$8:AB9)+1,"")</f>
        <v>1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78</v>
      </c>
      <c r="AL10">
        <f t="shared" ref="AL10:AL73" si="23">SUM(AB10,AD10,AF10,AH10,AJ10)</f>
        <v>1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69</v>
      </c>
      <c r="C11" s="130" t="s">
        <v>944</v>
      </c>
      <c r="D11" s="131" t="s">
        <v>968</v>
      </c>
      <c r="E11" s="132" t="s">
        <v>96</v>
      </c>
      <c r="F11" s="133">
        <v>2014</v>
      </c>
      <c r="G11" s="130" t="s">
        <v>890</v>
      </c>
      <c r="H11" s="289">
        <f t="shared" si="11"/>
        <v>5</v>
      </c>
      <c r="I11" s="115">
        <f t="shared" si="12"/>
        <v>69</v>
      </c>
      <c r="J11" s="271">
        <f t="shared" si="13"/>
        <v>3</v>
      </c>
      <c r="K11" s="272">
        <v>44</v>
      </c>
      <c r="L11" s="274"/>
      <c r="M11" s="134">
        <f t="shared" si="14"/>
        <v>0</v>
      </c>
      <c r="N11" s="254" t="str">
        <f t="shared" si="15"/>
        <v>C06</v>
      </c>
      <c r="O11" s="135">
        <f t="shared" si="16"/>
        <v>2</v>
      </c>
      <c r="P11" s="136">
        <f t="shared" si="17"/>
        <v>44</v>
      </c>
      <c r="Q11" s="130" t="str">
        <f t="shared" si="0"/>
        <v>Dorazil</v>
      </c>
      <c r="R11" s="131" t="str">
        <f t="shared" si="18"/>
        <v>Jakub</v>
      </c>
      <c r="S11" s="137" t="str">
        <f t="shared" si="1"/>
        <v>Starší žáci</v>
      </c>
      <c r="T11" s="133">
        <f t="shared" si="0"/>
        <v>2012</v>
      </c>
      <c r="U11" s="138" t="str">
        <f t="shared" si="0"/>
        <v>Veřovice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44</v>
      </c>
      <c r="Z11" s="26">
        <f t="shared" si="21"/>
        <v>3</v>
      </c>
      <c r="AA11" t="str">
        <f t="shared" si="3"/>
        <v/>
      </c>
      <c r="AB11" t="str">
        <f>IF(AA11&lt;&gt;"",MAX(AB$8:AB10)+1,"")</f>
        <v/>
      </c>
      <c r="AC11" t="str">
        <f t="shared" si="4"/>
        <v>Dorazil</v>
      </c>
      <c r="AD11">
        <f>IF(AC11&lt;&gt;"",MAX(AD$8:AD10)+1,"")</f>
        <v>2</v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44</v>
      </c>
      <c r="AL11">
        <f t="shared" si="23"/>
        <v>2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78</v>
      </c>
      <c r="C12" s="130" t="s">
        <v>980</v>
      </c>
      <c r="D12" s="131" t="s">
        <v>48</v>
      </c>
      <c r="E12" s="132" t="s">
        <v>96</v>
      </c>
      <c r="F12" s="133">
        <v>2013</v>
      </c>
      <c r="G12" s="130" t="s">
        <v>679</v>
      </c>
      <c r="H12" s="289">
        <f t="shared" si="11"/>
        <v>1</v>
      </c>
      <c r="I12" s="115">
        <f t="shared" si="12"/>
        <v>78</v>
      </c>
      <c r="J12" s="271">
        <f t="shared" si="13"/>
        <v>4</v>
      </c>
      <c r="K12" s="272">
        <v>21</v>
      </c>
      <c r="L12" s="274"/>
      <c r="M12" s="134">
        <f t="shared" si="14"/>
        <v>0</v>
      </c>
      <c r="N12" s="254" t="str">
        <f>IF(ISERROR(VLOOKUP($K12,$B$9:$G$100,N$3,FALSE)),"",VLOOKUP($K12,$B$9:$G$100,N$3,FALSE))</f>
        <v>C06</v>
      </c>
      <c r="O12" s="135">
        <f t="shared" si="16"/>
        <v>3</v>
      </c>
      <c r="P12" s="136">
        <f>K12</f>
        <v>21</v>
      </c>
      <c r="Q12" s="130" t="str">
        <f>IF(ISERROR(VLOOKUP($K12,$B$9:$G$100,Q$3,FALSE)),"",VLOOKUP($K12,$B$9:$G$100,Q$3,FALSE))</f>
        <v>Skřička</v>
      </c>
      <c r="R12" s="131" t="str">
        <f>IF(ISERROR(VLOOKUP($K12,$B$9:$G$100,R$3,FALSE)),"",IF(VLOOKUP($K12,$B$9:$G$100,R$3,FALSE)=0,"",VLOOKUP($K12,$B$9:$G$100,R$3,FALSE)))</f>
        <v>Matěj</v>
      </c>
      <c r="S12" s="137" t="str">
        <f t="shared" si="1"/>
        <v>Starší žáci</v>
      </c>
      <c r="T12" s="133">
        <f>IF(ISERROR(VLOOKUP($K12,$B$9:$G$100,T$3,FALSE)),"",VLOOKUP($K12,$B$9:$G$100,T$3,FALSE))</f>
        <v>2012</v>
      </c>
      <c r="U12" s="138" t="str">
        <f>IF(ISERROR(VLOOKUP($K12,$B$9:$G$100,U$3,FALSE)),"",VLOOKUP($K12,$B$9:$G$100,U$3,FALSE))</f>
        <v>Brno-Starý Lískovec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21</v>
      </c>
      <c r="Z12" s="26">
        <f t="shared" si="21"/>
        <v>4</v>
      </c>
      <c r="AA12" t="str">
        <f t="shared" si="3"/>
        <v/>
      </c>
      <c r="AB12" t="str">
        <f>IF(AA12&lt;&gt;"",MAX(AB$8:AB11)+1,"")</f>
        <v/>
      </c>
      <c r="AC12" t="str">
        <f t="shared" si="4"/>
        <v>Skřička</v>
      </c>
      <c r="AD12">
        <f>IF(AC12&lt;&gt;"",MAX(AD$8:AD11)+1,"")</f>
        <v>3</v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21</v>
      </c>
      <c r="AL12">
        <f t="shared" si="23"/>
        <v>3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119</v>
      </c>
      <c r="C13" s="130" t="s">
        <v>893</v>
      </c>
      <c r="D13" s="131" t="s">
        <v>64</v>
      </c>
      <c r="E13" s="132" t="s">
        <v>96</v>
      </c>
      <c r="F13" s="133">
        <v>2013</v>
      </c>
      <c r="G13" s="130" t="s">
        <v>692</v>
      </c>
      <c r="H13" s="289">
        <f t="shared" si="11"/>
        <v>3</v>
      </c>
      <c r="I13" s="115">
        <f t="shared" si="12"/>
        <v>119</v>
      </c>
      <c r="J13" s="271">
        <f t="shared" si="13"/>
        <v>5</v>
      </c>
      <c r="K13" s="272">
        <v>64</v>
      </c>
      <c r="L13" s="274"/>
      <c r="M13" s="134">
        <f t="shared" si="14"/>
        <v>0</v>
      </c>
      <c r="N13" s="254" t="str">
        <f t="shared" si="15"/>
        <v>C05</v>
      </c>
      <c r="O13" s="135">
        <f t="shared" si="16"/>
        <v>2</v>
      </c>
      <c r="P13" s="136">
        <f t="shared" si="17"/>
        <v>64</v>
      </c>
      <c r="Q13" s="130" t="str">
        <f t="shared" si="0"/>
        <v>Kalousek</v>
      </c>
      <c r="R13" s="131" t="str">
        <f t="shared" si="18"/>
        <v>Jan</v>
      </c>
      <c r="S13" s="137" t="str">
        <f t="shared" si="1"/>
        <v>Mladší žáci</v>
      </c>
      <c r="T13" s="133">
        <f t="shared" si="0"/>
        <v>2013</v>
      </c>
      <c r="U13" s="138" t="str">
        <f t="shared" si="0"/>
        <v>Dolní Dobrouč</v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64</v>
      </c>
      <c r="Z13" s="26">
        <f t="shared" si="21"/>
        <v>5</v>
      </c>
      <c r="AA13" t="str">
        <f t="shared" si="3"/>
        <v>Kalousek</v>
      </c>
      <c r="AB13">
        <f>IF(AA13&lt;&gt;"",MAX(AB$8:AB12)+1,"")</f>
        <v>2</v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64</v>
      </c>
      <c r="AL13">
        <f t="shared" si="23"/>
        <v>2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>
        <f>IF(B14&lt;&gt;"",MAX($A$8:A13)+1,"")</f>
        <v>6</v>
      </c>
      <c r="B14" s="7">
        <v>21</v>
      </c>
      <c r="C14" s="130" t="s">
        <v>926</v>
      </c>
      <c r="D14" s="131" t="s">
        <v>48</v>
      </c>
      <c r="E14" s="132" t="s">
        <v>97</v>
      </c>
      <c r="F14" s="133">
        <v>2012</v>
      </c>
      <c r="G14" s="130" t="s">
        <v>922</v>
      </c>
      <c r="H14" s="289">
        <f t="shared" si="11"/>
        <v>3</v>
      </c>
      <c r="I14" s="115">
        <f t="shared" si="12"/>
        <v>21</v>
      </c>
      <c r="J14" s="271">
        <f t="shared" si="13"/>
        <v>6</v>
      </c>
      <c r="K14" s="272">
        <v>119</v>
      </c>
      <c r="L14" s="274"/>
      <c r="M14" s="134">
        <f t="shared" si="14"/>
        <v>0</v>
      </c>
      <c r="N14" s="254" t="str">
        <f t="shared" si="15"/>
        <v>C05</v>
      </c>
      <c r="O14" s="135">
        <f t="shared" si="16"/>
        <v>3</v>
      </c>
      <c r="P14" s="136">
        <f t="shared" si="17"/>
        <v>119</v>
      </c>
      <c r="Q14" s="130" t="str">
        <f t="shared" si="0"/>
        <v>Doležal</v>
      </c>
      <c r="R14" s="131" t="str">
        <f t="shared" si="18"/>
        <v>František</v>
      </c>
      <c r="S14" s="137" t="str">
        <f t="shared" si="1"/>
        <v>Mladší žáci</v>
      </c>
      <c r="T14" s="133">
        <f t="shared" si="0"/>
        <v>2013</v>
      </c>
      <c r="U14" s="138" t="str">
        <f t="shared" si="0"/>
        <v>Vizovice</v>
      </c>
      <c r="V14" s="255">
        <f t="shared" si="19"/>
        <v>0</v>
      </c>
      <c r="W14" s="256" t="str">
        <f t="shared" si="20"/>
        <v/>
      </c>
      <c r="X14" s="29">
        <f t="shared" si="2"/>
        <v>6</v>
      </c>
      <c r="Y14" s="45">
        <f t="shared" si="2"/>
        <v>119</v>
      </c>
      <c r="Z14" s="26">
        <f t="shared" si="21"/>
        <v>6</v>
      </c>
      <c r="AA14" t="str">
        <f t="shared" si="3"/>
        <v>Doležal</v>
      </c>
      <c r="AB14">
        <f>IF(AA14&lt;&gt;"",MAX(AB$8:AB13)+1,"")</f>
        <v>3</v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119</v>
      </c>
      <c r="AL14">
        <f t="shared" si="23"/>
        <v>3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>
        <f>IF(B15&lt;&gt;"",MAX($A$8:A14)+1,"")</f>
        <v>7</v>
      </c>
      <c r="B15" s="7">
        <v>23</v>
      </c>
      <c r="C15" s="130" t="s">
        <v>889</v>
      </c>
      <c r="D15" s="131" t="s">
        <v>927</v>
      </c>
      <c r="E15" s="132" t="s">
        <v>97</v>
      </c>
      <c r="F15" s="133">
        <v>2011</v>
      </c>
      <c r="G15" s="130" t="s">
        <v>922</v>
      </c>
      <c r="H15" s="289">
        <f t="shared" si="11"/>
        <v>1</v>
      </c>
      <c r="I15" s="115">
        <f t="shared" si="12"/>
        <v>23</v>
      </c>
      <c r="J15" s="271">
        <f t="shared" si="13"/>
        <v>7</v>
      </c>
      <c r="K15" s="272">
        <v>41</v>
      </c>
      <c r="L15" s="274"/>
      <c r="M15" s="134">
        <f t="shared" si="14"/>
        <v>0</v>
      </c>
      <c r="N15" s="254" t="str">
        <f t="shared" si="15"/>
        <v>C05</v>
      </c>
      <c r="O15" s="135">
        <f t="shared" si="16"/>
        <v>4</v>
      </c>
      <c r="P15" s="136">
        <f t="shared" si="17"/>
        <v>41</v>
      </c>
      <c r="Q15" s="130" t="str">
        <f t="shared" si="0"/>
        <v>Burget</v>
      </c>
      <c r="R15" s="131" t="str">
        <f t="shared" si="18"/>
        <v>Timotej</v>
      </c>
      <c r="S15" s="137" t="str">
        <f t="shared" si="1"/>
        <v>Mladší žáci</v>
      </c>
      <c r="T15" s="133">
        <f t="shared" si="0"/>
        <v>2013</v>
      </c>
      <c r="U15" s="138" t="str">
        <f t="shared" si="0"/>
        <v>Vizovice</v>
      </c>
      <c r="V15" s="255">
        <f t="shared" si="19"/>
        <v>0</v>
      </c>
      <c r="W15" s="256" t="str">
        <f t="shared" si="20"/>
        <v/>
      </c>
      <c r="X15" s="29">
        <f t="shared" si="2"/>
        <v>7</v>
      </c>
      <c r="Y15" s="45">
        <f t="shared" si="2"/>
        <v>41</v>
      </c>
      <c r="Z15" s="26">
        <f t="shared" si="21"/>
        <v>7</v>
      </c>
      <c r="AA15" t="str">
        <f t="shared" si="3"/>
        <v>Burget</v>
      </c>
      <c r="AB15">
        <f>IF(AA15&lt;&gt;"",MAX(AB$8:AB14)+1,"")</f>
        <v>4</v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41</v>
      </c>
      <c r="AL15">
        <f t="shared" si="23"/>
        <v>4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>
        <f>IF(B16&lt;&gt;"",MAX($A$8:A15)+1,"")</f>
        <v>8</v>
      </c>
      <c r="B16" s="7">
        <v>44</v>
      </c>
      <c r="C16" s="130" t="s">
        <v>944</v>
      </c>
      <c r="D16" s="131" t="s">
        <v>884</v>
      </c>
      <c r="E16" s="132" t="s">
        <v>97</v>
      </c>
      <c r="F16" s="133">
        <v>2012</v>
      </c>
      <c r="G16" s="130" t="s">
        <v>890</v>
      </c>
      <c r="H16" s="289">
        <f t="shared" si="11"/>
        <v>2</v>
      </c>
      <c r="I16" s="115">
        <f t="shared" si="12"/>
        <v>44</v>
      </c>
      <c r="J16" s="271">
        <f t="shared" si="13"/>
        <v>8</v>
      </c>
      <c r="K16" s="272">
        <v>69</v>
      </c>
      <c r="L16" s="274"/>
      <c r="M16" s="134">
        <f t="shared" si="14"/>
        <v>0</v>
      </c>
      <c r="N16" s="254" t="str">
        <f t="shared" si="15"/>
        <v>C05</v>
      </c>
      <c r="O16" s="135">
        <f t="shared" si="16"/>
        <v>5</v>
      </c>
      <c r="P16" s="136">
        <f t="shared" si="17"/>
        <v>69</v>
      </c>
      <c r="Q16" s="130" t="str">
        <f t="shared" si="0"/>
        <v>Dorazil</v>
      </c>
      <c r="R16" s="131" t="str">
        <f t="shared" si="18"/>
        <v>Metoděj</v>
      </c>
      <c r="S16" s="137" t="str">
        <f t="shared" si="1"/>
        <v>Mladší žáci</v>
      </c>
      <c r="T16" s="133">
        <f t="shared" si="0"/>
        <v>2014</v>
      </c>
      <c r="U16" s="138" t="str">
        <f t="shared" si="0"/>
        <v>Veřovice</v>
      </c>
      <c r="V16" s="255">
        <f t="shared" si="19"/>
        <v>0</v>
      </c>
      <c r="W16" s="256" t="str">
        <f t="shared" si="20"/>
        <v/>
      </c>
      <c r="X16" s="29">
        <f t="shared" si="2"/>
        <v>8</v>
      </c>
      <c r="Y16" s="45">
        <f t="shared" si="2"/>
        <v>69</v>
      </c>
      <c r="Z16" s="26">
        <f t="shared" si="21"/>
        <v>8</v>
      </c>
      <c r="AA16" t="str">
        <f t="shared" si="3"/>
        <v>Dorazil</v>
      </c>
      <c r="AB16">
        <f>IF(AA16&lt;&gt;"",MAX(AB$8:AB15)+1,"")</f>
        <v>5</v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69</v>
      </c>
      <c r="AL16">
        <f t="shared" si="23"/>
        <v>5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 t="str">
        <f>IF(B17&lt;&gt;"",MAX($A$8:A16)+1,"")</f>
        <v/>
      </c>
      <c r="B17" s="7"/>
      <c r="C17" s="130"/>
      <c r="D17" s="131"/>
      <c r="E17" s="132"/>
      <c r="F17" s="133"/>
      <c r="G17" s="130"/>
      <c r="H17" s="289" t="str">
        <f t="shared" si="11"/>
        <v/>
      </c>
      <c r="I17" s="115">
        <f t="shared" si="12"/>
        <v>0</v>
      </c>
      <c r="J17" s="271" t="str">
        <f t="shared" si="13"/>
        <v/>
      </c>
      <c r="K17" s="272"/>
      <c r="L17" s="274"/>
      <c r="M17" s="134">
        <f t="shared" si="14"/>
        <v>0</v>
      </c>
      <c r="N17" s="254" t="str">
        <f t="shared" si="15"/>
        <v/>
      </c>
      <c r="O17" s="135">
        <f t="shared" si="16"/>
        <v>0</v>
      </c>
      <c r="P17" s="136">
        <f t="shared" si="17"/>
        <v>0</v>
      </c>
      <c r="Q17" s="130" t="str">
        <f t="shared" si="0"/>
        <v/>
      </c>
      <c r="R17" s="131" t="str">
        <f t="shared" si="18"/>
        <v/>
      </c>
      <c r="S17" s="137" t="str">
        <f t="shared" si="1"/>
        <v/>
      </c>
      <c r="T17" s="133" t="str">
        <f t="shared" si="0"/>
        <v/>
      </c>
      <c r="U17" s="138" t="str">
        <f t="shared" si="0"/>
        <v/>
      </c>
      <c r="V17" s="255">
        <f t="shared" si="19"/>
        <v>0</v>
      </c>
      <c r="W17" s="256" t="str">
        <f t="shared" si="20"/>
        <v/>
      </c>
      <c r="X17" s="29" t="str">
        <f t="shared" si="2"/>
        <v/>
      </c>
      <c r="Y17" s="45">
        <f t="shared" si="2"/>
        <v>0</v>
      </c>
      <c r="Z17" s="26" t="str">
        <f t="shared" si="21"/>
        <v/>
      </c>
      <c r="AA17" t="str">
        <f t="shared" si="3"/>
        <v/>
      </c>
      <c r="AB17" t="str">
        <f>IF(AA17&lt;&gt;"",MAX(AB$8:AB16)+1,"")</f>
        <v/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0</v>
      </c>
      <c r="AL17">
        <f t="shared" si="23"/>
        <v>0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6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133" priority="7">
      <formula>AND($BA9&lt;&gt;"",$AW9&lt;&gt;"")</formula>
    </cfRule>
    <cfRule type="expression" dxfId="132" priority="10">
      <formula>$AW9&lt;&gt;""</formula>
    </cfRule>
    <cfRule type="expression" dxfId="131" priority="11">
      <formula>OR($AX9&lt;&gt;"",$AY9&lt;&gt;"",$AZ9)</formula>
    </cfRule>
    <cfRule type="expression" dxfId="130" priority="12">
      <formula>COUNTIF($B$9:$B$100,$B9)&gt;1</formula>
    </cfRule>
  </conditionalFormatting>
  <conditionalFormatting sqref="L10:L100">
    <cfRule type="expression" dxfId="129" priority="9">
      <formula>AND($V10&lt;$V9,$V10&lt;&gt;"",$V10&lt;&gt;0)</formula>
    </cfRule>
  </conditionalFormatting>
  <conditionalFormatting sqref="K9:K100">
    <cfRule type="expression" dxfId="128" priority="8">
      <formula>COUNTIF($K$9:$K$100,$K9)&gt;1</formula>
    </cfRule>
  </conditionalFormatting>
  <conditionalFormatting sqref="G2:G6">
    <cfRule type="expression" dxfId="127" priority="6">
      <formula>COUNTIF(G2:G5,0)&gt;2</formula>
    </cfRule>
  </conditionalFormatting>
  <conditionalFormatting sqref="I9:I100">
    <cfRule type="expression" dxfId="126" priority="4">
      <formula>$H9&lt;&gt;""</formula>
    </cfRule>
    <cfRule type="cellIs" dxfId="125" priority="5" operator="greaterThan">
      <formula>0</formula>
    </cfRule>
  </conditionalFormatting>
  <conditionalFormatting sqref="U9:U100">
    <cfRule type="expression" dxfId="124" priority="1">
      <formula>$AU9="1 1"</formula>
    </cfRule>
    <cfRule type="expression" dxfId="123" priority="2">
      <formula>$AO9=1</formula>
    </cfRule>
    <cfRule type="expression" dxfId="122" priority="3">
      <formula>$AT9=1</formula>
    </cfRule>
  </conditionalFormatting>
  <dataValidations count="1">
    <dataValidation type="whole" allowBlank="1" showInputMessage="1" showErrorMessage="1" sqref="K9:K100" xr:uid="{00000000-0002-0000-1A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9649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650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651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652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653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654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655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656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657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834970"/>
  <sheetViews>
    <sheetView workbookViewId="0">
      <selection activeCell="A14" sqref="A1:I14"/>
    </sheetView>
  </sheetViews>
  <sheetFormatPr defaultColWidth="9.140625" defaultRowHeight="18.75" x14ac:dyDescent="0.25"/>
  <cols>
    <col min="1" max="1" width="5.5703125" style="266" customWidth="1"/>
    <col min="2" max="2" width="7.85546875" style="292" customWidth="1"/>
    <col min="3" max="3" width="0.28515625" style="290" customWidth="1"/>
    <col min="4" max="4" width="3.42578125" style="267" hidden="1" customWidth="1"/>
    <col min="5" max="5" width="5.85546875" style="118" bestFit="1" customWidth="1"/>
    <col min="6" max="6" width="23.7109375" style="48" customWidth="1"/>
    <col min="7" max="7" width="5.140625" style="24" customWidth="1"/>
    <col min="8" max="8" width="23.140625" style="268" customWidth="1"/>
    <col min="9" max="9" width="8.7109375" style="14" hidden="1" customWidth="1"/>
    <col min="10" max="10" width="4.85546875" hidden="1" customWidth="1"/>
    <col min="11" max="16" width="9.140625" customWidth="1"/>
  </cols>
  <sheetData>
    <row r="1" spans="1:10" ht="44.45" customHeight="1" thickBot="1" x14ac:dyDescent="0.3">
      <c r="A1" s="283">
        <v>2</v>
      </c>
      <c r="B1" s="282"/>
      <c r="C1" s="282"/>
      <c r="D1" s="342" t="str">
        <f>CONCATENATE(Vstup!G1," ",TEXT(Vstup!$AS$2," d. m. rrrr"))</f>
        <v>BĚH K BOŽÍMU HROBU     SV. Hostýn        22. 8. 2026</v>
      </c>
      <c r="E1" s="342"/>
      <c r="F1" s="342"/>
      <c r="G1" s="342"/>
      <c r="H1" s="342"/>
      <c r="I1" s="342"/>
      <c r="J1">
        <v>1</v>
      </c>
    </row>
    <row r="2" spans="1:10" ht="15" x14ac:dyDescent="0.25">
      <c r="A2" s="261" t="s">
        <v>286</v>
      </c>
      <c r="B2" s="262" t="s">
        <v>717</v>
      </c>
      <c r="C2" s="263"/>
      <c r="D2" s="262" t="s">
        <v>718</v>
      </c>
      <c r="E2" s="263" t="s">
        <v>719</v>
      </c>
      <c r="F2" s="264" t="s">
        <v>0</v>
      </c>
      <c r="G2" s="281" t="s">
        <v>720</v>
      </c>
      <c r="H2" s="263" t="s">
        <v>721</v>
      </c>
      <c r="I2" s="265" t="s">
        <v>528</v>
      </c>
      <c r="J2">
        <v>4</v>
      </c>
    </row>
    <row r="3" spans="1:10" ht="26.25" x14ac:dyDescent="0.25">
      <c r="A3" s="336" t="s">
        <v>722</v>
      </c>
      <c r="B3" s="336"/>
      <c r="C3" s="336"/>
      <c r="D3" s="336"/>
      <c r="E3" s="336"/>
      <c r="F3" s="48" t="s">
        <v>1027</v>
      </c>
      <c r="H3" s="341" t="s">
        <v>832</v>
      </c>
      <c r="I3" s="341"/>
      <c r="J3">
        <v>3</v>
      </c>
    </row>
    <row r="4" spans="1:10" ht="15" x14ac:dyDescent="0.25">
      <c r="A4" s="261" t="s">
        <v>286</v>
      </c>
      <c r="B4" s="262" t="s">
        <v>717</v>
      </c>
      <c r="C4" s="263"/>
      <c r="D4" s="262" t="s">
        <v>718</v>
      </c>
      <c r="E4" s="263" t="s">
        <v>719</v>
      </c>
      <c r="F4" s="264" t="s">
        <v>0</v>
      </c>
      <c r="G4" s="281" t="s">
        <v>720</v>
      </c>
      <c r="H4" s="263" t="s">
        <v>721</v>
      </c>
      <c r="I4" s="265" t="s">
        <v>528</v>
      </c>
      <c r="J4">
        <v>4</v>
      </c>
    </row>
    <row r="5" spans="1:10" x14ac:dyDescent="0.25">
      <c r="A5" s="266">
        <v>1</v>
      </c>
      <c r="B5" s="292" t="s">
        <v>722</v>
      </c>
      <c r="D5" s="267">
        <v>0</v>
      </c>
      <c r="E5" s="118">
        <v>124</v>
      </c>
      <c r="F5" s="48" t="s">
        <v>1028</v>
      </c>
      <c r="G5" s="24">
        <v>2019</v>
      </c>
      <c r="H5" s="268" t="s">
        <v>245</v>
      </c>
      <c r="J5">
        <v>5</v>
      </c>
    </row>
    <row r="6" spans="1:10" x14ac:dyDescent="0.25">
      <c r="A6" s="266">
        <v>2</v>
      </c>
      <c r="B6" s="292" t="s">
        <v>722</v>
      </c>
      <c r="D6" s="267">
        <v>0</v>
      </c>
      <c r="E6" s="118">
        <v>94</v>
      </c>
      <c r="F6" s="48" t="s">
        <v>1029</v>
      </c>
      <c r="G6" s="24">
        <v>2019</v>
      </c>
      <c r="H6" s="268" t="s">
        <v>743</v>
      </c>
      <c r="J6">
        <v>6</v>
      </c>
    </row>
    <row r="7" spans="1:10" x14ac:dyDescent="0.25">
      <c r="A7" s="266">
        <v>3</v>
      </c>
      <c r="B7" s="292" t="s">
        <v>722</v>
      </c>
      <c r="D7" s="267">
        <v>0</v>
      </c>
      <c r="E7" s="118">
        <v>15</v>
      </c>
      <c r="F7" s="48" t="s">
        <v>1030</v>
      </c>
      <c r="G7" s="24">
        <v>2020</v>
      </c>
      <c r="H7" s="268" t="s">
        <v>922</v>
      </c>
      <c r="J7">
        <v>7</v>
      </c>
    </row>
    <row r="8" spans="1:10" x14ac:dyDescent="0.25">
      <c r="A8" s="266">
        <v>4</v>
      </c>
      <c r="B8" s="292" t="s">
        <v>722</v>
      </c>
      <c r="D8" s="267">
        <v>0</v>
      </c>
      <c r="E8" s="118">
        <v>13</v>
      </c>
      <c r="F8" s="48" t="s">
        <v>1031</v>
      </c>
      <c r="G8" s="24">
        <v>2019</v>
      </c>
      <c r="H8" s="268" t="s">
        <v>920</v>
      </c>
      <c r="J8">
        <v>8</v>
      </c>
    </row>
    <row r="9" spans="1:10" x14ac:dyDescent="0.25">
      <c r="J9">
        <v>9</v>
      </c>
    </row>
    <row r="10" spans="1:10" ht="26.25" x14ac:dyDescent="0.25">
      <c r="A10" s="336" t="s">
        <v>708</v>
      </c>
      <c r="B10" s="336"/>
      <c r="C10" s="336"/>
      <c r="D10" s="336"/>
      <c r="E10" s="336"/>
      <c r="F10" s="48" t="s">
        <v>1032</v>
      </c>
      <c r="H10" s="341" t="s">
        <v>1033</v>
      </c>
      <c r="I10" s="341"/>
      <c r="J10">
        <v>10</v>
      </c>
    </row>
    <row r="11" spans="1:10" ht="15" x14ac:dyDescent="0.25">
      <c r="A11" s="261" t="s">
        <v>286</v>
      </c>
      <c r="B11" s="262" t="s">
        <v>717</v>
      </c>
      <c r="C11" s="263"/>
      <c r="D11" s="262" t="s">
        <v>718</v>
      </c>
      <c r="E11" s="263" t="s">
        <v>719</v>
      </c>
      <c r="F11" s="264" t="s">
        <v>0</v>
      </c>
      <c r="G11" s="281" t="s">
        <v>720</v>
      </c>
      <c r="H11" s="263" t="s">
        <v>721</v>
      </c>
      <c r="I11" s="265" t="s">
        <v>528</v>
      </c>
      <c r="J11">
        <v>11</v>
      </c>
    </row>
    <row r="12" spans="1:10" x14ac:dyDescent="0.25">
      <c r="A12" s="266">
        <v>1</v>
      </c>
      <c r="B12" s="292" t="s">
        <v>708</v>
      </c>
      <c r="D12" s="267">
        <v>0</v>
      </c>
      <c r="E12" s="118">
        <v>90</v>
      </c>
      <c r="F12" s="48" t="s">
        <v>1034</v>
      </c>
      <c r="G12" s="24">
        <v>2005</v>
      </c>
      <c r="H12" s="268" t="s">
        <v>63</v>
      </c>
      <c r="J12">
        <v>12</v>
      </c>
    </row>
    <row r="13" spans="1:10" x14ac:dyDescent="0.25">
      <c r="A13" s="266">
        <v>2</v>
      </c>
      <c r="B13" s="292" t="s">
        <v>708</v>
      </c>
      <c r="D13" s="267">
        <v>0</v>
      </c>
      <c r="E13" s="118">
        <v>33</v>
      </c>
      <c r="F13" s="48" t="s">
        <v>1035</v>
      </c>
      <c r="G13" s="24">
        <v>2005</v>
      </c>
      <c r="H13" s="268" t="s">
        <v>744</v>
      </c>
      <c r="J13">
        <v>13</v>
      </c>
    </row>
    <row r="14" spans="1:10" x14ac:dyDescent="0.25">
      <c r="J14">
        <v>14</v>
      </c>
    </row>
    <row r="15" spans="1:10" ht="26.25" x14ac:dyDescent="0.25">
      <c r="A15" s="336" t="s">
        <v>734</v>
      </c>
      <c r="B15" s="336"/>
      <c r="C15" s="336"/>
      <c r="D15" s="336"/>
      <c r="E15" s="336"/>
      <c r="F15" s="48" t="s">
        <v>1036</v>
      </c>
      <c r="H15" s="341" t="s">
        <v>1037</v>
      </c>
      <c r="I15" s="341"/>
      <c r="J15">
        <v>15</v>
      </c>
    </row>
    <row r="16" spans="1:10" ht="15" x14ac:dyDescent="0.25">
      <c r="A16" s="261" t="s">
        <v>286</v>
      </c>
      <c r="B16" s="262" t="s">
        <v>717</v>
      </c>
      <c r="C16" s="263"/>
      <c r="D16" s="262" t="s">
        <v>718</v>
      </c>
      <c r="E16" s="263" t="s">
        <v>719</v>
      </c>
      <c r="F16" s="264" t="s">
        <v>0</v>
      </c>
      <c r="G16" s="281" t="s">
        <v>720</v>
      </c>
      <c r="H16" s="263" t="s">
        <v>721</v>
      </c>
      <c r="I16" s="265" t="s">
        <v>528</v>
      </c>
      <c r="J16">
        <v>16</v>
      </c>
    </row>
    <row r="17" spans="1:10" x14ac:dyDescent="0.25">
      <c r="A17" s="266">
        <v>0</v>
      </c>
      <c r="B17" s="292" t="s">
        <v>734</v>
      </c>
      <c r="E17" s="118">
        <v>0</v>
      </c>
      <c r="F17" s="48" t="s">
        <v>359</v>
      </c>
      <c r="G17" s="24">
        <v>0</v>
      </c>
      <c r="J17">
        <v>17</v>
      </c>
    </row>
    <row r="18" spans="1:10" x14ac:dyDescent="0.25">
      <c r="A18" s="266">
        <v>0</v>
      </c>
      <c r="B18" s="292" t="s">
        <v>734</v>
      </c>
      <c r="E18" s="118">
        <v>0</v>
      </c>
      <c r="F18" s="48" t="s">
        <v>359</v>
      </c>
      <c r="G18" s="24">
        <v>0</v>
      </c>
      <c r="J18">
        <v>18</v>
      </c>
    </row>
    <row r="19" spans="1:10" x14ac:dyDescent="0.25">
      <c r="A19" s="266">
        <v>0</v>
      </c>
      <c r="B19" s="292" t="s">
        <v>734</v>
      </c>
      <c r="E19" s="118">
        <v>0</v>
      </c>
      <c r="F19" s="48" t="s">
        <v>359</v>
      </c>
      <c r="G19" s="24">
        <v>0</v>
      </c>
      <c r="J19">
        <v>19</v>
      </c>
    </row>
    <row r="20" spans="1:10" x14ac:dyDescent="0.25">
      <c r="A20" s="266">
        <v>0</v>
      </c>
      <c r="B20" s="292" t="s">
        <v>734</v>
      </c>
      <c r="E20" s="118">
        <v>0</v>
      </c>
      <c r="F20" s="48" t="s">
        <v>359</v>
      </c>
      <c r="G20" s="24">
        <v>0</v>
      </c>
      <c r="J20">
        <v>20</v>
      </c>
    </row>
    <row r="21" spans="1:10" x14ac:dyDescent="0.25">
      <c r="A21" s="266">
        <v>0</v>
      </c>
      <c r="B21" s="292" t="s">
        <v>734</v>
      </c>
      <c r="E21" s="118">
        <v>0</v>
      </c>
      <c r="F21" s="48" t="s">
        <v>359</v>
      </c>
      <c r="G21" s="24">
        <v>0</v>
      </c>
      <c r="J21">
        <v>21</v>
      </c>
    </row>
    <row r="22" spans="1:10" x14ac:dyDescent="0.25">
      <c r="A22" s="266">
        <v>0</v>
      </c>
      <c r="B22" s="292" t="s">
        <v>734</v>
      </c>
      <c r="E22" s="118">
        <v>0</v>
      </c>
      <c r="F22" s="48" t="s">
        <v>359</v>
      </c>
      <c r="G22" s="24">
        <v>0</v>
      </c>
      <c r="J22">
        <v>22</v>
      </c>
    </row>
    <row r="23" spans="1:10" x14ac:dyDescent="0.25">
      <c r="A23" s="266">
        <v>0</v>
      </c>
      <c r="B23" s="292" t="s">
        <v>734</v>
      </c>
      <c r="E23" s="118">
        <v>0</v>
      </c>
      <c r="F23" s="48" t="s">
        <v>359</v>
      </c>
      <c r="G23" s="24">
        <v>0</v>
      </c>
      <c r="J23">
        <v>23</v>
      </c>
    </row>
    <row r="24" spans="1:10" x14ac:dyDescent="0.25">
      <c r="A24" s="266">
        <v>0</v>
      </c>
      <c r="B24" s="292" t="s">
        <v>734</v>
      </c>
      <c r="E24" s="118">
        <v>0</v>
      </c>
      <c r="F24" s="48" t="s">
        <v>359</v>
      </c>
      <c r="G24" s="24">
        <v>0</v>
      </c>
      <c r="J24">
        <v>24</v>
      </c>
    </row>
    <row r="25" spans="1:10" x14ac:dyDescent="0.25">
      <c r="A25" s="266">
        <v>0</v>
      </c>
      <c r="B25" s="292" t="s">
        <v>734</v>
      </c>
      <c r="E25" s="118">
        <v>0</v>
      </c>
      <c r="F25" s="48" t="s">
        <v>359</v>
      </c>
      <c r="G25" s="24">
        <v>0</v>
      </c>
      <c r="J25">
        <v>25</v>
      </c>
    </row>
    <row r="26" spans="1:10" x14ac:dyDescent="0.25">
      <c r="A26" s="266">
        <v>0</v>
      </c>
      <c r="B26" s="292" t="s">
        <v>734</v>
      </c>
      <c r="E26" s="118">
        <v>0</v>
      </c>
      <c r="F26" s="48" t="s">
        <v>359</v>
      </c>
      <c r="G26" s="24">
        <v>0</v>
      </c>
      <c r="J26">
        <v>26</v>
      </c>
    </row>
    <row r="27" spans="1:10" x14ac:dyDescent="0.25">
      <c r="A27" s="266">
        <v>0</v>
      </c>
      <c r="B27" s="292" t="s">
        <v>734</v>
      </c>
      <c r="E27" s="118">
        <v>0</v>
      </c>
      <c r="F27" s="48" t="s">
        <v>359</v>
      </c>
      <c r="G27" s="24">
        <v>0</v>
      </c>
      <c r="J27">
        <v>27</v>
      </c>
    </row>
    <row r="28" spans="1:10" x14ac:dyDescent="0.25">
      <c r="A28" s="266">
        <v>0</v>
      </c>
      <c r="B28" s="292" t="s">
        <v>734</v>
      </c>
      <c r="E28" s="118">
        <v>0</v>
      </c>
      <c r="F28" s="48" t="s">
        <v>359</v>
      </c>
      <c r="G28" s="24">
        <v>0</v>
      </c>
      <c r="J28">
        <v>28</v>
      </c>
    </row>
    <row r="29" spans="1:10" x14ac:dyDescent="0.25">
      <c r="A29" s="266">
        <v>0</v>
      </c>
      <c r="B29" s="292" t="s">
        <v>734</v>
      </c>
      <c r="E29" s="118">
        <v>0</v>
      </c>
      <c r="F29" s="48" t="s">
        <v>359</v>
      </c>
      <c r="G29" s="24">
        <v>0</v>
      </c>
      <c r="J29">
        <v>29</v>
      </c>
    </row>
    <row r="30" spans="1:10" x14ac:dyDescent="0.25">
      <c r="A30" s="266">
        <v>0</v>
      </c>
      <c r="B30" s="292" t="s">
        <v>734</v>
      </c>
      <c r="E30" s="118">
        <v>0</v>
      </c>
      <c r="F30" s="48" t="s">
        <v>359</v>
      </c>
      <c r="G30" s="24">
        <v>0</v>
      </c>
      <c r="J30">
        <v>30</v>
      </c>
    </row>
    <row r="31" spans="1:10" x14ac:dyDescent="0.25">
      <c r="A31" s="266">
        <v>0</v>
      </c>
      <c r="B31" s="292" t="s">
        <v>734</v>
      </c>
      <c r="E31" s="118">
        <v>0</v>
      </c>
      <c r="F31" s="48" t="s">
        <v>359</v>
      </c>
      <c r="G31" s="24">
        <v>0</v>
      </c>
      <c r="J31">
        <v>31</v>
      </c>
    </row>
    <row r="32" spans="1:10" x14ac:dyDescent="0.25">
      <c r="J32">
        <v>32</v>
      </c>
    </row>
    <row r="834970" spans="4:7" customFormat="1" ht="15" x14ac:dyDescent="0.25">
      <c r="D834970" s="267">
        <v>0</v>
      </c>
      <c r="G834970" s="24"/>
    </row>
  </sheetData>
  <mergeCells count="7">
    <mergeCell ref="A15:E15"/>
    <mergeCell ref="H15:I15"/>
    <mergeCell ref="D1:I1"/>
    <mergeCell ref="A3:E3"/>
    <mergeCell ref="H3:I3"/>
    <mergeCell ref="A10:E10"/>
    <mergeCell ref="H10:I10"/>
  </mergeCells>
  <conditionalFormatting sqref="A5:I9 A3 F3:H3 A12:I14 A10 F10:H10 A17:I1048576 A15 F15:H15">
    <cfRule type="expression" dxfId="121" priority="1">
      <formula>AND($A3&lt;4,$A3&gt;0)</formula>
    </cfRule>
    <cfRule type="expression" dxfId="120" priority="2">
      <formula>AND(ISNUMBER($A3),$A3&gt;3)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0673" r:id="rId4" name="Button 1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674" r:id="rId5" name="Button 2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675" r:id="rId6" name="Button 3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676" r:id="rId7" name="Button 4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677" r:id="rId8" name="Button 5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678" r:id="rId9" name="Button 6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679" r:id="rId10" name="Button 7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680" r:id="rId11" name="Button 8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681" r:id="rId12" name="Button 9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682" r:id="rId13" name="Button 10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834939"/>
  <sheetViews>
    <sheetView workbookViewId="0">
      <selection activeCell="H13" sqref="A1:I13"/>
    </sheetView>
  </sheetViews>
  <sheetFormatPr defaultColWidth="9.140625" defaultRowHeight="18.75" x14ac:dyDescent="0.25"/>
  <cols>
    <col min="1" max="1" width="5.5703125" style="266" customWidth="1"/>
    <col min="2" max="2" width="7.85546875" style="292" customWidth="1"/>
    <col min="3" max="3" width="0.28515625" style="290" customWidth="1"/>
    <col min="4" max="4" width="3.42578125" style="267" hidden="1" customWidth="1"/>
    <col min="5" max="5" width="5.85546875" style="118" bestFit="1" customWidth="1"/>
    <col min="6" max="6" width="23.7109375" style="48" customWidth="1"/>
    <col min="7" max="7" width="5.140625" style="24" customWidth="1"/>
    <col min="8" max="8" width="23.140625" style="268" customWidth="1"/>
    <col min="9" max="9" width="8.7109375" style="14" hidden="1" customWidth="1"/>
    <col min="10" max="10" width="4.85546875" hidden="1" customWidth="1"/>
    <col min="11" max="16" width="9.140625" customWidth="1"/>
  </cols>
  <sheetData>
    <row r="1" spans="1:10" ht="44.45" customHeight="1" thickBot="1" x14ac:dyDescent="0.3">
      <c r="A1" s="283">
        <v>6</v>
      </c>
      <c r="B1" s="282"/>
      <c r="C1" s="282"/>
      <c r="D1" s="342" t="str">
        <f>CONCATENATE(Vstup!G1," ",TEXT(Vstup!$AS$2," d. m. rrrr"))</f>
        <v>BĚH K BOŽÍMU HROBU     SV. Hostýn        22. 8. 2026</v>
      </c>
      <c r="E1" s="342"/>
      <c r="F1" s="342"/>
      <c r="G1" s="342"/>
      <c r="H1" s="342"/>
      <c r="I1" s="342"/>
      <c r="J1">
        <v>1</v>
      </c>
    </row>
    <row r="2" spans="1:10" ht="15" x14ac:dyDescent="0.25">
      <c r="A2" s="261" t="s">
        <v>286</v>
      </c>
      <c r="B2" s="262" t="s">
        <v>717</v>
      </c>
      <c r="C2" s="263"/>
      <c r="D2" s="262" t="s">
        <v>718</v>
      </c>
      <c r="E2" s="263" t="s">
        <v>719</v>
      </c>
      <c r="F2" s="264" t="s">
        <v>0</v>
      </c>
      <c r="G2" s="281" t="s">
        <v>720</v>
      </c>
      <c r="H2" s="263" t="s">
        <v>721</v>
      </c>
      <c r="I2" s="265" t="s">
        <v>528</v>
      </c>
      <c r="J2">
        <v>4</v>
      </c>
    </row>
    <row r="3" spans="1:10" ht="26.25" x14ac:dyDescent="0.25">
      <c r="A3" s="336" t="s">
        <v>728</v>
      </c>
      <c r="B3" s="336"/>
      <c r="C3" s="336"/>
      <c r="D3" s="336"/>
      <c r="E3" s="336"/>
      <c r="F3" s="48" t="s">
        <v>895</v>
      </c>
      <c r="H3" s="341" t="s">
        <v>798</v>
      </c>
      <c r="I3" s="341"/>
      <c r="J3">
        <v>3</v>
      </c>
    </row>
    <row r="4" spans="1:10" ht="15" x14ac:dyDescent="0.25">
      <c r="A4" s="261" t="s">
        <v>286</v>
      </c>
      <c r="B4" s="262" t="s">
        <v>717</v>
      </c>
      <c r="C4" s="263"/>
      <c r="D4" s="262" t="s">
        <v>718</v>
      </c>
      <c r="E4" s="263" t="s">
        <v>719</v>
      </c>
      <c r="F4" s="264" t="s">
        <v>0</v>
      </c>
      <c r="G4" s="281" t="s">
        <v>720</v>
      </c>
      <c r="H4" s="263" t="s">
        <v>721</v>
      </c>
      <c r="I4" s="265" t="s">
        <v>528</v>
      </c>
      <c r="J4">
        <v>4</v>
      </c>
    </row>
    <row r="5" spans="1:10" x14ac:dyDescent="0.25">
      <c r="A5" s="266">
        <v>1</v>
      </c>
      <c r="B5" s="292" t="s">
        <v>728</v>
      </c>
      <c r="D5" s="267">
        <v>0</v>
      </c>
      <c r="E5" s="118">
        <v>24</v>
      </c>
      <c r="F5" s="48" t="s">
        <v>897</v>
      </c>
      <c r="G5" s="24">
        <v>2017</v>
      </c>
      <c r="H5" s="268" t="s">
        <v>922</v>
      </c>
      <c r="J5">
        <v>5</v>
      </c>
    </row>
    <row r="6" spans="1:10" x14ac:dyDescent="0.25">
      <c r="A6" s="266">
        <v>2</v>
      </c>
      <c r="B6" s="292" t="s">
        <v>728</v>
      </c>
      <c r="D6" s="267">
        <v>0</v>
      </c>
      <c r="E6" s="118">
        <v>12</v>
      </c>
      <c r="F6" s="48" t="s">
        <v>1038</v>
      </c>
      <c r="G6" s="24">
        <v>2018</v>
      </c>
      <c r="H6" s="268" t="s">
        <v>917</v>
      </c>
      <c r="J6">
        <v>6</v>
      </c>
    </row>
    <row r="7" spans="1:10" x14ac:dyDescent="0.25">
      <c r="A7" s="266">
        <v>3</v>
      </c>
      <c r="B7" s="292" t="s">
        <v>728</v>
      </c>
      <c r="D7" s="267">
        <v>0</v>
      </c>
      <c r="E7" s="118">
        <v>31</v>
      </c>
      <c r="F7" s="48" t="s">
        <v>899</v>
      </c>
      <c r="G7" s="24">
        <v>2018</v>
      </c>
      <c r="H7" s="268" t="s">
        <v>744</v>
      </c>
      <c r="J7">
        <v>7</v>
      </c>
    </row>
    <row r="8" spans="1:10" x14ac:dyDescent="0.25">
      <c r="A8" s="266">
        <v>4</v>
      </c>
      <c r="B8" s="292" t="s">
        <v>728</v>
      </c>
      <c r="D8" s="267">
        <v>0</v>
      </c>
      <c r="E8" s="118">
        <v>22</v>
      </c>
      <c r="F8" s="48" t="s">
        <v>898</v>
      </c>
      <c r="G8" s="24">
        <v>2018</v>
      </c>
      <c r="H8" s="268" t="s">
        <v>922</v>
      </c>
      <c r="J8">
        <v>8</v>
      </c>
    </row>
    <row r="9" spans="1:10" x14ac:dyDescent="0.25">
      <c r="A9" s="266">
        <v>5</v>
      </c>
      <c r="B9" s="292" t="s">
        <v>728</v>
      </c>
      <c r="D9" s="267">
        <v>0</v>
      </c>
      <c r="E9" s="118">
        <v>86</v>
      </c>
      <c r="F9" s="48" t="s">
        <v>1039</v>
      </c>
      <c r="G9" s="24">
        <v>2018</v>
      </c>
      <c r="H9" s="268" t="s">
        <v>986</v>
      </c>
      <c r="J9">
        <v>9</v>
      </c>
    </row>
    <row r="10" spans="1:10" x14ac:dyDescent="0.25">
      <c r="J10">
        <v>10</v>
      </c>
    </row>
    <row r="11" spans="1:10" ht="26.25" x14ac:dyDescent="0.25">
      <c r="A11" s="336" t="s">
        <v>729</v>
      </c>
      <c r="B11" s="336"/>
      <c r="C11" s="336"/>
      <c r="D11" s="336"/>
      <c r="E11" s="336"/>
      <c r="F11" s="48" t="s">
        <v>896</v>
      </c>
      <c r="H11" s="341" t="s">
        <v>805</v>
      </c>
      <c r="I11" s="341"/>
      <c r="J11">
        <v>11</v>
      </c>
    </row>
    <row r="12" spans="1:10" ht="15" x14ac:dyDescent="0.25">
      <c r="A12" s="261" t="s">
        <v>286</v>
      </c>
      <c r="B12" s="262" t="s">
        <v>717</v>
      </c>
      <c r="C12" s="263"/>
      <c r="D12" s="262" t="s">
        <v>718</v>
      </c>
      <c r="E12" s="263" t="s">
        <v>719</v>
      </c>
      <c r="F12" s="264" t="s">
        <v>0</v>
      </c>
      <c r="G12" s="281" t="s">
        <v>720</v>
      </c>
      <c r="H12" s="263" t="s">
        <v>721</v>
      </c>
      <c r="I12" s="265" t="s">
        <v>528</v>
      </c>
      <c r="J12">
        <v>12</v>
      </c>
    </row>
    <row r="13" spans="1:10" x14ac:dyDescent="0.25">
      <c r="A13" s="266">
        <v>1</v>
      </c>
      <c r="B13" s="292" t="s">
        <v>729</v>
      </c>
      <c r="D13" s="267">
        <v>0</v>
      </c>
      <c r="E13" s="118">
        <v>116</v>
      </c>
      <c r="F13" s="48" t="s">
        <v>850</v>
      </c>
      <c r="G13" s="24">
        <v>2015</v>
      </c>
      <c r="H13" s="268" t="s">
        <v>692</v>
      </c>
      <c r="J13">
        <v>13</v>
      </c>
    </row>
    <row r="14" spans="1:10" x14ac:dyDescent="0.25">
      <c r="J14">
        <v>14</v>
      </c>
    </row>
    <row r="834939" spans="4:7" customFormat="1" ht="15" x14ac:dyDescent="0.25">
      <c r="D834939" s="267">
        <v>0</v>
      </c>
      <c r="G834939" s="24"/>
    </row>
  </sheetData>
  <mergeCells count="5">
    <mergeCell ref="D1:I1"/>
    <mergeCell ref="A3:E3"/>
    <mergeCell ref="H3:I3"/>
    <mergeCell ref="A11:E11"/>
    <mergeCell ref="H11:I11"/>
  </mergeCells>
  <conditionalFormatting sqref="A5:I10 A3 F3:H3 A13:I1048576 A11 F11:H11">
    <cfRule type="expression" dxfId="119" priority="1">
      <formula>AND($A3&lt;4,$A3&gt;0)</formula>
    </cfRule>
    <cfRule type="expression" dxfId="118" priority="2">
      <formula>AND(ISNUMBER($A3),$A3&gt;3)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1697" r:id="rId4" name="Button 1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698" r:id="rId5" name="Button 2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699" r:id="rId6" name="Button 3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700" r:id="rId7" name="Button 4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701" r:id="rId8" name="Button 5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702" r:id="rId9" name="Button 6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703" r:id="rId10" name="Button 7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704" r:id="rId11" name="Button 8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705" r:id="rId12" name="Button 9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706" r:id="rId13" name="Button 10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834926"/>
  <sheetViews>
    <sheetView workbookViewId="0">
      <selection activeCell="D1" sqref="A1:I14"/>
    </sheetView>
  </sheetViews>
  <sheetFormatPr defaultColWidth="9.140625" defaultRowHeight="18.75" x14ac:dyDescent="0.25"/>
  <cols>
    <col min="1" max="1" width="5.5703125" style="266" customWidth="1"/>
    <col min="2" max="2" width="7.85546875" style="292" customWidth="1"/>
    <col min="3" max="3" width="0.28515625" style="290" customWidth="1"/>
    <col min="4" max="4" width="3.42578125" style="267" hidden="1" customWidth="1"/>
    <col min="5" max="5" width="5.85546875" style="118" bestFit="1" customWidth="1"/>
    <col min="6" max="6" width="23.7109375" style="48" customWidth="1"/>
    <col min="7" max="7" width="5.140625" style="24" customWidth="1"/>
    <col min="8" max="8" width="23.140625" style="268" customWidth="1"/>
    <col min="9" max="9" width="8.7109375" style="14" hidden="1" customWidth="1"/>
    <col min="10" max="10" width="4.85546875" hidden="1" customWidth="1"/>
    <col min="11" max="16" width="9.140625" customWidth="1"/>
  </cols>
  <sheetData>
    <row r="1" spans="1:10" ht="44.45" customHeight="1" thickBot="1" x14ac:dyDescent="0.3">
      <c r="A1" s="283">
        <v>8</v>
      </c>
      <c r="B1" s="282"/>
      <c r="C1" s="282"/>
      <c r="D1" s="342" t="str">
        <f>CONCATENATE(Vstup!G1," ",TEXT(Vstup!$AS$2," d. m. rrrr"))</f>
        <v>BĚH K BOŽÍMU HROBU     SV. Hostýn        22. 8. 2026</v>
      </c>
      <c r="E1" s="342"/>
      <c r="F1" s="342"/>
      <c r="G1" s="342"/>
      <c r="H1" s="342"/>
      <c r="I1" s="342"/>
      <c r="J1">
        <v>1</v>
      </c>
    </row>
    <row r="2" spans="1:10" ht="15" x14ac:dyDescent="0.25">
      <c r="A2" s="261" t="s">
        <v>286</v>
      </c>
      <c r="B2" s="262" t="s">
        <v>717</v>
      </c>
      <c r="C2" s="263"/>
      <c r="D2" s="262" t="s">
        <v>718</v>
      </c>
      <c r="E2" s="263" t="s">
        <v>719</v>
      </c>
      <c r="F2" s="264" t="s">
        <v>0</v>
      </c>
      <c r="G2" s="281" t="s">
        <v>720</v>
      </c>
      <c r="H2" s="263" t="s">
        <v>721</v>
      </c>
      <c r="I2" s="265" t="s">
        <v>528</v>
      </c>
      <c r="J2">
        <v>4</v>
      </c>
    </row>
    <row r="3" spans="1:10" ht="26.25" x14ac:dyDescent="0.25">
      <c r="A3" s="336" t="s">
        <v>570</v>
      </c>
      <c r="B3" s="336"/>
      <c r="C3" s="336"/>
      <c r="D3" s="336"/>
      <c r="E3" s="336"/>
      <c r="F3" s="48" t="s">
        <v>1040</v>
      </c>
      <c r="H3" s="341" t="s">
        <v>756</v>
      </c>
      <c r="I3" s="341"/>
      <c r="J3">
        <v>3</v>
      </c>
    </row>
    <row r="4" spans="1:10" ht="15" x14ac:dyDescent="0.25">
      <c r="A4" s="261" t="s">
        <v>286</v>
      </c>
      <c r="B4" s="262" t="s">
        <v>717</v>
      </c>
      <c r="C4" s="263"/>
      <c r="D4" s="262" t="s">
        <v>718</v>
      </c>
      <c r="E4" s="263" t="s">
        <v>719</v>
      </c>
      <c r="F4" s="264" t="s">
        <v>0</v>
      </c>
      <c r="G4" s="281" t="s">
        <v>720</v>
      </c>
      <c r="H4" s="263" t="s">
        <v>721</v>
      </c>
      <c r="I4" s="265" t="s">
        <v>528</v>
      </c>
      <c r="J4">
        <v>4</v>
      </c>
    </row>
    <row r="5" spans="1:10" x14ac:dyDescent="0.25">
      <c r="A5" s="266">
        <v>1</v>
      </c>
      <c r="B5" s="292" t="s">
        <v>570</v>
      </c>
      <c r="D5" s="267">
        <v>0</v>
      </c>
      <c r="E5" s="118">
        <v>25</v>
      </c>
      <c r="F5" s="48" t="s">
        <v>1041</v>
      </c>
      <c r="G5" s="24">
        <v>2013</v>
      </c>
      <c r="H5" s="268" t="s">
        <v>679</v>
      </c>
      <c r="J5">
        <v>5</v>
      </c>
    </row>
    <row r="6" spans="1:10" x14ac:dyDescent="0.25">
      <c r="A6" s="266">
        <v>2</v>
      </c>
      <c r="B6" s="292" t="s">
        <v>570</v>
      </c>
      <c r="D6" s="267">
        <v>0</v>
      </c>
      <c r="E6" s="118">
        <v>2</v>
      </c>
      <c r="F6" s="48" t="s">
        <v>822</v>
      </c>
      <c r="G6" s="24">
        <v>2014</v>
      </c>
      <c r="H6" s="268" t="s">
        <v>747</v>
      </c>
      <c r="J6">
        <v>6</v>
      </c>
    </row>
    <row r="7" spans="1:10" x14ac:dyDescent="0.25">
      <c r="J7">
        <v>7</v>
      </c>
    </row>
    <row r="8" spans="1:10" ht="26.25" x14ac:dyDescent="0.25">
      <c r="A8" s="336" t="s">
        <v>578</v>
      </c>
      <c r="B8" s="336"/>
      <c r="C8" s="336"/>
      <c r="D8" s="336"/>
      <c r="E8" s="336"/>
      <c r="F8" s="48" t="s">
        <v>831</v>
      </c>
      <c r="H8" s="341" t="s">
        <v>760</v>
      </c>
      <c r="I8" s="341"/>
      <c r="J8">
        <v>8</v>
      </c>
    </row>
    <row r="9" spans="1:10" ht="15" x14ac:dyDescent="0.25">
      <c r="A9" s="261" t="s">
        <v>286</v>
      </c>
      <c r="B9" s="262" t="s">
        <v>717</v>
      </c>
      <c r="C9" s="263"/>
      <c r="D9" s="262" t="s">
        <v>718</v>
      </c>
      <c r="E9" s="263" t="s">
        <v>719</v>
      </c>
      <c r="F9" s="264" t="s">
        <v>0</v>
      </c>
      <c r="G9" s="281" t="s">
        <v>720</v>
      </c>
      <c r="H9" s="263" t="s">
        <v>721</v>
      </c>
      <c r="I9" s="265" t="s">
        <v>528</v>
      </c>
      <c r="J9">
        <v>9</v>
      </c>
    </row>
    <row r="10" spans="1:10" x14ac:dyDescent="0.25">
      <c r="A10" s="266">
        <v>1</v>
      </c>
      <c r="B10" s="292" t="s">
        <v>578</v>
      </c>
      <c r="D10" s="267">
        <v>0</v>
      </c>
      <c r="E10" s="118">
        <v>51</v>
      </c>
      <c r="F10" s="48" t="s">
        <v>1042</v>
      </c>
      <c r="G10" s="24">
        <v>2012</v>
      </c>
      <c r="H10" s="268" t="s">
        <v>36</v>
      </c>
      <c r="J10">
        <v>10</v>
      </c>
    </row>
    <row r="11" spans="1:10" x14ac:dyDescent="0.25">
      <c r="A11" s="266">
        <v>2</v>
      </c>
      <c r="B11" s="292" t="s">
        <v>578</v>
      </c>
      <c r="D11" s="267">
        <v>0</v>
      </c>
      <c r="E11" s="118">
        <v>11</v>
      </c>
      <c r="F11" s="48" t="s">
        <v>1043</v>
      </c>
      <c r="G11" s="24">
        <v>2011</v>
      </c>
      <c r="H11" s="268" t="s">
        <v>693</v>
      </c>
      <c r="J11">
        <v>11</v>
      </c>
    </row>
    <row r="12" spans="1:10" x14ac:dyDescent="0.25">
      <c r="A12" s="266">
        <v>3</v>
      </c>
      <c r="B12" s="292" t="s">
        <v>578</v>
      </c>
      <c r="D12" s="267">
        <v>0</v>
      </c>
      <c r="E12" s="118">
        <v>101</v>
      </c>
      <c r="F12" s="48" t="s">
        <v>1044</v>
      </c>
      <c r="G12" s="24">
        <v>2012</v>
      </c>
      <c r="H12" s="268" t="s">
        <v>524</v>
      </c>
      <c r="J12">
        <v>12</v>
      </c>
    </row>
    <row r="13" spans="1:10" x14ac:dyDescent="0.25">
      <c r="A13" s="266">
        <v>4</v>
      </c>
      <c r="B13" s="292" t="s">
        <v>578</v>
      </c>
      <c r="D13" s="267">
        <v>0</v>
      </c>
      <c r="E13" s="118">
        <v>79</v>
      </c>
      <c r="F13" s="48" t="s">
        <v>833</v>
      </c>
      <c r="G13" s="24">
        <v>2011</v>
      </c>
      <c r="H13" s="268" t="s">
        <v>679</v>
      </c>
      <c r="J13">
        <v>13</v>
      </c>
    </row>
    <row r="14" spans="1:10" x14ac:dyDescent="0.25">
      <c r="J14">
        <v>14</v>
      </c>
    </row>
    <row r="834926" spans="4:7" customFormat="1" ht="15" x14ac:dyDescent="0.25">
      <c r="D834926" s="267">
        <v>0</v>
      </c>
      <c r="G834926" s="24"/>
    </row>
  </sheetData>
  <mergeCells count="5">
    <mergeCell ref="D1:I1"/>
    <mergeCell ref="A3:E3"/>
    <mergeCell ref="H3:I3"/>
    <mergeCell ref="A8:E8"/>
    <mergeCell ref="H8:I8"/>
  </mergeCells>
  <conditionalFormatting sqref="A5:I7 A3 F3:H3 A10:I1048576 A8 F8:H8">
    <cfRule type="expression" dxfId="117" priority="1">
      <formula>AND($A3&lt;4,$A3&gt;0)</formula>
    </cfRule>
    <cfRule type="expression" dxfId="116" priority="2">
      <formula>AND(ISNUMBER($A3),$A3&gt;3)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2721" r:id="rId4" name="Button 1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22" r:id="rId5" name="Button 2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23" r:id="rId6" name="Button 3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24" r:id="rId7" name="Button 4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25" r:id="rId8" name="Button 5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26" r:id="rId9" name="Button 6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27" r:id="rId10" name="Button 7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28" r:id="rId11" name="Button 8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29" r:id="rId12" name="Button 9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30" r:id="rId13" name="Button 10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834913"/>
  <sheetViews>
    <sheetView workbookViewId="0">
      <selection activeCell="H14" sqref="H14"/>
    </sheetView>
  </sheetViews>
  <sheetFormatPr defaultColWidth="9.140625" defaultRowHeight="18.75" x14ac:dyDescent="0.25"/>
  <cols>
    <col min="1" max="1" width="5.5703125" style="266" customWidth="1"/>
    <col min="2" max="2" width="7.85546875" style="292" customWidth="1"/>
    <col min="3" max="3" width="0.28515625" style="290" customWidth="1"/>
    <col min="4" max="4" width="3.42578125" style="267" hidden="1" customWidth="1"/>
    <col min="5" max="5" width="5.85546875" style="118" bestFit="1" customWidth="1"/>
    <col min="6" max="6" width="23.7109375" style="48" customWidth="1"/>
    <col min="7" max="7" width="5.140625" style="24" customWidth="1"/>
    <col min="8" max="8" width="23.140625" style="268" customWidth="1"/>
    <col min="9" max="9" width="8.7109375" style="14" hidden="1" customWidth="1"/>
    <col min="10" max="10" width="4.85546875" hidden="1" customWidth="1"/>
    <col min="11" max="16" width="9.140625" customWidth="1"/>
  </cols>
  <sheetData>
    <row r="1" spans="1:10" ht="44.45" customHeight="1" thickBot="1" x14ac:dyDescent="0.3">
      <c r="A1" s="283">
        <v>9</v>
      </c>
      <c r="B1" s="282"/>
      <c r="C1" s="282"/>
      <c r="D1" s="342" t="str">
        <f>CONCATENATE(Vstup!G1," ",TEXT(Vstup!$AS$2," d. m. rrrr"))</f>
        <v>BĚH K BOŽÍMU HROBU     SV. Hostýn        22. 8. 2026</v>
      </c>
      <c r="E1" s="342"/>
      <c r="F1" s="342"/>
      <c r="G1" s="342"/>
      <c r="H1" s="342"/>
      <c r="I1" s="342"/>
      <c r="J1">
        <v>1</v>
      </c>
    </row>
    <row r="2" spans="1:10" ht="15" x14ac:dyDescent="0.25">
      <c r="A2" s="261" t="s">
        <v>286</v>
      </c>
      <c r="B2" s="262" t="s">
        <v>717</v>
      </c>
      <c r="C2" s="263"/>
      <c r="D2" s="262" t="s">
        <v>718</v>
      </c>
      <c r="E2" s="263" t="s">
        <v>719</v>
      </c>
      <c r="F2" s="264" t="s">
        <v>0</v>
      </c>
      <c r="G2" s="281" t="s">
        <v>720</v>
      </c>
      <c r="H2" s="263" t="s">
        <v>721</v>
      </c>
      <c r="I2" s="265" t="s">
        <v>528</v>
      </c>
      <c r="J2">
        <v>4</v>
      </c>
    </row>
    <row r="3" spans="1:10" ht="26.25" x14ac:dyDescent="0.25">
      <c r="A3" s="336" t="s">
        <v>575</v>
      </c>
      <c r="B3" s="336"/>
      <c r="C3" s="336"/>
      <c r="D3" s="336"/>
      <c r="E3" s="336"/>
      <c r="F3" s="48" t="s">
        <v>1040</v>
      </c>
      <c r="H3" s="341" t="s">
        <v>756</v>
      </c>
      <c r="I3" s="341"/>
      <c r="J3">
        <v>3</v>
      </c>
    </row>
    <row r="4" spans="1:10" ht="15" x14ac:dyDescent="0.25">
      <c r="A4" s="261" t="s">
        <v>286</v>
      </c>
      <c r="B4" s="262" t="s">
        <v>717</v>
      </c>
      <c r="C4" s="263"/>
      <c r="D4" s="262" t="s">
        <v>718</v>
      </c>
      <c r="E4" s="263" t="s">
        <v>719</v>
      </c>
      <c r="F4" s="264" t="s">
        <v>0</v>
      </c>
      <c r="G4" s="281" t="s">
        <v>720</v>
      </c>
      <c r="H4" s="263" t="s">
        <v>721</v>
      </c>
      <c r="I4" s="265" t="s">
        <v>528</v>
      </c>
      <c r="J4">
        <v>4</v>
      </c>
    </row>
    <row r="5" spans="1:10" x14ac:dyDescent="0.25">
      <c r="A5" s="266">
        <v>1</v>
      </c>
      <c r="B5" s="292" t="s">
        <v>575</v>
      </c>
      <c r="D5" s="267">
        <v>0</v>
      </c>
      <c r="E5" s="118">
        <v>78</v>
      </c>
      <c r="F5" s="48" t="s">
        <v>842</v>
      </c>
      <c r="G5" s="24">
        <v>2013</v>
      </c>
      <c r="H5" s="268" t="s">
        <v>679</v>
      </c>
      <c r="J5">
        <v>5</v>
      </c>
    </row>
    <row r="6" spans="1:10" x14ac:dyDescent="0.25">
      <c r="A6" s="266">
        <v>2</v>
      </c>
      <c r="B6" s="292" t="s">
        <v>575</v>
      </c>
      <c r="D6" s="267">
        <v>0</v>
      </c>
      <c r="E6" s="118">
        <v>64</v>
      </c>
      <c r="F6" s="48" t="s">
        <v>1045</v>
      </c>
      <c r="G6" s="24">
        <v>2013</v>
      </c>
      <c r="H6" s="268" t="s">
        <v>689</v>
      </c>
      <c r="J6">
        <v>6</v>
      </c>
    </row>
    <row r="7" spans="1:10" x14ac:dyDescent="0.25">
      <c r="A7" s="266">
        <v>3</v>
      </c>
      <c r="B7" s="292" t="s">
        <v>575</v>
      </c>
      <c r="D7" s="267">
        <v>0</v>
      </c>
      <c r="E7" s="118">
        <v>119</v>
      </c>
      <c r="F7" s="48" t="s">
        <v>849</v>
      </c>
      <c r="G7" s="24">
        <v>2013</v>
      </c>
      <c r="H7" s="268" t="s">
        <v>692</v>
      </c>
      <c r="J7">
        <v>7</v>
      </c>
    </row>
    <row r="8" spans="1:10" x14ac:dyDescent="0.25">
      <c r="A8" s="266">
        <v>4</v>
      </c>
      <c r="B8" s="292" t="s">
        <v>575</v>
      </c>
      <c r="D8" s="267">
        <v>0</v>
      </c>
      <c r="E8" s="118">
        <v>41</v>
      </c>
      <c r="F8" s="48" t="s">
        <v>846</v>
      </c>
      <c r="G8" s="24">
        <v>2013</v>
      </c>
      <c r="H8" s="268" t="s">
        <v>692</v>
      </c>
      <c r="J8">
        <v>8</v>
      </c>
    </row>
    <row r="9" spans="1:10" x14ac:dyDescent="0.25">
      <c r="A9" s="266">
        <v>5</v>
      </c>
      <c r="B9" s="292" t="s">
        <v>575</v>
      </c>
      <c r="D9" s="267">
        <v>0</v>
      </c>
      <c r="E9" s="118">
        <v>69</v>
      </c>
      <c r="F9" s="48" t="s">
        <v>1046</v>
      </c>
      <c r="G9" s="24">
        <v>2014</v>
      </c>
      <c r="H9" s="268" t="s">
        <v>890</v>
      </c>
      <c r="J9">
        <v>9</v>
      </c>
    </row>
    <row r="10" spans="1:10" x14ac:dyDescent="0.25">
      <c r="J10">
        <v>10</v>
      </c>
    </row>
    <row r="11" spans="1:10" ht="26.25" x14ac:dyDescent="0.25">
      <c r="A11" s="336" t="s">
        <v>583</v>
      </c>
      <c r="B11" s="336"/>
      <c r="C11" s="336"/>
      <c r="D11" s="336"/>
      <c r="E11" s="336"/>
      <c r="F11" s="48" t="s">
        <v>831</v>
      </c>
      <c r="H11" s="341" t="s">
        <v>760</v>
      </c>
      <c r="I11" s="341"/>
      <c r="J11">
        <v>11</v>
      </c>
    </row>
    <row r="12" spans="1:10" ht="15" x14ac:dyDescent="0.25">
      <c r="A12" s="261" t="s">
        <v>286</v>
      </c>
      <c r="B12" s="262" t="s">
        <v>717</v>
      </c>
      <c r="C12" s="263"/>
      <c r="D12" s="262" t="s">
        <v>718</v>
      </c>
      <c r="E12" s="263" t="s">
        <v>719</v>
      </c>
      <c r="F12" s="264" t="s">
        <v>0</v>
      </c>
      <c r="G12" s="281" t="s">
        <v>720</v>
      </c>
      <c r="H12" s="263" t="s">
        <v>721</v>
      </c>
      <c r="I12" s="265" t="s">
        <v>528</v>
      </c>
      <c r="J12">
        <v>12</v>
      </c>
    </row>
    <row r="13" spans="1:10" x14ac:dyDescent="0.25">
      <c r="A13" s="266">
        <v>1</v>
      </c>
      <c r="B13" s="292" t="s">
        <v>583</v>
      </c>
      <c r="D13" s="267">
        <v>0</v>
      </c>
      <c r="E13" s="118">
        <v>23</v>
      </c>
      <c r="F13" s="48" t="s">
        <v>1047</v>
      </c>
      <c r="G13" s="24">
        <v>2011</v>
      </c>
      <c r="H13" s="268" t="s">
        <v>922</v>
      </c>
      <c r="J13">
        <v>13</v>
      </c>
    </row>
    <row r="14" spans="1:10" x14ac:dyDescent="0.25">
      <c r="A14" s="266">
        <v>2</v>
      </c>
      <c r="B14" s="292" t="s">
        <v>583</v>
      </c>
      <c r="D14" s="267">
        <v>0</v>
      </c>
      <c r="E14" s="118">
        <v>44</v>
      </c>
      <c r="F14" s="48" t="s">
        <v>1048</v>
      </c>
      <c r="G14" s="24">
        <v>2012</v>
      </c>
      <c r="H14" s="268" t="s">
        <v>890</v>
      </c>
      <c r="J14">
        <v>14</v>
      </c>
    </row>
    <row r="15" spans="1:10" x14ac:dyDescent="0.25">
      <c r="J15">
        <v>15</v>
      </c>
    </row>
    <row r="834913" spans="4:7" customFormat="1" ht="15" x14ac:dyDescent="0.25">
      <c r="D834913" s="267">
        <v>0</v>
      </c>
      <c r="G834913" s="24"/>
    </row>
  </sheetData>
  <mergeCells count="5">
    <mergeCell ref="D1:I1"/>
    <mergeCell ref="A3:E3"/>
    <mergeCell ref="H3:I3"/>
    <mergeCell ref="A11:E11"/>
    <mergeCell ref="H11:I11"/>
  </mergeCells>
  <conditionalFormatting sqref="A5:I10 A3 F3:H3 A13:I1048576 A11 F11:H11">
    <cfRule type="expression" dxfId="115" priority="1">
      <formula>AND($A3&lt;4,$A3&gt;0)</formula>
    </cfRule>
    <cfRule type="expression" dxfId="114" priority="2">
      <formula>AND(ISNUMBER($A3),$A3&gt;3)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3745" r:id="rId4" name="Button 1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746" r:id="rId5" name="Button 2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747" r:id="rId6" name="Button 3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748" r:id="rId7" name="Button 4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749" r:id="rId8" name="Button 5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750" r:id="rId9" name="Button 6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751" r:id="rId10" name="Button 7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752" r:id="rId11" name="Button 8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753" r:id="rId12" name="Button 9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754" r:id="rId13" name="Button 10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XFB149"/>
  <sheetViews>
    <sheetView workbookViewId="0">
      <pane ySplit="8" topLeftCell="A9" activePane="bottomLeft" state="frozenSplit"/>
      <selection pane="bottomLeft" activeCell="K13" sqref="K13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5</v>
      </c>
      <c r="I1" s="115"/>
      <c r="J1" s="269" t="s">
        <v>343</v>
      </c>
      <c r="K1" s="116"/>
      <c r="L1" s="117" t="s">
        <v>498</v>
      </c>
      <c r="M1" s="118">
        <f>COUNT(K9:K100)</f>
        <v>4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80 m</v>
      </c>
      <c r="B2" s="346"/>
      <c r="C2" s="346"/>
      <c r="D2" s="293" t="s">
        <v>107</v>
      </c>
      <c r="E2" s="347" t="str">
        <f ca="1">IF(ISERROR(VLOOKUP(D2,kateg2,5,FALSE)),IF(D2="KOND","1900 - " &amp; YEAR(TODAY()),""),CONCATENATE(VLOOKUP(D2,kateg2,5,FALSE)," - ",VLOOKUP(D2,kateg2,6,FALSE)))</f>
        <v>2009 - 2010</v>
      </c>
      <c r="F2" s="347"/>
      <c r="G2" s="290" t="str">
        <f>IF(D2="","",VLOOKUP(D2,kateg2,4,0))</f>
        <v>Dorostenky</v>
      </c>
      <c r="H2" s="118">
        <f>IF(D2="","",COUNTIF($E$9:$E$100,D2))</f>
        <v>2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 t="s">
        <v>881</v>
      </c>
      <c r="E3" s="347" t="str">
        <f ca="1">IF(ISERROR(VLOOKUP(D3,kateg2,5,FALSE)),IF(D3="KOND","1900 - " &amp; YEAR(TODAY()),""),CONCATENATE(VLOOKUP(D3,kateg2,5,FALSE)," - ",VLOOKUP(D3,kateg2,6,FALSE)))</f>
        <v>1971 -  a starší</v>
      </c>
      <c r="F3" s="347"/>
      <c r="G3" s="290" t="str">
        <f>IF(D3="","",VLOOKUP(D3,kateg2,4,0))</f>
        <v>Ženy D</v>
      </c>
      <c r="H3" s="118">
        <f>IF(D3="","",COUNTIF($E$9:$E$100,D3))</f>
        <v>3</v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 t="s">
        <v>99</v>
      </c>
      <c r="E4" s="347" t="str">
        <f ca="1">IF(ISERROR(VLOOKUP(D4,kateg2,5,FALSE)),IF(D4="KOND","1900 - " &amp; YEAR(TODAY()),""),CONCATENATE(VLOOKUP(D4,kateg2,5,FALSE)," - ",VLOOKUP(D4,kateg2,6,FALSE)))</f>
        <v>2007 - 2008</v>
      </c>
      <c r="F4" s="347"/>
      <c r="G4" s="290" t="str">
        <f>IF(D4="","",VLOOKUP(D4,kateg2,4,0))</f>
        <v>Junioři</v>
      </c>
      <c r="H4" s="118">
        <f>IF(D4="","",COUNTIF($E$9:$E$100,D4))</f>
        <v>0</v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1947</v>
      </c>
      <c r="O5" s="350" t="str">
        <f>A7</f>
        <v>Dorostenky, Ženy D, Junioři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2010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Dorostenky, Ženy D, Junioři</v>
      </c>
      <c r="B7" s="354"/>
      <c r="C7" s="354"/>
      <c r="D7" s="354"/>
      <c r="E7" s="354"/>
      <c r="F7" s="354"/>
      <c r="G7" s="120" t="s">
        <v>342</v>
      </c>
      <c r="H7" s="121">
        <v>10</v>
      </c>
      <c r="I7" s="115"/>
      <c r="J7" s="351" t="s">
        <v>499</v>
      </c>
      <c r="K7" s="351"/>
      <c r="L7" s="351"/>
      <c r="M7" s="252">
        <f>H7</f>
        <v>10</v>
      </c>
      <c r="N7" s="83"/>
      <c r="O7" s="122"/>
      <c r="P7" s="122" t="str">
        <f>E1</f>
        <v>Ročník</v>
      </c>
      <c r="Q7" s="123"/>
      <c r="R7" s="352" t="str">
        <f ca="1">E2</f>
        <v>2009 - 2010</v>
      </c>
      <c r="S7" s="352"/>
      <c r="T7" s="352"/>
      <c r="U7" s="124" t="s">
        <v>342</v>
      </c>
      <c r="V7" s="125">
        <f>H7</f>
        <v>10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D07</v>
      </c>
      <c r="AB8" s="26" t="s">
        <v>345</v>
      </c>
      <c r="AC8" s="26" t="str">
        <f>D3</f>
        <v>D12</v>
      </c>
      <c r="AD8" s="26" t="s">
        <v>345</v>
      </c>
      <c r="AE8" s="26" t="str">
        <f>D4</f>
        <v>C08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3</v>
      </c>
      <c r="C9" s="130" t="s">
        <v>901</v>
      </c>
      <c r="D9" s="131" t="s">
        <v>264</v>
      </c>
      <c r="E9" s="132" t="s">
        <v>107</v>
      </c>
      <c r="F9" s="133">
        <v>2010</v>
      </c>
      <c r="G9" s="130" t="s">
        <v>747</v>
      </c>
      <c r="H9" s="289">
        <f>IF(OR(B9="",ISERROR(VLOOKUP(B9,$AK$9:$AL$100,2,FALSE))),"",VLOOKUP(B9,$AK$9:$AL$100,2,FALSE))</f>
        <v>2</v>
      </c>
      <c r="I9" s="115">
        <f>B9</f>
        <v>3</v>
      </c>
      <c r="J9" s="271">
        <f>A9</f>
        <v>1</v>
      </c>
      <c r="K9" s="272">
        <v>50</v>
      </c>
      <c r="L9" s="274"/>
      <c r="M9" s="134">
        <f>V9</f>
        <v>0</v>
      </c>
      <c r="N9" s="254" t="str">
        <f>IF(ISERROR(VLOOKUP($K9,$B$9:$G$100,N$3,FALSE)),"",VLOOKUP($K9,$B$9:$G$100,N$3,FALSE))</f>
        <v>D07</v>
      </c>
      <c r="O9" s="135">
        <f>AL9</f>
        <v>1</v>
      </c>
      <c r="P9" s="136">
        <f>K9</f>
        <v>50</v>
      </c>
      <c r="Q9" s="130" t="str">
        <f t="shared" ref="Q9:U24" si="0">IF(ISERROR(VLOOKUP($K9,$B$9:$G$100,Q$3,FALSE)),"",VLOOKUP($K9,$B$9:$G$100,Q$3,FALSE))</f>
        <v>Ferdová</v>
      </c>
      <c r="R9" s="131" t="str">
        <f>IF(ISERROR(VLOOKUP($K9,$B$9:$G$100,R$3,FALSE)),"",IF(VLOOKUP($K9,$B$9:$G$100,R$3,FALSE)=0,"",VLOOKUP($K9,$B$9:$G$100,R$3,FALSE)))</f>
        <v>Anna</v>
      </c>
      <c r="S9" s="137" t="str">
        <f t="shared" ref="S9:S72" si="1">IF(N9="","",VLOOKUP(N9,kateg2,4,FALSE))</f>
        <v>Dorostenky</v>
      </c>
      <c r="T9" s="133">
        <f t="shared" si="0"/>
        <v>2009</v>
      </c>
      <c r="U9" s="138" t="str">
        <f>IF(ISERROR(VLOOKUP($K9,$B$9:$G$100,U$3,FALSE)),"",VLOOKUP($K9,$B$9:$G$100,U$3,FALSE))</f>
        <v>Staré Město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50</v>
      </c>
      <c r="Z9" s="26">
        <f>X9</f>
        <v>1</v>
      </c>
      <c r="AA9" t="str">
        <f t="shared" ref="AA9:AA72" si="3">IF(AA$8=$N9,$Q9,"")</f>
        <v>Ferdová</v>
      </c>
      <c r="AB9">
        <f>IF(AA9&lt;&gt;"",MAX(AB8:AB$8)+1,"")</f>
        <v>1</v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50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50</v>
      </c>
      <c r="C10" s="130" t="s">
        <v>35</v>
      </c>
      <c r="D10" s="131" t="s">
        <v>242</v>
      </c>
      <c r="E10" s="132" t="s">
        <v>107</v>
      </c>
      <c r="F10" s="133">
        <v>2009</v>
      </c>
      <c r="G10" s="130" t="s">
        <v>36</v>
      </c>
      <c r="H10" s="289">
        <f t="shared" ref="H10:H73" si="11">IF(OR(B10="",ISERROR(VLOOKUP(B10,$AK$9:$AL$100,2,FALSE))),"",VLOOKUP(B10,$AK$9:$AL$100,2,FALSE))</f>
        <v>1</v>
      </c>
      <c r="I10" s="115">
        <f t="shared" ref="I10:I73" si="12">B10</f>
        <v>50</v>
      </c>
      <c r="J10" s="271">
        <f t="shared" ref="J10:J73" si="13">A10</f>
        <v>2</v>
      </c>
      <c r="K10" s="272">
        <v>3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D07</v>
      </c>
      <c r="O10" s="135">
        <f t="shared" ref="O10:O73" si="16">AL10</f>
        <v>2</v>
      </c>
      <c r="P10" s="136">
        <f t="shared" ref="P10:P73" si="17">K10</f>
        <v>3</v>
      </c>
      <c r="Q10" s="130" t="str">
        <f t="shared" si="0"/>
        <v>Kynštová</v>
      </c>
      <c r="R10" s="131" t="str">
        <f t="shared" ref="R10:R73" si="18">IF(ISERROR(VLOOKUP($K10,$B$9:$G$100,R$3,FALSE)),"",IF(VLOOKUP($K10,$B$9:$G$100,R$3,FALSE)=0,"",VLOOKUP($K10,$B$9:$G$100,R$3,FALSE)))</f>
        <v>Marie</v>
      </c>
      <c r="S10" s="137" t="str">
        <f t="shared" si="1"/>
        <v>Dorostenky</v>
      </c>
      <c r="T10" s="133">
        <f t="shared" si="0"/>
        <v>2010</v>
      </c>
      <c r="U10" s="138" t="str">
        <f t="shared" si="0"/>
        <v>Vysoké Mýto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3</v>
      </c>
      <c r="Z10" s="26">
        <f t="shared" ref="Z10:Z73" si="21">X10</f>
        <v>2</v>
      </c>
      <c r="AA10" t="str">
        <f t="shared" si="3"/>
        <v>Kynštová</v>
      </c>
      <c r="AB10">
        <f>IF(AA10&lt;&gt;"",MAX(AB$8:AB9)+1,"")</f>
        <v>2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3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47</v>
      </c>
      <c r="C11" s="130" t="s">
        <v>947</v>
      </c>
      <c r="D11" s="131" t="s">
        <v>946</v>
      </c>
      <c r="E11" s="132" t="s">
        <v>881</v>
      </c>
      <c r="F11" s="133">
        <v>1964</v>
      </c>
      <c r="G11" s="130" t="s">
        <v>245</v>
      </c>
      <c r="H11" s="289">
        <f t="shared" si="11"/>
        <v>1</v>
      </c>
      <c r="I11" s="115">
        <f t="shared" si="12"/>
        <v>47</v>
      </c>
      <c r="J11" s="271">
        <f t="shared" si="13"/>
        <v>3</v>
      </c>
      <c r="K11" s="272">
        <v>47</v>
      </c>
      <c r="L11" s="274"/>
      <c r="M11" s="134">
        <f t="shared" si="14"/>
        <v>0</v>
      </c>
      <c r="N11" s="254" t="str">
        <f t="shared" si="15"/>
        <v>D12</v>
      </c>
      <c r="O11" s="135">
        <f t="shared" si="16"/>
        <v>1</v>
      </c>
      <c r="P11" s="136">
        <f t="shared" si="17"/>
        <v>47</v>
      </c>
      <c r="Q11" s="130" t="str">
        <f t="shared" si="0"/>
        <v>Dokoupilová</v>
      </c>
      <c r="R11" s="131" t="str">
        <f t="shared" si="18"/>
        <v>Zdenka</v>
      </c>
      <c r="S11" s="137" t="str">
        <f t="shared" si="1"/>
        <v>Ženy D</v>
      </c>
      <c r="T11" s="133">
        <f t="shared" si="0"/>
        <v>1964</v>
      </c>
      <c r="U11" s="138" t="str">
        <f t="shared" si="0"/>
        <v>Žatčany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47</v>
      </c>
      <c r="Z11" s="26">
        <f t="shared" si="21"/>
        <v>3</v>
      </c>
      <c r="AA11" t="str">
        <f t="shared" si="3"/>
        <v/>
      </c>
      <c r="AB11" t="str">
        <f>IF(AA11&lt;&gt;"",MAX(AB$8:AB10)+1,"")</f>
        <v/>
      </c>
      <c r="AC11" t="str">
        <f t="shared" si="4"/>
        <v>Dokoupilová</v>
      </c>
      <c r="AD11">
        <f>IF(AC11&lt;&gt;"",MAX(AD$8:AD10)+1,"")</f>
        <v>1</v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47</v>
      </c>
      <c r="AL11">
        <f t="shared" si="23"/>
        <v>1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132</v>
      </c>
      <c r="C12" s="130" t="s">
        <v>1016</v>
      </c>
      <c r="D12" s="131" t="s">
        <v>208</v>
      </c>
      <c r="E12" s="132" t="s">
        <v>881</v>
      </c>
      <c r="F12" s="133">
        <v>1947</v>
      </c>
      <c r="G12" s="130" t="s">
        <v>1017</v>
      </c>
      <c r="H12" s="289">
        <f t="shared" si="11"/>
        <v>2</v>
      </c>
      <c r="I12" s="115">
        <f t="shared" si="12"/>
        <v>132</v>
      </c>
      <c r="J12" s="271">
        <f t="shared" si="13"/>
        <v>4</v>
      </c>
      <c r="K12" s="272">
        <v>132</v>
      </c>
      <c r="L12" s="274"/>
      <c r="M12" s="134">
        <f t="shared" si="14"/>
        <v>0</v>
      </c>
      <c r="N12" s="254" t="str">
        <f>IF(ISERROR(VLOOKUP($K12,$B$9:$G$100,N$3,FALSE)),"",VLOOKUP($K12,$B$9:$G$100,N$3,FALSE))</f>
        <v>D12</v>
      </c>
      <c r="O12" s="135">
        <f t="shared" si="16"/>
        <v>2</v>
      </c>
      <c r="P12" s="136">
        <f>K12</f>
        <v>132</v>
      </c>
      <c r="Q12" s="130" t="str">
        <f>IF(ISERROR(VLOOKUP($K12,$B$9:$G$100,Q$3,FALSE)),"",VLOOKUP($K12,$B$9:$G$100,Q$3,FALSE))</f>
        <v>Cupalová</v>
      </c>
      <c r="R12" s="131" t="str">
        <f>IF(ISERROR(VLOOKUP($K12,$B$9:$G$100,R$3,FALSE)),"",IF(VLOOKUP($K12,$B$9:$G$100,R$3,FALSE)=0,"",VLOOKUP($K12,$B$9:$G$100,R$3,FALSE)))</f>
        <v>Eva</v>
      </c>
      <c r="S12" s="137" t="str">
        <f t="shared" si="1"/>
        <v>Ženy D</v>
      </c>
      <c r="T12" s="133">
        <f>IF(ISERROR(VLOOKUP($K12,$B$9:$G$100,T$3,FALSE)),"",VLOOKUP($K12,$B$9:$G$100,T$3,FALSE))</f>
        <v>1947</v>
      </c>
      <c r="U12" s="138" t="str">
        <f>IF(ISERROR(VLOOKUP($K12,$B$9:$G$100,U$3,FALSE)),"",VLOOKUP($K12,$B$9:$G$100,U$3,FALSE))</f>
        <v>Holubice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132</v>
      </c>
      <c r="Z12" s="26">
        <f t="shared" si="21"/>
        <v>4</v>
      </c>
      <c r="AA12" t="str">
        <f t="shared" si="3"/>
        <v/>
      </c>
      <c r="AB12" t="str">
        <f>IF(AA12&lt;&gt;"",MAX(AB$8:AB11)+1,"")</f>
        <v/>
      </c>
      <c r="AC12" t="str">
        <f t="shared" si="4"/>
        <v>Cupalová</v>
      </c>
      <c r="AD12">
        <f>IF(AC12&lt;&gt;"",MAX(AD$8:AD11)+1,"")</f>
        <v>2</v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132</v>
      </c>
      <c r="AL12">
        <f t="shared" si="23"/>
        <v>2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135</v>
      </c>
      <c r="C13" s="130" t="s">
        <v>1022</v>
      </c>
      <c r="D13" s="131" t="s">
        <v>1021</v>
      </c>
      <c r="E13" s="132" t="s">
        <v>881</v>
      </c>
      <c r="F13" s="133">
        <v>1969</v>
      </c>
      <c r="G13" s="130" t="s">
        <v>1020</v>
      </c>
      <c r="H13" s="289" t="str">
        <f t="shared" si="11"/>
        <v/>
      </c>
      <c r="I13" s="115">
        <f t="shared" si="12"/>
        <v>135</v>
      </c>
      <c r="J13" s="271">
        <f t="shared" si="13"/>
        <v>5</v>
      </c>
      <c r="K13" s="272"/>
      <c r="L13" s="274"/>
      <c r="M13" s="134">
        <f t="shared" si="14"/>
        <v>0</v>
      </c>
      <c r="N13" s="254" t="str">
        <f t="shared" si="15"/>
        <v/>
      </c>
      <c r="O13" s="135">
        <f t="shared" si="16"/>
        <v>0</v>
      </c>
      <c r="P13" s="136">
        <f t="shared" si="17"/>
        <v>0</v>
      </c>
      <c r="Q13" s="130" t="str">
        <f t="shared" si="0"/>
        <v/>
      </c>
      <c r="R13" s="131" t="str">
        <f t="shared" si="18"/>
        <v/>
      </c>
      <c r="S13" s="137" t="str">
        <f t="shared" si="1"/>
        <v/>
      </c>
      <c r="T13" s="133" t="str">
        <f t="shared" si="0"/>
        <v/>
      </c>
      <c r="U13" s="138" t="str">
        <f t="shared" si="0"/>
        <v/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0</v>
      </c>
      <c r="Z13" s="26">
        <f t="shared" si="21"/>
        <v>5</v>
      </c>
      <c r="AA13" t="str">
        <f t="shared" si="3"/>
        <v/>
      </c>
      <c r="AB13" t="str">
        <f>IF(AA13&lt;&gt;"",MAX(AB$8:AB12)+1,"")</f>
        <v/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0</v>
      </c>
      <c r="AL13">
        <f t="shared" si="23"/>
        <v>0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 t="str">
        <f>IF(B14&lt;&gt;"",MAX($A$8:A13)+1,"")</f>
        <v/>
      </c>
      <c r="B14" s="7"/>
      <c r="C14" s="130"/>
      <c r="D14" s="131"/>
      <c r="E14" s="132"/>
      <c r="F14" s="133"/>
      <c r="G14" s="130"/>
      <c r="H14" s="289" t="str">
        <f t="shared" si="11"/>
        <v/>
      </c>
      <c r="I14" s="115">
        <f t="shared" si="12"/>
        <v>0</v>
      </c>
      <c r="J14" s="271" t="str">
        <f t="shared" si="13"/>
        <v/>
      </c>
      <c r="K14" s="272"/>
      <c r="L14" s="274"/>
      <c r="M14" s="134">
        <f t="shared" si="14"/>
        <v>0</v>
      </c>
      <c r="N14" s="254" t="str">
        <f t="shared" si="15"/>
        <v/>
      </c>
      <c r="O14" s="135">
        <f t="shared" si="16"/>
        <v>0</v>
      </c>
      <c r="P14" s="136">
        <f t="shared" si="17"/>
        <v>0</v>
      </c>
      <c r="Q14" s="130" t="str">
        <f t="shared" si="0"/>
        <v/>
      </c>
      <c r="R14" s="131" t="str">
        <f t="shared" si="18"/>
        <v/>
      </c>
      <c r="S14" s="137" t="str">
        <f t="shared" si="1"/>
        <v/>
      </c>
      <c r="T14" s="133" t="str">
        <f t="shared" si="0"/>
        <v/>
      </c>
      <c r="U14" s="138" t="str">
        <f t="shared" si="0"/>
        <v/>
      </c>
      <c r="V14" s="255">
        <f t="shared" si="19"/>
        <v>0</v>
      </c>
      <c r="W14" s="256" t="str">
        <f t="shared" si="20"/>
        <v/>
      </c>
      <c r="X14" s="29" t="str">
        <f t="shared" si="2"/>
        <v/>
      </c>
      <c r="Y14" s="45">
        <f t="shared" si="2"/>
        <v>0</v>
      </c>
      <c r="Z14" s="26" t="str">
        <f t="shared" si="21"/>
        <v/>
      </c>
      <c r="AA14" t="str">
        <f t="shared" si="3"/>
        <v/>
      </c>
      <c r="AB14" t="str">
        <f>IF(AA14&lt;&gt;"",MAX(AB$8:AB13)+1,"")</f>
        <v/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0</v>
      </c>
      <c r="AL14">
        <f t="shared" si="23"/>
        <v>0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 t="str">
        <f>IF(B15&lt;&gt;"",MAX($A$8:A14)+1,"")</f>
        <v/>
      </c>
      <c r="B15" s="7"/>
      <c r="C15" s="130"/>
      <c r="D15" s="131"/>
      <c r="E15" s="132"/>
      <c r="F15" s="133"/>
      <c r="G15" s="130"/>
      <c r="H15" s="289" t="str">
        <f t="shared" si="11"/>
        <v/>
      </c>
      <c r="I15" s="115">
        <f t="shared" si="12"/>
        <v>0</v>
      </c>
      <c r="J15" s="271" t="str">
        <f t="shared" si="13"/>
        <v/>
      </c>
      <c r="K15" s="272"/>
      <c r="L15" s="274"/>
      <c r="M15" s="134">
        <f t="shared" si="14"/>
        <v>0</v>
      </c>
      <c r="N15" s="254" t="str">
        <f t="shared" si="15"/>
        <v/>
      </c>
      <c r="O15" s="135">
        <f t="shared" si="16"/>
        <v>0</v>
      </c>
      <c r="P15" s="136">
        <f t="shared" si="17"/>
        <v>0</v>
      </c>
      <c r="Q15" s="130" t="str">
        <f t="shared" si="0"/>
        <v/>
      </c>
      <c r="R15" s="131" t="str">
        <f t="shared" si="18"/>
        <v/>
      </c>
      <c r="S15" s="137" t="str">
        <f t="shared" si="1"/>
        <v/>
      </c>
      <c r="T15" s="133" t="str">
        <f t="shared" si="0"/>
        <v/>
      </c>
      <c r="U15" s="138" t="str">
        <f t="shared" si="0"/>
        <v/>
      </c>
      <c r="V15" s="255">
        <f t="shared" si="19"/>
        <v>0</v>
      </c>
      <c r="W15" s="256" t="str">
        <f t="shared" si="20"/>
        <v/>
      </c>
      <c r="X15" s="29" t="str">
        <f t="shared" si="2"/>
        <v/>
      </c>
      <c r="Y15" s="45">
        <f t="shared" si="2"/>
        <v>0</v>
      </c>
      <c r="Z15" s="26" t="str">
        <f t="shared" si="21"/>
        <v/>
      </c>
      <c r="AA15" t="str">
        <f t="shared" si="3"/>
        <v/>
      </c>
      <c r="AB15" t="str">
        <f>IF(AA15&lt;&gt;"",MAX(AB$8:AB14)+1,"")</f>
        <v/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0</v>
      </c>
      <c r="AL15">
        <f t="shared" si="23"/>
        <v>0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 t="str">
        <f>IF(B16&lt;&gt;"",MAX($A$8:A15)+1,"")</f>
        <v/>
      </c>
      <c r="B16" s="7"/>
      <c r="C16" s="130"/>
      <c r="D16" s="131"/>
      <c r="E16" s="132"/>
      <c r="F16" s="133"/>
      <c r="G16" s="130"/>
      <c r="H16" s="289" t="str">
        <f t="shared" si="11"/>
        <v/>
      </c>
      <c r="I16" s="115">
        <f t="shared" si="12"/>
        <v>0</v>
      </c>
      <c r="J16" s="271" t="str">
        <f t="shared" si="13"/>
        <v/>
      </c>
      <c r="K16" s="272"/>
      <c r="L16" s="274"/>
      <c r="M16" s="134">
        <f t="shared" si="14"/>
        <v>0</v>
      </c>
      <c r="N16" s="254" t="str">
        <f t="shared" si="15"/>
        <v/>
      </c>
      <c r="O16" s="135">
        <f t="shared" si="16"/>
        <v>0</v>
      </c>
      <c r="P16" s="136">
        <f t="shared" si="17"/>
        <v>0</v>
      </c>
      <c r="Q16" s="130" t="str">
        <f t="shared" si="0"/>
        <v/>
      </c>
      <c r="R16" s="131" t="str">
        <f t="shared" si="18"/>
        <v/>
      </c>
      <c r="S16" s="137" t="str">
        <f t="shared" si="1"/>
        <v/>
      </c>
      <c r="T16" s="133" t="str">
        <f t="shared" si="0"/>
        <v/>
      </c>
      <c r="U16" s="138" t="str">
        <f t="shared" si="0"/>
        <v/>
      </c>
      <c r="V16" s="255">
        <f t="shared" si="19"/>
        <v>0</v>
      </c>
      <c r="W16" s="256" t="str">
        <f t="shared" si="20"/>
        <v/>
      </c>
      <c r="X16" s="29" t="str">
        <f t="shared" si="2"/>
        <v/>
      </c>
      <c r="Y16" s="45">
        <f t="shared" si="2"/>
        <v>0</v>
      </c>
      <c r="Z16" s="26" t="str">
        <f t="shared" si="21"/>
        <v/>
      </c>
      <c r="AA16" t="str">
        <f t="shared" si="3"/>
        <v/>
      </c>
      <c r="AB16" t="str">
        <f>IF(AA16&lt;&gt;"",MAX(AB$8:AB15)+1,"")</f>
        <v/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0</v>
      </c>
      <c r="AL16">
        <f t="shared" si="23"/>
        <v>0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 t="str">
        <f>IF(B17&lt;&gt;"",MAX($A$8:A16)+1,"")</f>
        <v/>
      </c>
      <c r="B17" s="7"/>
      <c r="C17" s="130"/>
      <c r="D17" s="131"/>
      <c r="E17" s="132"/>
      <c r="F17" s="133"/>
      <c r="G17" s="130"/>
      <c r="H17" s="289" t="str">
        <f t="shared" si="11"/>
        <v/>
      </c>
      <c r="I17" s="115">
        <f t="shared" si="12"/>
        <v>0</v>
      </c>
      <c r="J17" s="271" t="str">
        <f t="shared" si="13"/>
        <v/>
      </c>
      <c r="K17" s="272"/>
      <c r="L17" s="274"/>
      <c r="M17" s="134">
        <f t="shared" si="14"/>
        <v>0</v>
      </c>
      <c r="N17" s="254" t="str">
        <f t="shared" si="15"/>
        <v/>
      </c>
      <c r="O17" s="135">
        <f t="shared" si="16"/>
        <v>0</v>
      </c>
      <c r="P17" s="136">
        <f t="shared" si="17"/>
        <v>0</v>
      </c>
      <c r="Q17" s="130" t="str">
        <f t="shared" si="0"/>
        <v/>
      </c>
      <c r="R17" s="131" t="str">
        <f t="shared" si="18"/>
        <v/>
      </c>
      <c r="S17" s="137" t="str">
        <f t="shared" si="1"/>
        <v/>
      </c>
      <c r="T17" s="133" t="str">
        <f t="shared" si="0"/>
        <v/>
      </c>
      <c r="U17" s="138" t="str">
        <f t="shared" si="0"/>
        <v/>
      </c>
      <c r="V17" s="255">
        <f t="shared" si="19"/>
        <v>0</v>
      </c>
      <c r="W17" s="256" t="str">
        <f t="shared" si="20"/>
        <v/>
      </c>
      <c r="X17" s="29" t="str">
        <f t="shared" si="2"/>
        <v/>
      </c>
      <c r="Y17" s="45">
        <f t="shared" si="2"/>
        <v>0</v>
      </c>
      <c r="Z17" s="26" t="str">
        <f t="shared" si="21"/>
        <v/>
      </c>
      <c r="AA17" t="str">
        <f t="shared" si="3"/>
        <v/>
      </c>
      <c r="AB17" t="str">
        <f>IF(AA17&lt;&gt;"",MAX(AB$8:AB16)+1,"")</f>
        <v/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0</v>
      </c>
      <c r="AL17">
        <f t="shared" si="23"/>
        <v>0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3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113" priority="7">
      <formula>AND($BA9&lt;&gt;"",$AW9&lt;&gt;"")</formula>
    </cfRule>
    <cfRule type="expression" dxfId="112" priority="10">
      <formula>$AW9&lt;&gt;""</formula>
    </cfRule>
    <cfRule type="expression" dxfId="111" priority="11">
      <formula>OR($AX9&lt;&gt;"",$AY9&lt;&gt;"",$AZ9)</formula>
    </cfRule>
    <cfRule type="expression" dxfId="110" priority="12">
      <formula>COUNTIF($B$9:$B$100,$B9)&gt;1</formula>
    </cfRule>
  </conditionalFormatting>
  <conditionalFormatting sqref="L10:L100">
    <cfRule type="expression" dxfId="109" priority="9">
      <formula>AND($V10&lt;$V9,$V10&lt;&gt;"",$V10&lt;&gt;0)</formula>
    </cfRule>
  </conditionalFormatting>
  <conditionalFormatting sqref="K9:K100">
    <cfRule type="expression" dxfId="108" priority="8">
      <formula>COUNTIF($K$9:$K$100,$K9)&gt;1</formula>
    </cfRule>
  </conditionalFormatting>
  <conditionalFormatting sqref="G2:G6">
    <cfRule type="expression" dxfId="107" priority="6">
      <formula>COUNTIF(G2:G5,0)&gt;2</formula>
    </cfRule>
  </conditionalFormatting>
  <conditionalFormatting sqref="I9:I100">
    <cfRule type="expression" dxfId="106" priority="4">
      <formula>$H9&lt;&gt;""</formula>
    </cfRule>
    <cfRule type="cellIs" dxfId="105" priority="5" operator="greaterThan">
      <formula>0</formula>
    </cfRule>
  </conditionalFormatting>
  <conditionalFormatting sqref="U9:U100">
    <cfRule type="expression" dxfId="104" priority="1">
      <formula>$AU9="1 1"</formula>
    </cfRule>
    <cfRule type="expression" dxfId="103" priority="2">
      <formula>$AO9=1</formula>
    </cfRule>
    <cfRule type="expression" dxfId="102" priority="3">
      <formula>$AT9=1</formula>
    </cfRule>
  </conditionalFormatting>
  <dataValidations count="1">
    <dataValidation type="whole" allowBlank="1" showInputMessage="1" showErrorMessage="1" sqref="K9:K100" xr:uid="{00000000-0002-0000-1F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4769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770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771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772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773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774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775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776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777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XFB149"/>
  <sheetViews>
    <sheetView workbookViewId="0">
      <pane ySplit="8" topLeftCell="A9" activePane="bottomLeft" state="frozenSplit"/>
      <selection pane="bottomLeft" activeCell="K18" sqref="K18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9</v>
      </c>
      <c r="I1" s="115"/>
      <c r="J1" s="269" t="s">
        <v>343</v>
      </c>
      <c r="K1" s="116"/>
      <c r="L1" s="117" t="s">
        <v>498</v>
      </c>
      <c r="M1" s="118">
        <f>COUNT(K9:K100)</f>
        <v>9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80 m</v>
      </c>
      <c r="B2" s="346"/>
      <c r="C2" s="346"/>
      <c r="D2" s="293" t="s">
        <v>489</v>
      </c>
      <c r="E2" s="347" t="str">
        <f ca="1">IF(ISERROR(VLOOKUP(D2,kateg2,5,FALSE)),IF(D2="KOND","1900 - " &amp; YEAR(TODAY()),""),CONCATENATE(VLOOKUP(D2,kateg2,5,FALSE)," - ",VLOOKUP(D2,kateg2,6,FALSE)))</f>
        <v>1991 - 1982</v>
      </c>
      <c r="F2" s="347"/>
      <c r="G2" s="290" t="str">
        <f>IF(D2="","",VLOOKUP(D2,kateg2,4,0))</f>
        <v>Ženy B</v>
      </c>
      <c r="H2" s="118">
        <f>IF(D2="","",COUNTIF($E$9:$E$100,D2))</f>
        <v>9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/>
      <c r="E3" s="347" t="str">
        <f ca="1">IF(ISERROR(VLOOKUP(D3,kateg2,5,FALSE)),IF(D3="KOND","1900 - " &amp; YEAR(TODAY()),""),CONCATENATE(VLOOKUP(D3,kateg2,5,FALSE)," - ",VLOOKUP(D3,kateg2,6,FALSE)))</f>
        <v/>
      </c>
      <c r="F3" s="347"/>
      <c r="G3" s="290" t="str">
        <f>IF(D3="","",VLOOKUP(D3,kateg2,4,0))</f>
        <v/>
      </c>
      <c r="H3" s="118" t="str">
        <f>IF(D3="","",COUNTIF($E$9:$E$100,D3))</f>
        <v/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1983</v>
      </c>
      <c r="O5" s="350" t="str">
        <f>A7</f>
        <v>Ženy B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1990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Ženy B</v>
      </c>
      <c r="B7" s="354"/>
      <c r="C7" s="354"/>
      <c r="D7" s="354"/>
      <c r="E7" s="354"/>
      <c r="F7" s="354"/>
      <c r="G7" s="120" t="s">
        <v>342</v>
      </c>
      <c r="H7" s="121">
        <v>11</v>
      </c>
      <c r="I7" s="115"/>
      <c r="J7" s="351" t="s">
        <v>499</v>
      </c>
      <c r="K7" s="351"/>
      <c r="L7" s="351"/>
      <c r="M7" s="252">
        <f>H7</f>
        <v>11</v>
      </c>
      <c r="N7" s="83"/>
      <c r="O7" s="122"/>
      <c r="P7" s="122" t="str">
        <f>E1</f>
        <v>Ročník</v>
      </c>
      <c r="Q7" s="123"/>
      <c r="R7" s="352" t="str">
        <f ca="1">E2</f>
        <v>1991 - 1982</v>
      </c>
      <c r="S7" s="352"/>
      <c r="T7" s="352"/>
      <c r="U7" s="124" t="s">
        <v>342</v>
      </c>
      <c r="V7" s="125">
        <f>H7</f>
        <v>11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D10</v>
      </c>
      <c r="AB8" s="26" t="s">
        <v>345</v>
      </c>
      <c r="AC8" s="26">
        <f>D3</f>
        <v>0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4</v>
      </c>
      <c r="C9" s="130" t="s">
        <v>901</v>
      </c>
      <c r="D9" s="131" t="s">
        <v>264</v>
      </c>
      <c r="E9" s="132" t="s">
        <v>489</v>
      </c>
      <c r="F9" s="133">
        <v>1983</v>
      </c>
      <c r="G9" s="130" t="s">
        <v>747</v>
      </c>
      <c r="H9" s="289">
        <f>IF(OR(B9="",ISERROR(VLOOKUP(B9,$AK$9:$AL$100,2,FALSE))),"",VLOOKUP(B9,$AK$9:$AL$100,2,FALSE))</f>
        <v>3</v>
      </c>
      <c r="I9" s="115">
        <f>B9</f>
        <v>4</v>
      </c>
      <c r="J9" s="271">
        <f>A9</f>
        <v>1</v>
      </c>
      <c r="K9" s="272">
        <v>96</v>
      </c>
      <c r="L9" s="274"/>
      <c r="M9" s="134">
        <f>V9</f>
        <v>0</v>
      </c>
      <c r="N9" s="254" t="str">
        <f>IF(ISERROR(VLOOKUP($K9,$B$9:$G$100,N$3,FALSE)),"",VLOOKUP($K9,$B$9:$G$100,N$3,FALSE))</f>
        <v>D10</v>
      </c>
      <c r="O9" s="135">
        <f>AL9</f>
        <v>1</v>
      </c>
      <c r="P9" s="136">
        <f>K9</f>
        <v>96</v>
      </c>
      <c r="Q9" s="130" t="str">
        <f t="shared" ref="Q9:U24" si="0">IF(ISERROR(VLOOKUP($K9,$B$9:$G$100,Q$3,FALSE)),"",VLOOKUP($K9,$B$9:$G$100,Q$3,FALSE))</f>
        <v>Juránková</v>
      </c>
      <c r="R9" s="131" t="str">
        <f>IF(ISERROR(VLOOKUP($K9,$B$9:$G$100,R$3,FALSE)),"",IF(VLOOKUP($K9,$B$9:$G$100,R$3,FALSE)=0,"",VLOOKUP($K9,$B$9:$G$100,R$3,FALSE)))</f>
        <v>Hana</v>
      </c>
      <c r="S9" s="137" t="str">
        <f t="shared" ref="S9:S72" si="1">IF(N9="","",VLOOKUP(N9,kateg2,4,FALSE))</f>
        <v>Ženy B</v>
      </c>
      <c r="T9" s="133">
        <f t="shared" si="0"/>
        <v>1990</v>
      </c>
      <c r="U9" s="138" t="str">
        <f>IF(ISERROR(VLOOKUP($K9,$B$9:$G$100,U$3,FALSE)),"",VLOOKUP($K9,$B$9:$G$100,U$3,FALSE))</f>
        <v>Brno-Židenice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96</v>
      </c>
      <c r="Z9" s="26">
        <f>X9</f>
        <v>1</v>
      </c>
      <c r="AA9" t="str">
        <f t="shared" ref="AA9:AA72" si="3">IF(AA$8=$N9,$Q9,"")</f>
        <v>Juránková</v>
      </c>
      <c r="AB9">
        <f>IF(AA9&lt;&gt;"",MAX(AB8:AB$8)+1,"")</f>
        <v>1</v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96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17</v>
      </c>
      <c r="C10" s="130" t="s">
        <v>891</v>
      </c>
      <c r="D10" s="131" t="s">
        <v>924</v>
      </c>
      <c r="E10" s="132" t="s">
        <v>489</v>
      </c>
      <c r="F10" s="133">
        <v>1985</v>
      </c>
      <c r="G10" s="130" t="s">
        <v>922</v>
      </c>
      <c r="H10" s="289">
        <f t="shared" ref="H10:H73" si="11">IF(OR(B10="",ISERROR(VLOOKUP(B10,$AK$9:$AL$100,2,FALSE))),"",VLOOKUP(B10,$AK$9:$AL$100,2,FALSE))</f>
        <v>6</v>
      </c>
      <c r="I10" s="115">
        <f t="shared" ref="I10:I73" si="12">B10</f>
        <v>17</v>
      </c>
      <c r="J10" s="271">
        <f t="shared" ref="J10:J73" si="13">A10</f>
        <v>2</v>
      </c>
      <c r="K10" s="272">
        <v>110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D10</v>
      </c>
      <c r="O10" s="135">
        <f t="shared" ref="O10:O73" si="16">AL10</f>
        <v>2</v>
      </c>
      <c r="P10" s="136">
        <f t="shared" ref="P10:P73" si="17">K10</f>
        <v>110</v>
      </c>
      <c r="Q10" s="130" t="str">
        <f t="shared" si="0"/>
        <v>Krtičková</v>
      </c>
      <c r="R10" s="131" t="str">
        <f t="shared" ref="R10:R73" si="18">IF(ISERROR(VLOOKUP($K10,$B$9:$G$100,R$3,FALSE)),"",IF(VLOOKUP($K10,$B$9:$G$100,R$3,FALSE)=0,"",VLOOKUP($K10,$B$9:$G$100,R$3,FALSE)))</f>
        <v>Radka</v>
      </c>
      <c r="S10" s="137" t="str">
        <f t="shared" si="1"/>
        <v>Ženy B</v>
      </c>
      <c r="T10" s="133">
        <f t="shared" si="0"/>
        <v>1988</v>
      </c>
      <c r="U10" s="138" t="str">
        <f t="shared" si="0"/>
        <v>Žďárky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110</v>
      </c>
      <c r="Z10" s="26">
        <f t="shared" ref="Z10:Z73" si="21">X10</f>
        <v>2</v>
      </c>
      <c r="AA10" t="str">
        <f t="shared" si="3"/>
        <v>Krtičková</v>
      </c>
      <c r="AB10">
        <f>IF(AA10&lt;&gt;"",MAX(AB$8:AB9)+1,"")</f>
        <v>2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110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40</v>
      </c>
      <c r="C11" s="130" t="s">
        <v>938</v>
      </c>
      <c r="D11" s="131" t="s">
        <v>937</v>
      </c>
      <c r="E11" s="132" t="s">
        <v>489</v>
      </c>
      <c r="F11" s="133">
        <v>1986</v>
      </c>
      <c r="G11" s="130" t="s">
        <v>744</v>
      </c>
      <c r="H11" s="289">
        <f t="shared" si="11"/>
        <v>8</v>
      </c>
      <c r="I11" s="115">
        <f t="shared" si="12"/>
        <v>40</v>
      </c>
      <c r="J11" s="271">
        <f t="shared" si="13"/>
        <v>3</v>
      </c>
      <c r="K11" s="272">
        <v>4</v>
      </c>
      <c r="L11" s="274"/>
      <c r="M11" s="134">
        <f t="shared" si="14"/>
        <v>0</v>
      </c>
      <c r="N11" s="254" t="str">
        <f t="shared" si="15"/>
        <v>D10</v>
      </c>
      <c r="O11" s="135">
        <f t="shared" si="16"/>
        <v>3</v>
      </c>
      <c r="P11" s="136">
        <f t="shared" si="17"/>
        <v>4</v>
      </c>
      <c r="Q11" s="130" t="str">
        <f t="shared" si="0"/>
        <v>Kynštová</v>
      </c>
      <c r="R11" s="131" t="str">
        <f t="shared" si="18"/>
        <v>Marie</v>
      </c>
      <c r="S11" s="137" t="str">
        <f t="shared" si="1"/>
        <v>Ženy B</v>
      </c>
      <c r="T11" s="133">
        <f t="shared" si="0"/>
        <v>1983</v>
      </c>
      <c r="U11" s="138" t="str">
        <f t="shared" si="0"/>
        <v>Vysoké Mýto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4</v>
      </c>
      <c r="Z11" s="26">
        <f t="shared" si="21"/>
        <v>3</v>
      </c>
      <c r="AA11" t="str">
        <f t="shared" si="3"/>
        <v>Kynštová</v>
      </c>
      <c r="AB11">
        <f>IF(AA11&lt;&gt;"",MAX(AB$8:AB10)+1,"")</f>
        <v>3</v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4</v>
      </c>
      <c r="AL11">
        <f t="shared" si="23"/>
        <v>3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52</v>
      </c>
      <c r="C12" s="130" t="s">
        <v>35</v>
      </c>
      <c r="D12" s="131" t="s">
        <v>17</v>
      </c>
      <c r="E12" s="132" t="s">
        <v>489</v>
      </c>
      <c r="F12" s="133">
        <v>1984</v>
      </c>
      <c r="G12" s="130" t="s">
        <v>36</v>
      </c>
      <c r="H12" s="289">
        <f t="shared" si="11"/>
        <v>5</v>
      </c>
      <c r="I12" s="115">
        <f t="shared" si="12"/>
        <v>52</v>
      </c>
      <c r="J12" s="271">
        <f t="shared" si="13"/>
        <v>4</v>
      </c>
      <c r="K12" s="272">
        <v>75</v>
      </c>
      <c r="L12" s="274"/>
      <c r="M12" s="134">
        <f t="shared" si="14"/>
        <v>0</v>
      </c>
      <c r="N12" s="254" t="str">
        <f>IF(ISERROR(VLOOKUP($K12,$B$9:$G$100,N$3,FALSE)),"",VLOOKUP($K12,$B$9:$G$100,N$3,FALSE))</f>
        <v>D10</v>
      </c>
      <c r="O12" s="135">
        <f t="shared" si="16"/>
        <v>4</v>
      </c>
      <c r="P12" s="136">
        <f>K12</f>
        <v>75</v>
      </c>
      <c r="Q12" s="130" t="str">
        <f>IF(ISERROR(VLOOKUP($K12,$B$9:$G$100,Q$3,FALSE)),"",VLOOKUP($K12,$B$9:$G$100,Q$3,FALSE))</f>
        <v>Dorazilová</v>
      </c>
      <c r="R12" s="131" t="str">
        <f>IF(ISERROR(VLOOKUP($K12,$B$9:$G$100,R$3,FALSE)),"",IF(VLOOKUP($K12,$B$9:$G$100,R$3,FALSE)=0,"",VLOOKUP($K12,$B$9:$G$100,R$3,FALSE)))</f>
        <v>Monika</v>
      </c>
      <c r="S12" s="137" t="str">
        <f t="shared" si="1"/>
        <v>Ženy B</v>
      </c>
      <c r="T12" s="133">
        <f>IF(ISERROR(VLOOKUP($K12,$B$9:$G$100,T$3,FALSE)),"",VLOOKUP($K12,$B$9:$G$100,T$3,FALSE))</f>
        <v>1986</v>
      </c>
      <c r="U12" s="138" t="str">
        <f>IF(ISERROR(VLOOKUP($K12,$B$9:$G$100,U$3,FALSE)),"",VLOOKUP($K12,$B$9:$G$100,U$3,FALSE))</f>
        <v>Veřovice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75</v>
      </c>
      <c r="Z12" s="26">
        <f t="shared" si="21"/>
        <v>4</v>
      </c>
      <c r="AA12" t="str">
        <f t="shared" si="3"/>
        <v>Dorazilová</v>
      </c>
      <c r="AB12">
        <f>IF(AA12&lt;&gt;"",MAX(AB$8:AB11)+1,"")</f>
        <v>4</v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75</v>
      </c>
      <c r="AL12">
        <f t="shared" si="23"/>
        <v>4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75</v>
      </c>
      <c r="C13" s="130" t="s">
        <v>894</v>
      </c>
      <c r="D13" s="131" t="s">
        <v>977</v>
      </c>
      <c r="E13" s="132" t="s">
        <v>489</v>
      </c>
      <c r="F13" s="133">
        <v>1986</v>
      </c>
      <c r="G13" s="130" t="s">
        <v>890</v>
      </c>
      <c r="H13" s="289">
        <f t="shared" si="11"/>
        <v>4</v>
      </c>
      <c r="I13" s="115">
        <f t="shared" si="12"/>
        <v>75</v>
      </c>
      <c r="J13" s="271">
        <f t="shared" si="13"/>
        <v>5</v>
      </c>
      <c r="K13" s="272">
        <v>52</v>
      </c>
      <c r="L13" s="274"/>
      <c r="M13" s="134">
        <f t="shared" si="14"/>
        <v>0</v>
      </c>
      <c r="N13" s="254" t="str">
        <f t="shared" si="15"/>
        <v>D10</v>
      </c>
      <c r="O13" s="135">
        <f t="shared" si="16"/>
        <v>5</v>
      </c>
      <c r="P13" s="136">
        <f t="shared" si="17"/>
        <v>52</v>
      </c>
      <c r="Q13" s="130" t="str">
        <f t="shared" si="0"/>
        <v>Ferdová</v>
      </c>
      <c r="R13" s="131" t="str">
        <f t="shared" si="18"/>
        <v>Jana</v>
      </c>
      <c r="S13" s="137" t="str">
        <f t="shared" si="1"/>
        <v>Ženy B</v>
      </c>
      <c r="T13" s="133">
        <f t="shared" si="0"/>
        <v>1984</v>
      </c>
      <c r="U13" s="138" t="str">
        <f t="shared" si="0"/>
        <v>Staré Město</v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52</v>
      </c>
      <c r="Z13" s="26">
        <f t="shared" si="21"/>
        <v>5</v>
      </c>
      <c r="AA13" t="str">
        <f t="shared" si="3"/>
        <v>Ferdová</v>
      </c>
      <c r="AB13">
        <f>IF(AA13&lt;&gt;"",MAX(AB$8:AB12)+1,"")</f>
        <v>5</v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52</v>
      </c>
      <c r="AL13">
        <f t="shared" si="23"/>
        <v>5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>
        <f>IF(B14&lt;&gt;"",MAX($A$8:A13)+1,"")</f>
        <v>6</v>
      </c>
      <c r="B14" s="7">
        <v>96</v>
      </c>
      <c r="C14" s="130" t="s">
        <v>233</v>
      </c>
      <c r="D14" s="131" t="s">
        <v>239</v>
      </c>
      <c r="E14" s="132" t="s">
        <v>489</v>
      </c>
      <c r="F14" s="133">
        <v>1990</v>
      </c>
      <c r="G14" s="130" t="s">
        <v>743</v>
      </c>
      <c r="H14" s="289">
        <f t="shared" si="11"/>
        <v>1</v>
      </c>
      <c r="I14" s="115">
        <f t="shared" si="12"/>
        <v>96</v>
      </c>
      <c r="J14" s="271">
        <f t="shared" si="13"/>
        <v>6</v>
      </c>
      <c r="K14" s="272">
        <v>17</v>
      </c>
      <c r="L14" s="274"/>
      <c r="M14" s="134">
        <f t="shared" si="14"/>
        <v>0</v>
      </c>
      <c r="N14" s="254" t="str">
        <f t="shared" si="15"/>
        <v>D10</v>
      </c>
      <c r="O14" s="135">
        <f t="shared" si="16"/>
        <v>6</v>
      </c>
      <c r="P14" s="136">
        <f t="shared" si="17"/>
        <v>17</v>
      </c>
      <c r="Q14" s="130" t="str">
        <f t="shared" si="0"/>
        <v>Zuhlová</v>
      </c>
      <c r="R14" s="131" t="str">
        <f t="shared" si="18"/>
        <v>Ivana</v>
      </c>
      <c r="S14" s="137" t="str">
        <f t="shared" si="1"/>
        <v>Ženy B</v>
      </c>
      <c r="T14" s="133">
        <f t="shared" si="0"/>
        <v>1985</v>
      </c>
      <c r="U14" s="138" t="str">
        <f t="shared" si="0"/>
        <v>Brno-Starý Lískovec</v>
      </c>
      <c r="V14" s="255">
        <f t="shared" si="19"/>
        <v>0</v>
      </c>
      <c r="W14" s="256" t="str">
        <f t="shared" si="20"/>
        <v/>
      </c>
      <c r="X14" s="29">
        <f t="shared" si="2"/>
        <v>6</v>
      </c>
      <c r="Y14" s="45">
        <f t="shared" si="2"/>
        <v>17</v>
      </c>
      <c r="Z14" s="26">
        <f t="shared" si="21"/>
        <v>6</v>
      </c>
      <c r="AA14" t="str">
        <f t="shared" si="3"/>
        <v>Zuhlová</v>
      </c>
      <c r="AB14">
        <f>IF(AA14&lt;&gt;"",MAX(AB$8:AB13)+1,"")</f>
        <v>6</v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17</v>
      </c>
      <c r="AL14">
        <f t="shared" si="23"/>
        <v>6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>
        <f>IF(B15&lt;&gt;"",MAX($A$8:A14)+1,"")</f>
        <v>7</v>
      </c>
      <c r="B15" s="7">
        <v>110</v>
      </c>
      <c r="C15" s="130" t="s">
        <v>998</v>
      </c>
      <c r="D15" s="131" t="s">
        <v>1001</v>
      </c>
      <c r="E15" s="132" t="s">
        <v>489</v>
      </c>
      <c r="F15" s="133">
        <v>1988</v>
      </c>
      <c r="G15" s="130" t="s">
        <v>999</v>
      </c>
      <c r="H15" s="289">
        <f t="shared" si="11"/>
        <v>2</v>
      </c>
      <c r="I15" s="115">
        <f t="shared" si="12"/>
        <v>110</v>
      </c>
      <c r="J15" s="271">
        <f t="shared" si="13"/>
        <v>7</v>
      </c>
      <c r="K15" s="272">
        <v>125</v>
      </c>
      <c r="L15" s="274"/>
      <c r="M15" s="134">
        <f t="shared" si="14"/>
        <v>0</v>
      </c>
      <c r="N15" s="254" t="str">
        <f t="shared" si="15"/>
        <v>D10</v>
      </c>
      <c r="O15" s="135">
        <f t="shared" si="16"/>
        <v>7</v>
      </c>
      <c r="P15" s="136">
        <f t="shared" si="17"/>
        <v>125</v>
      </c>
      <c r="Q15" s="130" t="str">
        <f t="shared" si="0"/>
        <v>Kallová</v>
      </c>
      <c r="R15" s="131" t="str">
        <f t="shared" si="18"/>
        <v>Alžběta</v>
      </c>
      <c r="S15" s="137" t="str">
        <f t="shared" si="1"/>
        <v>Ženy B</v>
      </c>
      <c r="T15" s="133">
        <f t="shared" si="0"/>
        <v>1989</v>
      </c>
      <c r="U15" s="138" t="str">
        <f t="shared" si="0"/>
        <v>Žatčany</v>
      </c>
      <c r="V15" s="255">
        <f t="shared" si="19"/>
        <v>0</v>
      </c>
      <c r="W15" s="256" t="str">
        <f t="shared" si="20"/>
        <v/>
      </c>
      <c r="X15" s="29">
        <f t="shared" si="2"/>
        <v>7</v>
      </c>
      <c r="Y15" s="45">
        <f t="shared" si="2"/>
        <v>125</v>
      </c>
      <c r="Z15" s="26">
        <f t="shared" si="21"/>
        <v>7</v>
      </c>
      <c r="AA15" t="str">
        <f t="shared" si="3"/>
        <v>Kallová</v>
      </c>
      <c r="AB15">
        <f>IF(AA15&lt;&gt;"",MAX(AB$8:AB14)+1,"")</f>
        <v>7</v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125</v>
      </c>
      <c r="AL15">
        <f t="shared" si="23"/>
        <v>7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>
        <f>IF(B16&lt;&gt;"",MAX($A$8:A15)+1,"")</f>
        <v>8</v>
      </c>
      <c r="B16" s="7">
        <v>125</v>
      </c>
      <c r="C16" s="130" t="s">
        <v>1009</v>
      </c>
      <c r="D16" s="131" t="s">
        <v>951</v>
      </c>
      <c r="E16" s="132" t="s">
        <v>489</v>
      </c>
      <c r="F16" s="133">
        <v>1989</v>
      </c>
      <c r="G16" s="130" t="s">
        <v>245</v>
      </c>
      <c r="H16" s="289">
        <f t="shared" si="11"/>
        <v>7</v>
      </c>
      <c r="I16" s="115">
        <f t="shared" si="12"/>
        <v>125</v>
      </c>
      <c r="J16" s="271">
        <f t="shared" si="13"/>
        <v>8</v>
      </c>
      <c r="K16" s="272">
        <v>40</v>
      </c>
      <c r="L16" s="274"/>
      <c r="M16" s="134">
        <f t="shared" si="14"/>
        <v>0</v>
      </c>
      <c r="N16" s="254" t="str">
        <f t="shared" si="15"/>
        <v>D10</v>
      </c>
      <c r="O16" s="135">
        <f t="shared" si="16"/>
        <v>8</v>
      </c>
      <c r="P16" s="136">
        <f t="shared" si="17"/>
        <v>40</v>
      </c>
      <c r="Q16" s="130" t="str">
        <f t="shared" si="0"/>
        <v>Kašníková</v>
      </c>
      <c r="R16" s="131" t="str">
        <f t="shared" si="18"/>
        <v>Šárka</v>
      </c>
      <c r="S16" s="137" t="str">
        <f t="shared" si="1"/>
        <v>Ženy B</v>
      </c>
      <c r="T16" s="133">
        <f t="shared" si="0"/>
        <v>1986</v>
      </c>
      <c r="U16" s="138" t="str">
        <f t="shared" si="0"/>
        <v>Brno-Obřany</v>
      </c>
      <c r="V16" s="255">
        <f t="shared" si="19"/>
        <v>0</v>
      </c>
      <c r="W16" s="256" t="str">
        <f t="shared" si="20"/>
        <v/>
      </c>
      <c r="X16" s="29">
        <f t="shared" si="2"/>
        <v>8</v>
      </c>
      <c r="Y16" s="45">
        <f t="shared" si="2"/>
        <v>40</v>
      </c>
      <c r="Z16" s="26">
        <f t="shared" si="21"/>
        <v>8</v>
      </c>
      <c r="AA16" t="str">
        <f t="shared" si="3"/>
        <v>Kašníková</v>
      </c>
      <c r="AB16">
        <f>IF(AA16&lt;&gt;"",MAX(AB$8:AB15)+1,"")</f>
        <v>8</v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40</v>
      </c>
      <c r="AL16">
        <f t="shared" si="23"/>
        <v>8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>
        <f>IF(B17&lt;&gt;"",MAX($A$8:A16)+1,"")</f>
        <v>9</v>
      </c>
      <c r="B17" s="7">
        <v>137</v>
      </c>
      <c r="C17" s="130" t="s">
        <v>942</v>
      </c>
      <c r="D17" s="131" t="s">
        <v>232</v>
      </c>
      <c r="E17" s="132" t="s">
        <v>489</v>
      </c>
      <c r="F17" s="133">
        <v>1988</v>
      </c>
      <c r="G17" s="130" t="s">
        <v>1025</v>
      </c>
      <c r="H17" s="289">
        <f t="shared" si="11"/>
        <v>9</v>
      </c>
      <c r="I17" s="115">
        <f t="shared" si="12"/>
        <v>137</v>
      </c>
      <c r="J17" s="271">
        <f t="shared" si="13"/>
        <v>9</v>
      </c>
      <c r="K17" s="272">
        <v>137</v>
      </c>
      <c r="L17" s="274"/>
      <c r="M17" s="134">
        <f t="shared" si="14"/>
        <v>0</v>
      </c>
      <c r="N17" s="254" t="str">
        <f t="shared" si="15"/>
        <v>D10</v>
      </c>
      <c r="O17" s="135">
        <f t="shared" si="16"/>
        <v>9</v>
      </c>
      <c r="P17" s="136">
        <f t="shared" si="17"/>
        <v>137</v>
      </c>
      <c r="Q17" s="130" t="str">
        <f t="shared" si="0"/>
        <v>Burgetová</v>
      </c>
      <c r="R17" s="131" t="str">
        <f t="shared" si="18"/>
        <v>Helena</v>
      </c>
      <c r="S17" s="137" t="str">
        <f t="shared" si="1"/>
        <v>Ženy B</v>
      </c>
      <c r="T17" s="133">
        <f t="shared" si="0"/>
        <v>1988</v>
      </c>
      <c r="U17" s="138" t="str">
        <f t="shared" si="0"/>
        <v>Všemina - Vizovice</v>
      </c>
      <c r="V17" s="255">
        <f t="shared" si="19"/>
        <v>0</v>
      </c>
      <c r="W17" s="256" t="str">
        <f t="shared" si="20"/>
        <v/>
      </c>
      <c r="X17" s="29">
        <f t="shared" si="2"/>
        <v>9</v>
      </c>
      <c r="Y17" s="45">
        <f t="shared" si="2"/>
        <v>137</v>
      </c>
      <c r="Z17" s="26">
        <f t="shared" si="21"/>
        <v>9</v>
      </c>
      <c r="AA17" t="str">
        <f t="shared" si="3"/>
        <v>Burgetová</v>
      </c>
      <c r="AB17">
        <f>IF(AA17&lt;&gt;"",MAX(AB$8:AB16)+1,"")</f>
        <v>9</v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137</v>
      </c>
      <c r="AL17">
        <f t="shared" si="23"/>
        <v>9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10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101" priority="7">
      <formula>AND($BA9&lt;&gt;"",$AW9&lt;&gt;"")</formula>
    </cfRule>
    <cfRule type="expression" dxfId="100" priority="10">
      <formula>$AW9&lt;&gt;""</formula>
    </cfRule>
    <cfRule type="expression" dxfId="99" priority="11">
      <formula>OR($AX9&lt;&gt;"",$AY9&lt;&gt;"",$AZ9)</formula>
    </cfRule>
    <cfRule type="expression" dxfId="98" priority="12">
      <formula>COUNTIF($B$9:$B$100,$B9)&gt;1</formula>
    </cfRule>
  </conditionalFormatting>
  <conditionalFormatting sqref="L10:L100">
    <cfRule type="expression" dxfId="97" priority="9">
      <formula>AND($V10&lt;$V9,$V10&lt;&gt;"",$V10&lt;&gt;0)</formula>
    </cfRule>
  </conditionalFormatting>
  <conditionalFormatting sqref="K9:K100">
    <cfRule type="expression" dxfId="96" priority="8">
      <formula>COUNTIF($K$9:$K$100,$K9)&gt;1</formula>
    </cfRule>
  </conditionalFormatting>
  <conditionalFormatting sqref="G2:G6">
    <cfRule type="expression" dxfId="95" priority="6">
      <formula>COUNTIF(G2:G5,0)&gt;2</formula>
    </cfRule>
  </conditionalFormatting>
  <conditionalFormatting sqref="I9:I100">
    <cfRule type="expression" dxfId="94" priority="4">
      <formula>$H9&lt;&gt;""</formula>
    </cfRule>
    <cfRule type="cellIs" dxfId="93" priority="5" operator="greaterThan">
      <formula>0</formula>
    </cfRule>
  </conditionalFormatting>
  <conditionalFormatting sqref="U9:U100">
    <cfRule type="expression" dxfId="92" priority="1">
      <formula>$AU9="1 1"</formula>
    </cfRule>
    <cfRule type="expression" dxfId="91" priority="2">
      <formula>$AO9=1</formula>
    </cfRule>
    <cfRule type="expression" dxfId="90" priority="3">
      <formula>$AT9=1</formula>
    </cfRule>
  </conditionalFormatting>
  <dataValidations count="1">
    <dataValidation type="whole" allowBlank="1" showInputMessage="1" showErrorMessage="1" sqref="K9:K100" xr:uid="{00000000-0002-0000-20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5793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94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95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96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97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98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99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00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01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XFB149"/>
  <sheetViews>
    <sheetView workbookViewId="0">
      <pane ySplit="8" topLeftCell="A9" activePane="bottomLeft" state="frozenSplit"/>
      <selection pane="bottomLeft" activeCell="K18" sqref="K18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9</v>
      </c>
      <c r="I1" s="115"/>
      <c r="J1" s="269" t="s">
        <v>343</v>
      </c>
      <c r="K1" s="116"/>
      <c r="L1" s="117" t="s">
        <v>498</v>
      </c>
      <c r="M1" s="118">
        <f>COUNT(K9:K100)</f>
        <v>9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80 m</v>
      </c>
      <c r="B2" s="346"/>
      <c r="C2" s="346"/>
      <c r="D2" s="293" t="s">
        <v>490</v>
      </c>
      <c r="E2" s="347" t="str">
        <f ca="1">IF(ISERROR(VLOOKUP(D2,kateg2,5,FALSE)),IF(D2="KOND","1900 - " &amp; YEAR(TODAY()),""),CONCATENATE(VLOOKUP(D2,kateg2,5,FALSE)," - ",VLOOKUP(D2,kateg2,6,FALSE)))</f>
        <v>1981 - 1972</v>
      </c>
      <c r="F2" s="347"/>
      <c r="G2" s="290" t="str">
        <f>IF(D2="","",VLOOKUP(D2,kateg2,4,0))</f>
        <v>Ženy C</v>
      </c>
      <c r="H2" s="118">
        <f>IF(D2="","",COUNTIF($E$9:$E$100,D2))</f>
        <v>9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/>
      <c r="E3" s="347" t="str">
        <f ca="1">IF(ISERROR(VLOOKUP(D3,kateg2,5,FALSE)),IF(D3="KOND","1900 - " &amp; YEAR(TODAY()),""),CONCATENATE(VLOOKUP(D3,kateg2,5,FALSE)," - ",VLOOKUP(D3,kateg2,6,FALSE)))</f>
        <v/>
      </c>
      <c r="F3" s="347"/>
      <c r="G3" s="290" t="str">
        <f>IF(D3="","",VLOOKUP(D3,kateg2,4,0))</f>
        <v/>
      </c>
      <c r="H3" s="118" t="str">
        <f>IF(D3="","",COUNTIF($E$9:$E$100,D3))</f>
        <v/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1973</v>
      </c>
      <c r="O5" s="350" t="str">
        <f>A7</f>
        <v>Ženy C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1981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Ženy C</v>
      </c>
      <c r="B7" s="354"/>
      <c r="C7" s="354"/>
      <c r="D7" s="354"/>
      <c r="E7" s="354"/>
      <c r="F7" s="354"/>
      <c r="G7" s="120" t="s">
        <v>342</v>
      </c>
      <c r="H7" s="121">
        <v>12</v>
      </c>
      <c r="I7" s="115"/>
      <c r="J7" s="351" t="s">
        <v>499</v>
      </c>
      <c r="K7" s="351"/>
      <c r="L7" s="351"/>
      <c r="M7" s="252">
        <f>H7</f>
        <v>12</v>
      </c>
      <c r="N7" s="83"/>
      <c r="O7" s="122"/>
      <c r="P7" s="122" t="str">
        <f>E1</f>
        <v>Ročník</v>
      </c>
      <c r="Q7" s="123"/>
      <c r="R7" s="352" t="str">
        <f ca="1">E2</f>
        <v>1981 - 1972</v>
      </c>
      <c r="S7" s="352"/>
      <c r="T7" s="352"/>
      <c r="U7" s="124" t="s">
        <v>342</v>
      </c>
      <c r="V7" s="125">
        <f>H7</f>
        <v>12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D11</v>
      </c>
      <c r="AB8" s="26" t="s">
        <v>345</v>
      </c>
      <c r="AC8" s="26">
        <f>D3</f>
        <v>0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27</v>
      </c>
      <c r="C9" s="130" t="s">
        <v>875</v>
      </c>
      <c r="D9" s="131" t="s">
        <v>929</v>
      </c>
      <c r="E9" s="132" t="s">
        <v>490</v>
      </c>
      <c r="F9" s="133">
        <v>1974</v>
      </c>
      <c r="G9" s="130" t="s">
        <v>679</v>
      </c>
      <c r="H9" s="289">
        <f>IF(OR(B9="",ISERROR(VLOOKUP(B9,$AK$9:$AL$100,2,FALSE))),"",VLOOKUP(B9,$AK$9:$AL$100,2,FALSE))</f>
        <v>3</v>
      </c>
      <c r="I9" s="115">
        <f>B9</f>
        <v>27</v>
      </c>
      <c r="J9" s="271">
        <f>A9</f>
        <v>1</v>
      </c>
      <c r="K9" s="272">
        <v>100</v>
      </c>
      <c r="L9" s="274"/>
      <c r="M9" s="134">
        <f>V9</f>
        <v>0</v>
      </c>
      <c r="N9" s="254" t="str">
        <f>IF(ISERROR(VLOOKUP($K9,$B$9:$G$100,N$3,FALSE)),"",VLOOKUP($K9,$B$9:$G$100,N$3,FALSE))</f>
        <v>D11</v>
      </c>
      <c r="O9" s="135">
        <f>AL9</f>
        <v>1</v>
      </c>
      <c r="P9" s="136">
        <f>K9</f>
        <v>100</v>
      </c>
      <c r="Q9" s="130" t="str">
        <f t="shared" ref="Q9:U24" si="0">IF(ISERROR(VLOOKUP($K9,$B$9:$G$100,Q$3,FALSE)),"",VLOOKUP($K9,$B$9:$G$100,Q$3,FALSE))</f>
        <v>Krupová</v>
      </c>
      <c r="R9" s="131" t="str">
        <f>IF(ISERROR(VLOOKUP($K9,$B$9:$G$100,R$3,FALSE)),"",IF(VLOOKUP($K9,$B$9:$G$100,R$3,FALSE)=0,"",VLOOKUP($K9,$B$9:$G$100,R$3,FALSE)))</f>
        <v>Šárka</v>
      </c>
      <c r="S9" s="137" t="str">
        <f t="shared" ref="S9:S72" si="1">IF(N9="","",VLOOKUP(N9,kateg2,4,FALSE))</f>
        <v>Ženy C</v>
      </c>
      <c r="T9" s="133">
        <f t="shared" si="0"/>
        <v>1977</v>
      </c>
      <c r="U9" s="138" t="str">
        <f>IF(ISERROR(VLOOKUP($K9,$B$9:$G$100,U$3,FALSE)),"",VLOOKUP($K9,$B$9:$G$100,U$3,FALSE))</f>
        <v>Kroměříž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100</v>
      </c>
      <c r="Z9" s="26">
        <f>X9</f>
        <v>1</v>
      </c>
      <c r="AA9" t="str">
        <f t="shared" ref="AA9:AA72" si="3">IF(AA$8=$N9,$Q9,"")</f>
        <v>Krupová</v>
      </c>
      <c r="AB9">
        <f>IF(AA9&lt;&gt;"",MAX(AB8:AB$8)+1,"")</f>
        <v>1</v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100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66</v>
      </c>
      <c r="C10" s="130" t="s">
        <v>964</v>
      </c>
      <c r="D10" s="131" t="s">
        <v>256</v>
      </c>
      <c r="E10" s="132" t="s">
        <v>490</v>
      </c>
      <c r="F10" s="133">
        <v>1978</v>
      </c>
      <c r="G10" s="130" t="s">
        <v>965</v>
      </c>
      <c r="H10" s="289">
        <f t="shared" ref="H10:H73" si="11">IF(OR(B10="",ISERROR(VLOOKUP(B10,$AK$9:$AL$100,2,FALSE))),"",VLOOKUP(B10,$AK$9:$AL$100,2,FALSE))</f>
        <v>5</v>
      </c>
      <c r="I10" s="115">
        <f t="shared" ref="I10:I73" si="12">B10</f>
        <v>66</v>
      </c>
      <c r="J10" s="271">
        <f t="shared" ref="J10:J73" si="13">A10</f>
        <v>2</v>
      </c>
      <c r="K10" s="272">
        <v>136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D11</v>
      </c>
      <c r="O10" s="135">
        <f t="shared" ref="O10:O73" si="16">AL10</f>
        <v>2</v>
      </c>
      <c r="P10" s="136">
        <f t="shared" ref="P10:P73" si="17">K10</f>
        <v>136</v>
      </c>
      <c r="Q10" s="130" t="str">
        <f t="shared" si="0"/>
        <v>Horáková</v>
      </c>
      <c r="R10" s="131" t="str">
        <f t="shared" ref="R10:R73" si="18">IF(ISERROR(VLOOKUP($K10,$B$9:$G$100,R$3,FALSE)),"",IF(VLOOKUP($K10,$B$9:$G$100,R$3,FALSE)=0,"",VLOOKUP($K10,$B$9:$G$100,R$3,FALSE)))</f>
        <v>Kristina</v>
      </c>
      <c r="S10" s="137" t="str">
        <f t="shared" si="1"/>
        <v>Ženy C</v>
      </c>
      <c r="T10" s="133">
        <f t="shared" si="0"/>
        <v>1981</v>
      </c>
      <c r="U10" s="138" t="str">
        <f t="shared" si="0"/>
        <v>Brno-Bosonohy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136</v>
      </c>
      <c r="Z10" s="26">
        <f t="shared" ref="Z10:Z73" si="21">X10</f>
        <v>2</v>
      </c>
      <c r="AA10" t="str">
        <f t="shared" si="3"/>
        <v>Horáková</v>
      </c>
      <c r="AB10">
        <f>IF(AA10&lt;&gt;"",MAX(AB$8:AB9)+1,"")</f>
        <v>2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136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81</v>
      </c>
      <c r="C11" s="130" t="s">
        <v>981</v>
      </c>
      <c r="D11" s="131" t="s">
        <v>17</v>
      </c>
      <c r="E11" s="132" t="s">
        <v>490</v>
      </c>
      <c r="F11" s="133">
        <v>1975</v>
      </c>
      <c r="G11" s="130" t="s">
        <v>679</v>
      </c>
      <c r="H11" s="289">
        <f t="shared" si="11"/>
        <v>9</v>
      </c>
      <c r="I11" s="115">
        <f t="shared" si="12"/>
        <v>81</v>
      </c>
      <c r="J11" s="271">
        <f t="shared" si="13"/>
        <v>3</v>
      </c>
      <c r="K11" s="272">
        <v>27</v>
      </c>
      <c r="L11" s="274"/>
      <c r="M11" s="134">
        <f t="shared" si="14"/>
        <v>0</v>
      </c>
      <c r="N11" s="254" t="str">
        <f t="shared" si="15"/>
        <v>D11</v>
      </c>
      <c r="O11" s="135">
        <f t="shared" si="16"/>
        <v>3</v>
      </c>
      <c r="P11" s="136">
        <f t="shared" si="17"/>
        <v>27</v>
      </c>
      <c r="Q11" s="130" t="str">
        <f t="shared" si="0"/>
        <v>Doležalová</v>
      </c>
      <c r="R11" s="131" t="str">
        <f t="shared" si="18"/>
        <v>Vladimíra</v>
      </c>
      <c r="S11" s="137" t="str">
        <f t="shared" si="1"/>
        <v>Ženy C</v>
      </c>
      <c r="T11" s="133">
        <f t="shared" si="0"/>
        <v>1974</v>
      </c>
      <c r="U11" s="138" t="str">
        <f t="shared" si="0"/>
        <v>Vyškov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27</v>
      </c>
      <c r="Z11" s="26">
        <f t="shared" si="21"/>
        <v>3</v>
      </c>
      <c r="AA11" t="str">
        <f t="shared" si="3"/>
        <v>Doležalová</v>
      </c>
      <c r="AB11">
        <f>IF(AA11&lt;&gt;"",MAX(AB$8:AB10)+1,"")</f>
        <v>3</v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27</v>
      </c>
      <c r="AL11">
        <f t="shared" si="23"/>
        <v>3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87</v>
      </c>
      <c r="C12" s="130" t="s">
        <v>987</v>
      </c>
      <c r="D12" s="131" t="s">
        <v>954</v>
      </c>
      <c r="E12" s="132" t="s">
        <v>490</v>
      </c>
      <c r="F12" s="133">
        <v>1980</v>
      </c>
      <c r="G12" s="130" t="s">
        <v>986</v>
      </c>
      <c r="H12" s="289">
        <f t="shared" si="11"/>
        <v>6</v>
      </c>
      <c r="I12" s="115">
        <f t="shared" si="12"/>
        <v>87</v>
      </c>
      <c r="J12" s="271">
        <f t="shared" si="13"/>
        <v>4</v>
      </c>
      <c r="K12" s="272">
        <v>139</v>
      </c>
      <c r="L12" s="274"/>
      <c r="M12" s="134">
        <f t="shared" si="14"/>
        <v>0</v>
      </c>
      <c r="N12" s="254" t="str">
        <f>IF(ISERROR(VLOOKUP($K12,$B$9:$G$100,N$3,FALSE)),"",VLOOKUP($K12,$B$9:$G$100,N$3,FALSE))</f>
        <v>D11</v>
      </c>
      <c r="O12" s="135">
        <f t="shared" si="16"/>
        <v>4</v>
      </c>
      <c r="P12" s="136">
        <f>K12</f>
        <v>139</v>
      </c>
      <c r="Q12" s="130" t="str">
        <f>IF(ISERROR(VLOOKUP($K12,$B$9:$G$100,Q$3,FALSE)),"",VLOOKUP($K12,$B$9:$G$100,Q$3,FALSE))</f>
        <v>Hrotková</v>
      </c>
      <c r="R12" s="131" t="str">
        <f>IF(ISERROR(VLOOKUP($K12,$B$9:$G$100,R$3,FALSE)),"",IF(VLOOKUP($K12,$B$9:$G$100,R$3,FALSE)=0,"",VLOOKUP($K12,$B$9:$G$100,R$3,FALSE)))</f>
        <v>Hana</v>
      </c>
      <c r="S12" s="137" t="str">
        <f t="shared" si="1"/>
        <v>Ženy C</v>
      </c>
      <c r="T12" s="133">
        <f>IF(ISERROR(VLOOKUP($K12,$B$9:$G$100,T$3,FALSE)),"",VLOOKUP($K12,$B$9:$G$100,T$3,FALSE))</f>
        <v>1974</v>
      </c>
      <c r="U12" s="138" t="str">
        <f>IF(ISERROR(VLOOKUP($K12,$B$9:$G$100,U$3,FALSE)),"",VLOOKUP($K12,$B$9:$G$100,U$3,FALSE))</f>
        <v>Domanín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139</v>
      </c>
      <c r="Z12" s="26">
        <f t="shared" si="21"/>
        <v>4</v>
      </c>
      <c r="AA12" t="str">
        <f t="shared" si="3"/>
        <v>Hrotková</v>
      </c>
      <c r="AB12">
        <f>IF(AA12&lt;&gt;"",MAX(AB$8:AB11)+1,"")</f>
        <v>4</v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139</v>
      </c>
      <c r="AL12">
        <f t="shared" si="23"/>
        <v>4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100</v>
      </c>
      <c r="C13" s="130" t="s">
        <v>995</v>
      </c>
      <c r="D13" s="131" t="s">
        <v>937</v>
      </c>
      <c r="E13" s="132" t="s">
        <v>490</v>
      </c>
      <c r="F13" s="133">
        <v>1977</v>
      </c>
      <c r="G13" s="130" t="s">
        <v>524</v>
      </c>
      <c r="H13" s="289">
        <f t="shared" si="11"/>
        <v>1</v>
      </c>
      <c r="I13" s="115">
        <f t="shared" si="12"/>
        <v>100</v>
      </c>
      <c r="J13" s="271">
        <f t="shared" si="13"/>
        <v>5</v>
      </c>
      <c r="K13" s="272">
        <v>66</v>
      </c>
      <c r="L13" s="274"/>
      <c r="M13" s="134">
        <f t="shared" si="14"/>
        <v>0</v>
      </c>
      <c r="N13" s="254" t="str">
        <f t="shared" si="15"/>
        <v>D11</v>
      </c>
      <c r="O13" s="135">
        <f t="shared" si="16"/>
        <v>5</v>
      </c>
      <c r="P13" s="136">
        <f t="shared" si="17"/>
        <v>66</v>
      </c>
      <c r="Q13" s="130" t="str">
        <f t="shared" si="0"/>
        <v>Paseková</v>
      </c>
      <c r="R13" s="131" t="str">
        <f t="shared" si="18"/>
        <v>Kateřina</v>
      </c>
      <c r="S13" s="137" t="str">
        <f t="shared" si="1"/>
        <v>Ženy C</v>
      </c>
      <c r="T13" s="133">
        <f t="shared" si="0"/>
        <v>1978</v>
      </c>
      <c r="U13" s="138" t="str">
        <f t="shared" si="0"/>
        <v>Frýdlant n. Ostravicí</v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66</v>
      </c>
      <c r="Z13" s="26">
        <f t="shared" si="21"/>
        <v>5</v>
      </c>
      <c r="AA13" t="str">
        <f t="shared" si="3"/>
        <v>Paseková</v>
      </c>
      <c r="AB13">
        <f>IF(AA13&lt;&gt;"",MAX(AB$8:AB12)+1,"")</f>
        <v>5</v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66</v>
      </c>
      <c r="AL13">
        <f t="shared" si="23"/>
        <v>5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>
        <f>IF(B14&lt;&gt;"",MAX($A$8:A13)+1,"")</f>
        <v>6</v>
      </c>
      <c r="B14" s="7">
        <v>128</v>
      </c>
      <c r="C14" s="130" t="s">
        <v>1013</v>
      </c>
      <c r="D14" s="131" t="s">
        <v>1012</v>
      </c>
      <c r="E14" s="132" t="s">
        <v>490</v>
      </c>
      <c r="F14" s="133">
        <v>1975</v>
      </c>
      <c r="G14" s="130" t="s">
        <v>744</v>
      </c>
      <c r="H14" s="289">
        <f t="shared" si="11"/>
        <v>7</v>
      </c>
      <c r="I14" s="115">
        <f t="shared" si="12"/>
        <v>128</v>
      </c>
      <c r="J14" s="271">
        <f t="shared" si="13"/>
        <v>6</v>
      </c>
      <c r="K14" s="272">
        <v>87</v>
      </c>
      <c r="L14" s="274"/>
      <c r="M14" s="134">
        <f t="shared" si="14"/>
        <v>0</v>
      </c>
      <c r="N14" s="254" t="str">
        <f t="shared" si="15"/>
        <v>D11</v>
      </c>
      <c r="O14" s="135">
        <f t="shared" si="16"/>
        <v>6</v>
      </c>
      <c r="P14" s="136">
        <f t="shared" si="17"/>
        <v>87</v>
      </c>
      <c r="Q14" s="130" t="str">
        <f t="shared" si="0"/>
        <v>Burešová</v>
      </c>
      <c r="R14" s="131" t="str">
        <f t="shared" si="18"/>
        <v>Karla</v>
      </c>
      <c r="S14" s="137" t="str">
        <f t="shared" si="1"/>
        <v>Ženy C</v>
      </c>
      <c r="T14" s="133">
        <f t="shared" si="0"/>
        <v>1980</v>
      </c>
      <c r="U14" s="138" t="str">
        <f t="shared" si="0"/>
        <v>Ústí nad Orlicí</v>
      </c>
      <c r="V14" s="255">
        <f t="shared" si="19"/>
        <v>0</v>
      </c>
      <c r="W14" s="256" t="str">
        <f t="shared" si="20"/>
        <v/>
      </c>
      <c r="X14" s="29">
        <f t="shared" si="2"/>
        <v>6</v>
      </c>
      <c r="Y14" s="45">
        <f t="shared" si="2"/>
        <v>87</v>
      </c>
      <c r="Z14" s="26">
        <f t="shared" si="21"/>
        <v>6</v>
      </c>
      <c r="AA14" t="str">
        <f t="shared" si="3"/>
        <v>Burešová</v>
      </c>
      <c r="AB14">
        <f>IF(AA14&lt;&gt;"",MAX(AB$8:AB13)+1,"")</f>
        <v>6</v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87</v>
      </c>
      <c r="AL14">
        <f t="shared" si="23"/>
        <v>6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>
        <f>IF(B15&lt;&gt;"",MAX($A$8:A14)+1,"")</f>
        <v>7</v>
      </c>
      <c r="B15" s="7">
        <v>136</v>
      </c>
      <c r="C15" s="130" t="s">
        <v>1024</v>
      </c>
      <c r="D15" s="131" t="s">
        <v>1023</v>
      </c>
      <c r="E15" s="132" t="s">
        <v>490</v>
      </c>
      <c r="F15" s="133">
        <v>1981</v>
      </c>
      <c r="G15" s="130" t="s">
        <v>972</v>
      </c>
      <c r="H15" s="289">
        <f t="shared" si="11"/>
        <v>2</v>
      </c>
      <c r="I15" s="115">
        <f t="shared" si="12"/>
        <v>136</v>
      </c>
      <c r="J15" s="271">
        <f t="shared" si="13"/>
        <v>7</v>
      </c>
      <c r="K15" s="272">
        <v>128</v>
      </c>
      <c r="L15" s="274"/>
      <c r="M15" s="134">
        <f t="shared" si="14"/>
        <v>0</v>
      </c>
      <c r="N15" s="254" t="str">
        <f t="shared" si="15"/>
        <v>D11</v>
      </c>
      <c r="O15" s="135">
        <f t="shared" si="16"/>
        <v>7</v>
      </c>
      <c r="P15" s="136">
        <f t="shared" si="17"/>
        <v>128</v>
      </c>
      <c r="Q15" s="130" t="str">
        <f t="shared" si="0"/>
        <v>Růžičková</v>
      </c>
      <c r="R15" s="131" t="str">
        <f t="shared" si="18"/>
        <v>Darina</v>
      </c>
      <c r="S15" s="137" t="str">
        <f t="shared" si="1"/>
        <v>Ženy C</v>
      </c>
      <c r="T15" s="133">
        <f t="shared" si="0"/>
        <v>1975</v>
      </c>
      <c r="U15" s="138" t="str">
        <f t="shared" si="0"/>
        <v>Brno-Obřany</v>
      </c>
      <c r="V15" s="255">
        <f t="shared" si="19"/>
        <v>0</v>
      </c>
      <c r="W15" s="256" t="str">
        <f t="shared" si="20"/>
        <v/>
      </c>
      <c r="X15" s="29">
        <f t="shared" si="2"/>
        <v>7</v>
      </c>
      <c r="Y15" s="45">
        <f t="shared" si="2"/>
        <v>128</v>
      </c>
      <c r="Z15" s="26">
        <f t="shared" si="21"/>
        <v>7</v>
      </c>
      <c r="AA15" t="str">
        <f t="shared" si="3"/>
        <v>Růžičková</v>
      </c>
      <c r="AB15">
        <f>IF(AA15&lt;&gt;"",MAX(AB$8:AB14)+1,"")</f>
        <v>7</v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128</v>
      </c>
      <c r="AL15">
        <f t="shared" si="23"/>
        <v>7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>
        <f>IF(B16&lt;&gt;"",MAX($A$8:A15)+1,"")</f>
        <v>8</v>
      </c>
      <c r="B16" s="7">
        <v>139</v>
      </c>
      <c r="C16" s="130" t="s">
        <v>915</v>
      </c>
      <c r="D16" s="131" t="s">
        <v>239</v>
      </c>
      <c r="E16" s="132" t="s">
        <v>490</v>
      </c>
      <c r="F16" s="133">
        <v>1974</v>
      </c>
      <c r="G16" s="130" t="s">
        <v>693</v>
      </c>
      <c r="H16" s="289">
        <f t="shared" si="11"/>
        <v>4</v>
      </c>
      <c r="I16" s="115">
        <f t="shared" si="12"/>
        <v>139</v>
      </c>
      <c r="J16" s="271">
        <f t="shared" si="13"/>
        <v>8</v>
      </c>
      <c r="K16" s="272">
        <v>141</v>
      </c>
      <c r="L16" s="274"/>
      <c r="M16" s="134">
        <f t="shared" si="14"/>
        <v>0</v>
      </c>
      <c r="N16" s="254" t="str">
        <f t="shared" si="15"/>
        <v>D11</v>
      </c>
      <c r="O16" s="135">
        <f t="shared" si="16"/>
        <v>8</v>
      </c>
      <c r="P16" s="136">
        <f t="shared" si="17"/>
        <v>141</v>
      </c>
      <c r="Q16" s="130" t="str">
        <f t="shared" si="0"/>
        <v>Motičková</v>
      </c>
      <c r="R16" s="131" t="str">
        <f t="shared" si="18"/>
        <v>Jiutka</v>
      </c>
      <c r="S16" s="137" t="str">
        <f t="shared" si="1"/>
        <v>Ženy C</v>
      </c>
      <c r="T16" s="133">
        <f t="shared" si="0"/>
        <v>1973</v>
      </c>
      <c r="U16" s="138" t="str">
        <f t="shared" si="0"/>
        <v>Kroměříž</v>
      </c>
      <c r="V16" s="255">
        <f t="shared" si="19"/>
        <v>0</v>
      </c>
      <c r="W16" s="256" t="str">
        <f t="shared" si="20"/>
        <v/>
      </c>
      <c r="X16" s="29">
        <f t="shared" si="2"/>
        <v>8</v>
      </c>
      <c r="Y16" s="45">
        <f t="shared" si="2"/>
        <v>141</v>
      </c>
      <c r="Z16" s="26">
        <f t="shared" si="21"/>
        <v>8</v>
      </c>
      <c r="AA16" t="str">
        <f t="shared" si="3"/>
        <v>Motičková</v>
      </c>
      <c r="AB16">
        <f>IF(AA16&lt;&gt;"",MAX(AB$8:AB15)+1,"")</f>
        <v>8</v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141</v>
      </c>
      <c r="AL16">
        <f t="shared" si="23"/>
        <v>8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>
        <f>IF(B17&lt;&gt;"",MAX($A$8:A16)+1,"")</f>
        <v>9</v>
      </c>
      <c r="B17" s="7">
        <v>141</v>
      </c>
      <c r="C17" s="130" t="s">
        <v>1050</v>
      </c>
      <c r="D17" s="131" t="s">
        <v>1049</v>
      </c>
      <c r="E17" s="132" t="s">
        <v>490</v>
      </c>
      <c r="F17" s="133">
        <v>1973</v>
      </c>
      <c r="G17" s="130" t="s">
        <v>524</v>
      </c>
      <c r="H17" s="289">
        <f t="shared" si="11"/>
        <v>8</v>
      </c>
      <c r="I17" s="115">
        <f t="shared" si="12"/>
        <v>141</v>
      </c>
      <c r="J17" s="271">
        <f t="shared" si="13"/>
        <v>9</v>
      </c>
      <c r="K17" s="272">
        <v>81</v>
      </c>
      <c r="L17" s="274"/>
      <c r="M17" s="134">
        <f t="shared" si="14"/>
        <v>0</v>
      </c>
      <c r="N17" s="254" t="str">
        <f t="shared" si="15"/>
        <v>D11</v>
      </c>
      <c r="O17" s="135">
        <f t="shared" si="16"/>
        <v>9</v>
      </c>
      <c r="P17" s="136">
        <f t="shared" si="17"/>
        <v>81</v>
      </c>
      <c r="Q17" s="130" t="str">
        <f t="shared" si="0"/>
        <v>Halasová</v>
      </c>
      <c r="R17" s="131" t="str">
        <f t="shared" si="18"/>
        <v>Jana</v>
      </c>
      <c r="S17" s="137" t="str">
        <f t="shared" si="1"/>
        <v>Ženy C</v>
      </c>
      <c r="T17" s="133">
        <f t="shared" si="0"/>
        <v>1975</v>
      </c>
      <c r="U17" s="138" t="str">
        <f t="shared" si="0"/>
        <v>Vyškov</v>
      </c>
      <c r="V17" s="255">
        <f t="shared" si="19"/>
        <v>0</v>
      </c>
      <c r="W17" s="256" t="str">
        <f t="shared" si="20"/>
        <v/>
      </c>
      <c r="X17" s="29">
        <f t="shared" si="2"/>
        <v>9</v>
      </c>
      <c r="Y17" s="45">
        <f t="shared" si="2"/>
        <v>81</v>
      </c>
      <c r="Z17" s="26">
        <f t="shared" si="21"/>
        <v>9</v>
      </c>
      <c r="AA17" t="str">
        <f t="shared" si="3"/>
        <v>Halasová</v>
      </c>
      <c r="AB17">
        <f>IF(AA17&lt;&gt;"",MAX(AB$8:AB16)+1,"")</f>
        <v>9</v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81</v>
      </c>
      <c r="AL17">
        <f t="shared" si="23"/>
        <v>9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10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89" priority="7">
      <formula>AND($BA9&lt;&gt;"",$AW9&lt;&gt;"")</formula>
    </cfRule>
    <cfRule type="expression" dxfId="88" priority="10">
      <formula>$AW9&lt;&gt;""</formula>
    </cfRule>
    <cfRule type="expression" dxfId="87" priority="11">
      <formula>OR($AX9&lt;&gt;"",$AY9&lt;&gt;"",$AZ9)</formula>
    </cfRule>
    <cfRule type="expression" dxfId="86" priority="12">
      <formula>COUNTIF($B$9:$B$100,$B9)&gt;1</formula>
    </cfRule>
  </conditionalFormatting>
  <conditionalFormatting sqref="L10:L100">
    <cfRule type="expression" dxfId="85" priority="9">
      <formula>AND($V10&lt;$V9,$V10&lt;&gt;"",$V10&lt;&gt;0)</formula>
    </cfRule>
  </conditionalFormatting>
  <conditionalFormatting sqref="K9:K100">
    <cfRule type="expression" dxfId="84" priority="8">
      <formula>COUNTIF($K$9:$K$100,$K9)&gt;1</formula>
    </cfRule>
  </conditionalFormatting>
  <conditionalFormatting sqref="G2:G6">
    <cfRule type="expression" dxfId="83" priority="6">
      <formula>COUNTIF(G2:G5,0)&gt;2</formula>
    </cfRule>
  </conditionalFormatting>
  <conditionalFormatting sqref="I9:I100">
    <cfRule type="expression" dxfId="82" priority="4">
      <formula>$H9&lt;&gt;""</formula>
    </cfRule>
    <cfRule type="cellIs" dxfId="81" priority="5" operator="greaterThan">
      <formula>0</formula>
    </cfRule>
  </conditionalFormatting>
  <conditionalFormatting sqref="U9:U100">
    <cfRule type="expression" dxfId="80" priority="1">
      <formula>$AU9="1 1"</formula>
    </cfRule>
    <cfRule type="expression" dxfId="79" priority="2">
      <formula>$AO9=1</formula>
    </cfRule>
    <cfRule type="expression" dxfId="78" priority="3">
      <formula>$AT9=1</formula>
    </cfRule>
  </conditionalFormatting>
  <dataValidations count="1">
    <dataValidation type="whole" allowBlank="1" showInputMessage="1" showErrorMessage="1" sqref="K9:K100" xr:uid="{00000000-0002-0000-21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6817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818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819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820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821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822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823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824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825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XFB149"/>
  <sheetViews>
    <sheetView workbookViewId="0">
      <pane ySplit="8" topLeftCell="A9" activePane="bottomLeft" state="frozenSplit"/>
      <selection pane="bottomLeft" activeCell="M27" sqref="M27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9</v>
      </c>
      <c r="I1" s="115"/>
      <c r="J1" s="269" t="s">
        <v>343</v>
      </c>
      <c r="K1" s="116"/>
      <c r="L1" s="117" t="s">
        <v>498</v>
      </c>
      <c r="M1" s="118">
        <f>COUNT(K9:K100)</f>
        <v>9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80 m</v>
      </c>
      <c r="B2" s="346"/>
      <c r="C2" s="346"/>
      <c r="D2" s="293" t="s">
        <v>98</v>
      </c>
      <c r="E2" s="347" t="str">
        <f ca="1">IF(ISERROR(VLOOKUP(D2,kateg2,5,FALSE)),IF(D2="KOND","1900 - " &amp; YEAR(TODAY()),""),CONCATENATE(VLOOKUP(D2,kateg2,5,FALSE)," - ",VLOOKUP(D2,kateg2,6,FALSE)))</f>
        <v>2009 - 2010</v>
      </c>
      <c r="F2" s="347"/>
      <c r="G2" s="290" t="str">
        <f>IF(D2="","",VLOOKUP(D2,kateg2,4,0))</f>
        <v>Dorostenci</v>
      </c>
      <c r="H2" s="118">
        <f>IF(D2="","",COUNTIF($E$9:$E$100,D2))</f>
        <v>8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 t="s">
        <v>99</v>
      </c>
      <c r="E3" s="347" t="str">
        <f ca="1">IF(ISERROR(VLOOKUP(D3,kateg2,5,FALSE)),IF(D3="KOND","1900 - " &amp; YEAR(TODAY()),""),CONCATENATE(VLOOKUP(D3,kateg2,5,FALSE)," - ",VLOOKUP(D3,kateg2,6,FALSE)))</f>
        <v>2007 - 2008</v>
      </c>
      <c r="F3" s="347"/>
      <c r="G3" s="290" t="str">
        <f>IF(D3="","",VLOOKUP(D3,kateg2,4,0))</f>
        <v>Junioři</v>
      </c>
      <c r="H3" s="118">
        <f>IF(D3="","",COUNTIF($E$9:$E$100,D3))</f>
        <v>1</v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2007</v>
      </c>
      <c r="O5" s="350" t="str">
        <f>A7</f>
        <v>Dorostenci, Junioři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2010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Dorostenci, Junioři</v>
      </c>
      <c r="B7" s="354"/>
      <c r="C7" s="354"/>
      <c r="D7" s="354"/>
      <c r="E7" s="354"/>
      <c r="F7" s="354"/>
      <c r="G7" s="120" t="s">
        <v>342</v>
      </c>
      <c r="H7" s="121">
        <v>13</v>
      </c>
      <c r="I7" s="115"/>
      <c r="J7" s="351" t="s">
        <v>499</v>
      </c>
      <c r="K7" s="351"/>
      <c r="L7" s="351"/>
      <c r="M7" s="252">
        <f>H7</f>
        <v>13</v>
      </c>
      <c r="N7" s="83"/>
      <c r="O7" s="122"/>
      <c r="P7" s="122" t="str">
        <f>E1</f>
        <v>Ročník</v>
      </c>
      <c r="Q7" s="123"/>
      <c r="R7" s="352" t="str">
        <f ca="1">E2</f>
        <v>2009 - 2010</v>
      </c>
      <c r="S7" s="352"/>
      <c r="T7" s="352"/>
      <c r="U7" s="124" t="s">
        <v>342</v>
      </c>
      <c r="V7" s="125">
        <f>H7</f>
        <v>13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C07</v>
      </c>
      <c r="AB8" s="26" t="s">
        <v>345</v>
      </c>
      <c r="AC8" s="26" t="str">
        <f>D3</f>
        <v>C08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20</v>
      </c>
      <c r="C9" s="130" t="s">
        <v>926</v>
      </c>
      <c r="D9" s="131" t="s">
        <v>7</v>
      </c>
      <c r="E9" s="132" t="s">
        <v>98</v>
      </c>
      <c r="F9" s="133">
        <v>2010</v>
      </c>
      <c r="G9" s="130" t="s">
        <v>922</v>
      </c>
      <c r="H9" s="289">
        <f>IF(OR(B9="",ISERROR(VLOOKUP(B9,$AK$9:$AL$100,2,FALSE))),"",VLOOKUP(B9,$AK$9:$AL$100,2,FALSE))</f>
        <v>5</v>
      </c>
      <c r="I9" s="115">
        <f>B9</f>
        <v>20</v>
      </c>
      <c r="J9" s="271">
        <f>A9</f>
        <v>1</v>
      </c>
      <c r="K9" s="272">
        <v>103</v>
      </c>
      <c r="L9" s="274"/>
      <c r="M9" s="134">
        <f>V9</f>
        <v>0</v>
      </c>
      <c r="N9" s="254" t="str">
        <f>IF(ISERROR(VLOOKUP($K9,$B$9:$G$100,N$3,FALSE)),"",VLOOKUP($K9,$B$9:$G$100,N$3,FALSE))</f>
        <v>C07</v>
      </c>
      <c r="O9" s="135">
        <f>AL9</f>
        <v>1</v>
      </c>
      <c r="P9" s="136">
        <f>K9</f>
        <v>103</v>
      </c>
      <c r="Q9" s="130" t="str">
        <f t="shared" ref="Q9:U24" si="0">IF(ISERROR(VLOOKUP($K9,$B$9:$G$100,Q$3,FALSE)),"",VLOOKUP($K9,$B$9:$G$100,Q$3,FALSE))</f>
        <v>Jakubec</v>
      </c>
      <c r="R9" s="131" t="str">
        <f>IF(ISERROR(VLOOKUP($K9,$B$9:$G$100,R$3,FALSE)),"",IF(VLOOKUP($K9,$B$9:$G$100,R$3,FALSE)=0,"",VLOOKUP($K9,$B$9:$G$100,R$3,FALSE)))</f>
        <v>Josef</v>
      </c>
      <c r="S9" s="137" t="str">
        <f t="shared" ref="S9:S72" si="1">IF(N9="","",VLOOKUP(N9,kateg2,4,FALSE))</f>
        <v>Dorostenci</v>
      </c>
      <c r="T9" s="133">
        <f t="shared" si="0"/>
        <v>2009</v>
      </c>
      <c r="U9" s="138" t="str">
        <f>IF(ISERROR(VLOOKUP($K9,$B$9:$G$100,U$3,FALSE)),"",VLOOKUP($K9,$B$9:$G$100,U$3,FALSE))</f>
        <v>Bystřice pod Hostýnem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103</v>
      </c>
      <c r="Z9" s="26">
        <f>X9</f>
        <v>1</v>
      </c>
      <c r="AA9" t="str">
        <f t="shared" ref="AA9:AA72" si="3">IF(AA$8=$N9,$Q9,"")</f>
        <v>Jakubec</v>
      </c>
      <c r="AB9">
        <f>IF(AA9&lt;&gt;"",MAX(AB8:AB$8)+1,"")</f>
        <v>1</v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103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26</v>
      </c>
      <c r="C10" s="130" t="s">
        <v>893</v>
      </c>
      <c r="D10" s="131" t="s">
        <v>887</v>
      </c>
      <c r="E10" s="132" t="s">
        <v>98</v>
      </c>
      <c r="F10" s="133">
        <v>2010</v>
      </c>
      <c r="G10" s="130" t="s">
        <v>679</v>
      </c>
      <c r="H10" s="289">
        <f t="shared" ref="H10:H73" si="11">IF(OR(B10="",ISERROR(VLOOKUP(B10,$AK$9:$AL$100,2,FALSE))),"",VLOOKUP(B10,$AK$9:$AL$100,2,FALSE))</f>
        <v>8</v>
      </c>
      <c r="I10" s="115">
        <f t="shared" ref="I10:I73" si="12">B10</f>
        <v>26</v>
      </c>
      <c r="J10" s="271">
        <f t="shared" ref="J10:J73" si="13">A10</f>
        <v>2</v>
      </c>
      <c r="K10" s="272">
        <v>63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C07</v>
      </c>
      <c r="O10" s="135">
        <f t="shared" ref="O10:O73" si="16">AL10</f>
        <v>2</v>
      </c>
      <c r="P10" s="136">
        <f t="shared" ref="P10:P73" si="17">K10</f>
        <v>63</v>
      </c>
      <c r="Q10" s="130" t="str">
        <f t="shared" si="0"/>
        <v>Kalousek</v>
      </c>
      <c r="R10" s="131" t="str">
        <f t="shared" ref="R10:R73" si="18">IF(ISERROR(VLOOKUP($K10,$B$9:$G$100,R$3,FALSE)),"",IF(VLOOKUP($K10,$B$9:$G$100,R$3,FALSE)=0,"",VLOOKUP($K10,$B$9:$G$100,R$3,FALSE)))</f>
        <v>Jiří</v>
      </c>
      <c r="S10" s="137" t="str">
        <f t="shared" si="1"/>
        <v>Dorostenci</v>
      </c>
      <c r="T10" s="133">
        <f t="shared" si="0"/>
        <v>2010</v>
      </c>
      <c r="U10" s="138" t="str">
        <f t="shared" si="0"/>
        <v>Dolní Dobrouč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63</v>
      </c>
      <c r="Z10" s="26">
        <f t="shared" ref="Z10:Z73" si="21">X10</f>
        <v>2</v>
      </c>
      <c r="AA10" t="str">
        <f t="shared" si="3"/>
        <v>Kalousek</v>
      </c>
      <c r="AB10">
        <f>IF(AA10&lt;&gt;"",MAX(AB$8:AB9)+1,"")</f>
        <v>2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63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35</v>
      </c>
      <c r="C11" s="130" t="s">
        <v>935</v>
      </c>
      <c r="D11" s="131" t="s">
        <v>260</v>
      </c>
      <c r="E11" s="132" t="s">
        <v>98</v>
      </c>
      <c r="F11" s="133">
        <v>2009</v>
      </c>
      <c r="G11" s="130" t="s">
        <v>744</v>
      </c>
      <c r="H11" s="289">
        <f t="shared" si="11"/>
        <v>6</v>
      </c>
      <c r="I11" s="115">
        <f t="shared" si="12"/>
        <v>35</v>
      </c>
      <c r="J11" s="271">
        <f t="shared" si="13"/>
        <v>3</v>
      </c>
      <c r="K11" s="272">
        <v>62</v>
      </c>
      <c r="L11" s="274"/>
      <c r="M11" s="134">
        <f t="shared" si="14"/>
        <v>0</v>
      </c>
      <c r="N11" s="254" t="str">
        <f t="shared" si="15"/>
        <v>C07</v>
      </c>
      <c r="O11" s="135">
        <f t="shared" si="16"/>
        <v>3</v>
      </c>
      <c r="P11" s="136">
        <f t="shared" si="17"/>
        <v>62</v>
      </c>
      <c r="Q11" s="130" t="str">
        <f t="shared" si="0"/>
        <v>Kalousek</v>
      </c>
      <c r="R11" s="131" t="str">
        <f t="shared" si="18"/>
        <v>Josef</v>
      </c>
      <c r="S11" s="137" t="str">
        <f t="shared" si="1"/>
        <v>Dorostenci</v>
      </c>
      <c r="T11" s="133">
        <f t="shared" si="0"/>
        <v>2009</v>
      </c>
      <c r="U11" s="138" t="str">
        <f t="shared" si="0"/>
        <v>Dolní Dobrouč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62</v>
      </c>
      <c r="Z11" s="26">
        <f t="shared" si="21"/>
        <v>3</v>
      </c>
      <c r="AA11" t="str">
        <f t="shared" si="3"/>
        <v>Kalousek</v>
      </c>
      <c r="AB11">
        <f>IF(AA11&lt;&gt;"",MAX(AB$8:AB10)+1,"")</f>
        <v>3</v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62</v>
      </c>
      <c r="AL11">
        <f t="shared" si="23"/>
        <v>3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62</v>
      </c>
      <c r="C12" s="130" t="s">
        <v>962</v>
      </c>
      <c r="D12" s="131" t="s">
        <v>251</v>
      </c>
      <c r="E12" s="132" t="s">
        <v>98</v>
      </c>
      <c r="F12" s="133">
        <v>2009</v>
      </c>
      <c r="G12" s="130" t="s">
        <v>689</v>
      </c>
      <c r="H12" s="289">
        <f t="shared" si="11"/>
        <v>3</v>
      </c>
      <c r="I12" s="115">
        <f t="shared" si="12"/>
        <v>62</v>
      </c>
      <c r="J12" s="271">
        <f t="shared" si="13"/>
        <v>4</v>
      </c>
      <c r="K12" s="272">
        <v>84</v>
      </c>
      <c r="L12" s="274"/>
      <c r="M12" s="134">
        <f t="shared" si="14"/>
        <v>0</v>
      </c>
      <c r="N12" s="254" t="str">
        <f>IF(ISERROR(VLOOKUP($K12,$B$9:$G$100,N$3,FALSE)),"",VLOOKUP($K12,$B$9:$G$100,N$3,FALSE))</f>
        <v>C07</v>
      </c>
      <c r="O12" s="135">
        <f t="shared" si="16"/>
        <v>4</v>
      </c>
      <c r="P12" s="136">
        <f>K12</f>
        <v>84</v>
      </c>
      <c r="Q12" s="130" t="str">
        <f>IF(ISERROR(VLOOKUP($K12,$B$9:$G$100,Q$3,FALSE)),"",VLOOKUP($K12,$B$9:$G$100,Q$3,FALSE))</f>
        <v>Bureš</v>
      </c>
      <c r="R12" s="131" t="str">
        <f>IF(ISERROR(VLOOKUP($K12,$B$9:$G$100,R$3,FALSE)),"",IF(VLOOKUP($K12,$B$9:$G$100,R$3,FALSE)=0,"",VLOOKUP($K12,$B$9:$G$100,R$3,FALSE)))</f>
        <v>Filip</v>
      </c>
      <c r="S12" s="137" t="str">
        <f t="shared" si="1"/>
        <v>Dorostenci</v>
      </c>
      <c r="T12" s="133">
        <f>IF(ISERROR(VLOOKUP($K12,$B$9:$G$100,T$3,FALSE)),"",VLOOKUP($K12,$B$9:$G$100,T$3,FALSE))</f>
        <v>2009</v>
      </c>
      <c r="U12" s="138" t="str">
        <f>IF(ISERROR(VLOOKUP($K12,$B$9:$G$100,U$3,FALSE)),"",VLOOKUP($K12,$B$9:$G$100,U$3,FALSE))</f>
        <v>Ústí nad Orlicí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84</v>
      </c>
      <c r="Z12" s="26">
        <f t="shared" si="21"/>
        <v>4</v>
      </c>
      <c r="AA12" t="str">
        <f t="shared" si="3"/>
        <v>Bureš</v>
      </c>
      <c r="AB12">
        <f>IF(AA12&lt;&gt;"",MAX(AB$8:AB11)+1,"")</f>
        <v>4</v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84</v>
      </c>
      <c r="AL12">
        <f t="shared" si="23"/>
        <v>4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63</v>
      </c>
      <c r="C13" s="130" t="s">
        <v>962</v>
      </c>
      <c r="D13" s="131" t="s">
        <v>18</v>
      </c>
      <c r="E13" s="132" t="s">
        <v>98</v>
      </c>
      <c r="F13" s="133">
        <v>2010</v>
      </c>
      <c r="G13" s="130" t="s">
        <v>689</v>
      </c>
      <c r="H13" s="289">
        <f t="shared" si="11"/>
        <v>2</v>
      </c>
      <c r="I13" s="115">
        <f t="shared" si="12"/>
        <v>63</v>
      </c>
      <c r="J13" s="271">
        <f t="shared" si="13"/>
        <v>5</v>
      </c>
      <c r="K13" s="272">
        <v>20</v>
      </c>
      <c r="L13" s="274"/>
      <c r="M13" s="134">
        <f t="shared" si="14"/>
        <v>0</v>
      </c>
      <c r="N13" s="254" t="str">
        <f t="shared" si="15"/>
        <v>C07</v>
      </c>
      <c r="O13" s="135">
        <f t="shared" si="16"/>
        <v>5</v>
      </c>
      <c r="P13" s="136">
        <f t="shared" si="17"/>
        <v>20</v>
      </c>
      <c r="Q13" s="130" t="str">
        <f t="shared" si="0"/>
        <v>Skřička</v>
      </c>
      <c r="R13" s="131" t="str">
        <f t="shared" si="18"/>
        <v>Jan</v>
      </c>
      <c r="S13" s="137" t="str">
        <f t="shared" si="1"/>
        <v>Dorostenci</v>
      </c>
      <c r="T13" s="133">
        <f t="shared" si="0"/>
        <v>2010</v>
      </c>
      <c r="U13" s="138" t="str">
        <f t="shared" si="0"/>
        <v>Brno-Starý Lískovec</v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20</v>
      </c>
      <c r="Z13" s="26">
        <f t="shared" si="21"/>
        <v>5</v>
      </c>
      <c r="AA13" t="str">
        <f t="shared" si="3"/>
        <v>Skřička</v>
      </c>
      <c r="AB13">
        <f>IF(AA13&lt;&gt;"",MAX(AB$8:AB12)+1,"")</f>
        <v>5</v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20</v>
      </c>
      <c r="AL13">
        <f t="shared" si="23"/>
        <v>5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>
        <f>IF(B14&lt;&gt;"",MAX($A$8:A13)+1,"")</f>
        <v>6</v>
      </c>
      <c r="B14" s="7">
        <v>70</v>
      </c>
      <c r="C14" s="130" t="s">
        <v>944</v>
      </c>
      <c r="D14" s="131" t="s">
        <v>969</v>
      </c>
      <c r="E14" s="132" t="s">
        <v>98</v>
      </c>
      <c r="F14" s="133">
        <v>2010</v>
      </c>
      <c r="G14" s="130" t="s">
        <v>890</v>
      </c>
      <c r="H14" s="289">
        <f t="shared" si="11"/>
        <v>7</v>
      </c>
      <c r="I14" s="115">
        <f t="shared" si="12"/>
        <v>70</v>
      </c>
      <c r="J14" s="271">
        <f t="shared" si="13"/>
        <v>6</v>
      </c>
      <c r="K14" s="272">
        <v>35</v>
      </c>
      <c r="L14" s="274"/>
      <c r="M14" s="134">
        <f t="shared" si="14"/>
        <v>0</v>
      </c>
      <c r="N14" s="254" t="str">
        <f t="shared" si="15"/>
        <v>C07</v>
      </c>
      <c r="O14" s="135">
        <f t="shared" si="16"/>
        <v>6</v>
      </c>
      <c r="P14" s="136">
        <f t="shared" si="17"/>
        <v>35</v>
      </c>
      <c r="Q14" s="130" t="str">
        <f t="shared" si="0"/>
        <v>Fojt</v>
      </c>
      <c r="R14" s="131" t="str">
        <f t="shared" si="18"/>
        <v>Lukáš</v>
      </c>
      <c r="S14" s="137" t="str">
        <f t="shared" si="1"/>
        <v>Dorostenci</v>
      </c>
      <c r="T14" s="133">
        <f t="shared" si="0"/>
        <v>2009</v>
      </c>
      <c r="U14" s="138" t="str">
        <f t="shared" si="0"/>
        <v>Brno-Obřany</v>
      </c>
      <c r="V14" s="255">
        <f t="shared" si="19"/>
        <v>0</v>
      </c>
      <c r="W14" s="256" t="str">
        <f t="shared" si="20"/>
        <v/>
      </c>
      <c r="X14" s="29">
        <f t="shared" si="2"/>
        <v>6</v>
      </c>
      <c r="Y14" s="45">
        <f t="shared" si="2"/>
        <v>35</v>
      </c>
      <c r="Z14" s="26">
        <f t="shared" si="21"/>
        <v>6</v>
      </c>
      <c r="AA14" t="str">
        <f t="shared" si="3"/>
        <v>Fojt</v>
      </c>
      <c r="AB14">
        <f>IF(AA14&lt;&gt;"",MAX(AB$8:AB13)+1,"")</f>
        <v>6</v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35</v>
      </c>
      <c r="AL14">
        <f t="shared" si="23"/>
        <v>6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>
        <f>IF(B15&lt;&gt;"",MAX($A$8:A14)+1,"")</f>
        <v>7</v>
      </c>
      <c r="B15" s="7">
        <v>84</v>
      </c>
      <c r="C15" s="130" t="s">
        <v>985</v>
      </c>
      <c r="D15" s="131" t="s">
        <v>984</v>
      </c>
      <c r="E15" s="132" t="s">
        <v>98</v>
      </c>
      <c r="F15" s="133">
        <v>2009</v>
      </c>
      <c r="G15" s="130" t="s">
        <v>986</v>
      </c>
      <c r="H15" s="289">
        <f t="shared" si="11"/>
        <v>4</v>
      </c>
      <c r="I15" s="115">
        <f t="shared" si="12"/>
        <v>84</v>
      </c>
      <c r="J15" s="271">
        <f t="shared" si="13"/>
        <v>7</v>
      </c>
      <c r="K15" s="272">
        <v>70</v>
      </c>
      <c r="L15" s="274"/>
      <c r="M15" s="134">
        <f t="shared" si="14"/>
        <v>0</v>
      </c>
      <c r="N15" s="254" t="str">
        <f t="shared" si="15"/>
        <v>C07</v>
      </c>
      <c r="O15" s="135">
        <f t="shared" si="16"/>
        <v>7</v>
      </c>
      <c r="P15" s="136">
        <f t="shared" si="17"/>
        <v>70</v>
      </c>
      <c r="Q15" s="130" t="str">
        <f t="shared" si="0"/>
        <v>Dorazil</v>
      </c>
      <c r="R15" s="131" t="str">
        <f t="shared" si="18"/>
        <v>Prokop</v>
      </c>
      <c r="S15" s="137" t="str">
        <f t="shared" si="1"/>
        <v>Dorostenci</v>
      </c>
      <c r="T15" s="133">
        <f t="shared" si="0"/>
        <v>2010</v>
      </c>
      <c r="U15" s="138" t="str">
        <f t="shared" si="0"/>
        <v>Veřovice</v>
      </c>
      <c r="V15" s="255">
        <f t="shared" si="19"/>
        <v>0</v>
      </c>
      <c r="W15" s="256" t="str">
        <f t="shared" si="20"/>
        <v/>
      </c>
      <c r="X15" s="29">
        <f t="shared" si="2"/>
        <v>7</v>
      </c>
      <c r="Y15" s="45">
        <f t="shared" si="2"/>
        <v>70</v>
      </c>
      <c r="Z15" s="26">
        <f t="shared" si="21"/>
        <v>7</v>
      </c>
      <c r="AA15" t="str">
        <f t="shared" si="3"/>
        <v>Dorazil</v>
      </c>
      <c r="AB15">
        <f>IF(AA15&lt;&gt;"",MAX(AB$8:AB14)+1,"")</f>
        <v>7</v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70</v>
      </c>
      <c r="AL15">
        <f t="shared" si="23"/>
        <v>7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>
        <f>IF(B16&lt;&gt;"",MAX($A$8:A15)+1,"")</f>
        <v>8</v>
      </c>
      <c r="B16" s="7">
        <v>103</v>
      </c>
      <c r="C16" s="130" t="s">
        <v>959</v>
      </c>
      <c r="D16" s="131" t="s">
        <v>251</v>
      </c>
      <c r="E16" s="132" t="s">
        <v>98</v>
      </c>
      <c r="F16" s="133">
        <v>2009</v>
      </c>
      <c r="G16" s="130" t="s">
        <v>745</v>
      </c>
      <c r="H16" s="289">
        <f t="shared" si="11"/>
        <v>1</v>
      </c>
      <c r="I16" s="115">
        <f t="shared" si="12"/>
        <v>103</v>
      </c>
      <c r="J16" s="271">
        <f t="shared" si="13"/>
        <v>8</v>
      </c>
      <c r="K16" s="272">
        <v>26</v>
      </c>
      <c r="L16" s="274"/>
      <c r="M16" s="134">
        <f t="shared" si="14"/>
        <v>0</v>
      </c>
      <c r="N16" s="254" t="str">
        <f t="shared" si="15"/>
        <v>C07</v>
      </c>
      <c r="O16" s="135">
        <f t="shared" si="16"/>
        <v>8</v>
      </c>
      <c r="P16" s="136">
        <f t="shared" si="17"/>
        <v>26</v>
      </c>
      <c r="Q16" s="130" t="str">
        <f t="shared" si="0"/>
        <v>Doležal</v>
      </c>
      <c r="R16" s="131" t="str">
        <f t="shared" si="18"/>
        <v>Adam</v>
      </c>
      <c r="S16" s="137" t="str">
        <f t="shared" si="1"/>
        <v>Dorostenci</v>
      </c>
      <c r="T16" s="133">
        <f t="shared" si="0"/>
        <v>2010</v>
      </c>
      <c r="U16" s="138" t="str">
        <f t="shared" si="0"/>
        <v>Vyškov</v>
      </c>
      <c r="V16" s="255">
        <f t="shared" si="19"/>
        <v>0</v>
      </c>
      <c r="W16" s="256" t="str">
        <f t="shared" si="20"/>
        <v/>
      </c>
      <c r="X16" s="29">
        <f t="shared" si="2"/>
        <v>8</v>
      </c>
      <c r="Y16" s="45">
        <f t="shared" si="2"/>
        <v>26</v>
      </c>
      <c r="Z16" s="26">
        <f t="shared" si="21"/>
        <v>8</v>
      </c>
      <c r="AA16" t="str">
        <f t="shared" si="3"/>
        <v>Doležal</v>
      </c>
      <c r="AB16">
        <f>IF(AA16&lt;&gt;"",MAX(AB$8:AB15)+1,"")</f>
        <v>8</v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26</v>
      </c>
      <c r="AL16">
        <f t="shared" si="23"/>
        <v>8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>
        <f>IF(B17&lt;&gt;"",MAX($A$8:A16)+1,"")</f>
        <v>9</v>
      </c>
      <c r="B17" s="7">
        <v>34</v>
      </c>
      <c r="C17" s="130" t="s">
        <v>935</v>
      </c>
      <c r="D17" s="131" t="s">
        <v>228</v>
      </c>
      <c r="E17" s="132" t="s">
        <v>99</v>
      </c>
      <c r="F17" s="133">
        <v>2007</v>
      </c>
      <c r="G17" s="130" t="s">
        <v>744</v>
      </c>
      <c r="H17" s="289">
        <f t="shared" si="11"/>
        <v>1</v>
      </c>
      <c r="I17" s="115">
        <f t="shared" si="12"/>
        <v>34</v>
      </c>
      <c r="J17" s="271">
        <f t="shared" si="13"/>
        <v>9</v>
      </c>
      <c r="K17" s="272">
        <v>34</v>
      </c>
      <c r="L17" s="274"/>
      <c r="M17" s="134">
        <f t="shared" si="14"/>
        <v>0</v>
      </c>
      <c r="N17" s="254" t="str">
        <f t="shared" si="15"/>
        <v>C08</v>
      </c>
      <c r="O17" s="135">
        <f t="shared" si="16"/>
        <v>1</v>
      </c>
      <c r="P17" s="136">
        <f t="shared" si="17"/>
        <v>34</v>
      </c>
      <c r="Q17" s="130" t="str">
        <f t="shared" si="0"/>
        <v>Fojt</v>
      </c>
      <c r="R17" s="131" t="str">
        <f t="shared" si="18"/>
        <v>Vojtěch</v>
      </c>
      <c r="S17" s="137" t="str">
        <f t="shared" si="1"/>
        <v>Junioři</v>
      </c>
      <c r="T17" s="133">
        <f t="shared" si="0"/>
        <v>2007</v>
      </c>
      <c r="U17" s="138" t="str">
        <f t="shared" si="0"/>
        <v>Brno-Obřany</v>
      </c>
      <c r="V17" s="255">
        <f t="shared" si="19"/>
        <v>0</v>
      </c>
      <c r="W17" s="256" t="str">
        <f t="shared" si="20"/>
        <v/>
      </c>
      <c r="X17" s="29">
        <f t="shared" si="2"/>
        <v>9</v>
      </c>
      <c r="Y17" s="45">
        <f t="shared" si="2"/>
        <v>34</v>
      </c>
      <c r="Z17" s="26">
        <f t="shared" si="21"/>
        <v>9</v>
      </c>
      <c r="AA17" t="str">
        <f t="shared" si="3"/>
        <v/>
      </c>
      <c r="AB17" t="str">
        <f>IF(AA17&lt;&gt;"",MAX(AB$8:AB16)+1,"")</f>
        <v/>
      </c>
      <c r="AC17" t="str">
        <f t="shared" si="4"/>
        <v>Fojt</v>
      </c>
      <c r="AD17">
        <f>IF(AC17&lt;&gt;"",MAX(AD$8:AD16)+1,"")</f>
        <v>1</v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34</v>
      </c>
      <c r="AL17">
        <f t="shared" si="23"/>
        <v>1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9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77" priority="7">
      <formula>AND($BA9&lt;&gt;"",$AW9&lt;&gt;"")</formula>
    </cfRule>
    <cfRule type="expression" dxfId="76" priority="10">
      <formula>$AW9&lt;&gt;""</formula>
    </cfRule>
    <cfRule type="expression" dxfId="75" priority="11">
      <formula>OR($AX9&lt;&gt;"",$AY9&lt;&gt;"",$AZ9)</formula>
    </cfRule>
    <cfRule type="expression" dxfId="74" priority="12">
      <formula>COUNTIF($B$9:$B$100,$B9)&gt;1</formula>
    </cfRule>
  </conditionalFormatting>
  <conditionalFormatting sqref="L10:L100">
    <cfRule type="expression" dxfId="73" priority="9">
      <formula>AND($V10&lt;$V9,$V10&lt;&gt;"",$V10&lt;&gt;0)</formula>
    </cfRule>
  </conditionalFormatting>
  <conditionalFormatting sqref="K9:K100">
    <cfRule type="expression" dxfId="72" priority="8">
      <formula>COUNTIF($K$9:$K$100,$K9)&gt;1</formula>
    </cfRule>
  </conditionalFormatting>
  <conditionalFormatting sqref="G2:G6">
    <cfRule type="expression" dxfId="71" priority="6">
      <formula>COUNTIF(G2:G5,0)&gt;2</formula>
    </cfRule>
  </conditionalFormatting>
  <conditionalFormatting sqref="I9:I100">
    <cfRule type="expression" dxfId="70" priority="4">
      <formula>$H9&lt;&gt;""</formula>
    </cfRule>
    <cfRule type="cellIs" dxfId="69" priority="5" operator="greaterThan">
      <formula>0</formula>
    </cfRule>
  </conditionalFormatting>
  <conditionalFormatting sqref="U9:U100">
    <cfRule type="expression" dxfId="68" priority="1">
      <formula>$AU9="1 1"</formula>
    </cfRule>
    <cfRule type="expression" dxfId="67" priority="2">
      <formula>$AO9=1</formula>
    </cfRule>
    <cfRule type="expression" dxfId="66" priority="3">
      <formula>$AT9=1</formula>
    </cfRule>
  </conditionalFormatting>
  <dataValidations count="1">
    <dataValidation type="whole" allowBlank="1" showInputMessage="1" showErrorMessage="1" sqref="K9:K100" xr:uid="{00000000-0002-0000-22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7841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842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843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844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845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846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847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848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849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XFB149"/>
  <sheetViews>
    <sheetView workbookViewId="0">
      <pane ySplit="8" topLeftCell="A9" activePane="bottomLeft" state="frozenSplit"/>
      <selection pane="bottomLeft" activeCell="O1" sqref="O1:V18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11</v>
      </c>
      <c r="I1" s="115"/>
      <c r="J1" s="269" t="s">
        <v>343</v>
      </c>
      <c r="K1" s="116"/>
      <c r="L1" s="117" t="s">
        <v>498</v>
      </c>
      <c r="M1" s="118">
        <f>COUNT(K9:K100)</f>
        <v>10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>VLOOKUP(D2,kateg2,10,FALSE) &amp; " m"</f>
        <v>80 m</v>
      </c>
      <c r="B2" s="346"/>
      <c r="C2" s="346"/>
      <c r="D2" s="293" t="s">
        <v>816</v>
      </c>
      <c r="E2" s="347" t="str">
        <f ca="1">IF(ISERROR(VLOOKUP(D2,kateg2,5,FALSE)),IF(D2="KOND","1900 - " &amp; YEAR(TODAY()),""),CONCATENATE(VLOOKUP(D2,kateg2,5,FALSE)," - ",VLOOKUP(D2,kateg2,6,FALSE)))</f>
        <v>2004 -  a starší</v>
      </c>
      <c r="F2" s="347"/>
      <c r="G2" s="290" t="str">
        <f>IF(D2="","",VLOOKUP(D2,kateg2,4,0))</f>
        <v>Kněží</v>
      </c>
      <c r="H2" s="118">
        <f>IF(D2="","",COUNTIF($E$9:$E$100,D2))</f>
        <v>1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 t="s">
        <v>90</v>
      </c>
      <c r="E3" s="347" t="str">
        <f ca="1">IF(ISERROR(VLOOKUP(D3,kateg2,5,FALSE)),IF(D3="KOND","1900 - " &amp; YEAR(TODAY()),""),CONCATENATE(VLOOKUP(D3,kateg2,5,FALSE)," - ",VLOOKUP(D3,kateg2,6,FALSE)))</f>
        <v>1957 - 1966</v>
      </c>
      <c r="F3" s="347"/>
      <c r="G3" s="290" t="str">
        <f>IF(D3="","",VLOOKUP(D3,kateg2,4,0))</f>
        <v>Muži D</v>
      </c>
      <c r="H3" s="118">
        <f>IF(D3="","",COUNTIF($E$9:$E$100,D3))</f>
        <v>6</v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 t="s">
        <v>491</v>
      </c>
      <c r="E4" s="347" t="str">
        <f ca="1">IF(ISERROR(VLOOKUP(D4,kateg2,5,FALSE)),IF(D4="KOND","1900 - " &amp; YEAR(TODAY()),""),CONCATENATE(VLOOKUP(D4,kateg2,5,FALSE)," - ",VLOOKUP(D4,kateg2,6,FALSE)))</f>
        <v>1956 -  a starší</v>
      </c>
      <c r="F4" s="347"/>
      <c r="G4" s="290" t="str">
        <f>IF(D4="","",VLOOKUP(D4,kateg2,4,0))</f>
        <v>Muži E</v>
      </c>
      <c r="H4" s="118">
        <f>IF(D4="","",COUNTIF($E$9:$E$100,D4))</f>
        <v>4</v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1949</v>
      </c>
      <c r="O5" s="350" t="str">
        <f>A7</f>
        <v>Kněží, Muži D, Muži E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1965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Kněží, Muži D, Muži E</v>
      </c>
      <c r="B7" s="354"/>
      <c r="C7" s="354"/>
      <c r="D7" s="354"/>
      <c r="E7" s="354"/>
      <c r="F7" s="354"/>
      <c r="G7" s="120" t="s">
        <v>342</v>
      </c>
      <c r="H7" s="121">
        <v>14</v>
      </c>
      <c r="I7" s="115"/>
      <c r="J7" s="351" t="s">
        <v>499</v>
      </c>
      <c r="K7" s="351"/>
      <c r="L7" s="351"/>
      <c r="M7" s="252">
        <f>H7</f>
        <v>14</v>
      </c>
      <c r="N7" s="83"/>
      <c r="O7" s="122"/>
      <c r="P7" s="122" t="str">
        <f>E1</f>
        <v>Ročník</v>
      </c>
      <c r="Q7" s="123"/>
      <c r="R7" s="352" t="str">
        <f ca="1">E2</f>
        <v>2004 -  a starší</v>
      </c>
      <c r="S7" s="352"/>
      <c r="T7" s="352"/>
      <c r="U7" s="124" t="s">
        <v>342</v>
      </c>
      <c r="V7" s="125">
        <f>H7</f>
        <v>14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K01</v>
      </c>
      <c r="AB8" s="26" t="s">
        <v>345</v>
      </c>
      <c r="AC8" s="26" t="str">
        <f>D3</f>
        <v>C12</v>
      </c>
      <c r="AD8" s="26" t="s">
        <v>345</v>
      </c>
      <c r="AE8" s="26" t="str">
        <f>D4</f>
        <v>C13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143</v>
      </c>
      <c r="C9" s="130" t="s">
        <v>1052</v>
      </c>
      <c r="D9" s="131" t="s">
        <v>30</v>
      </c>
      <c r="E9" s="132" t="s">
        <v>816</v>
      </c>
      <c r="F9" s="133">
        <v>1952</v>
      </c>
      <c r="G9" s="130" t="s">
        <v>1053</v>
      </c>
      <c r="H9" s="289">
        <f>IF(OR(B9="",ISERROR(VLOOKUP(B9,$AK$9:$AL$100,2,FALSE))),"",VLOOKUP(B9,$AK$9:$AL$100,2,FALSE))</f>
        <v>1</v>
      </c>
      <c r="I9" s="115">
        <f>B9</f>
        <v>143</v>
      </c>
      <c r="J9" s="271">
        <f>A9</f>
        <v>1</v>
      </c>
      <c r="K9" s="272">
        <v>37</v>
      </c>
      <c r="L9" s="274"/>
      <c r="M9" s="134">
        <f>V9</f>
        <v>0</v>
      </c>
      <c r="N9" s="254" t="str">
        <f>IF(ISERROR(VLOOKUP($K9,$B$9:$G$100,N$3,FALSE)),"",VLOOKUP($K9,$B$9:$G$100,N$3,FALSE))</f>
        <v>C12</v>
      </c>
      <c r="O9" s="135">
        <f t="shared" ref="O9:O19" si="0">AL9</f>
        <v>1</v>
      </c>
      <c r="P9" s="136">
        <f>K9</f>
        <v>37</v>
      </c>
      <c r="Q9" s="130" t="str">
        <f t="shared" ref="Q9:Q19" si="1">IF(ISERROR(VLOOKUP($K9,$B$9:$G$100,Q$3,FALSE)),"",VLOOKUP($K9,$B$9:$G$100,Q$3,FALSE))</f>
        <v>Fojt</v>
      </c>
      <c r="R9" s="131" t="str">
        <f t="shared" ref="R9:R19" si="2">IF(ISERROR(VLOOKUP($K9,$B$9:$G$100,R$3,FALSE)),"",IF(VLOOKUP($K9,$B$9:$G$100,R$3,FALSE)=0,"",VLOOKUP($K9,$B$9:$G$100,R$3,FALSE)))</f>
        <v>Leoš</v>
      </c>
      <c r="S9" s="137" t="str">
        <f t="shared" ref="S9:S19" si="3">IF(N9="","",VLOOKUP(N9,kateg2,4,FALSE))</f>
        <v>Muži D</v>
      </c>
      <c r="T9" s="133">
        <f t="shared" ref="T9:U19" si="4">IF(ISERROR(VLOOKUP($K9,$B$9:$G$100,T$3,FALSE)),"",VLOOKUP($K9,$B$9:$G$100,T$3,FALSE))</f>
        <v>1957</v>
      </c>
      <c r="U9" s="138" t="str">
        <f t="shared" si="4"/>
        <v>Brno-Obřany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5">J9</f>
        <v>1</v>
      </c>
      <c r="Y9" s="45">
        <f t="shared" si="5"/>
        <v>37</v>
      </c>
      <c r="Z9" s="26">
        <f>X9</f>
        <v>1</v>
      </c>
      <c r="AA9" t="str">
        <f t="shared" ref="AA9:AA72" si="6">IF(AA$8=$N9,$Q9,"")</f>
        <v/>
      </c>
      <c r="AB9" t="str">
        <f>IF(AA9&lt;&gt;"",MAX(AB8:AB$8)+1,"")</f>
        <v/>
      </c>
      <c r="AC9" t="str">
        <f t="shared" ref="AC9:AC72" si="7">IF(AC$8=$N9,$Q9,"")</f>
        <v>Fojt</v>
      </c>
      <c r="AD9">
        <f>IF(AC9&lt;&gt;"",MAX(AD8:AD$8)+1,"")</f>
        <v>1</v>
      </c>
      <c r="AE9" t="str">
        <f t="shared" ref="AE9:AE72" si="8">IF(AE$8=$N9,$Q9,"")</f>
        <v/>
      </c>
      <c r="AF9" t="str">
        <f>IF(AE9&lt;&gt;"",MAX(AF8:AF$8)+1,"")</f>
        <v/>
      </c>
      <c r="AG9" t="str">
        <f t="shared" ref="AG9:AG72" si="9">IF(AG$8=$N9,$Q9,"")</f>
        <v/>
      </c>
      <c r="AH9" t="str">
        <f>IF(AG9&lt;&gt;"",MAX(AH8:AH$8)+1,"")</f>
        <v/>
      </c>
      <c r="AI9" t="str">
        <f t="shared" ref="AI9:AI72" si="10">IF(AI$8=$N9,$Q9,"")</f>
        <v/>
      </c>
      <c r="AJ9" t="str">
        <f>IF(AI9&lt;&gt;"",MAX(AJ8:AJ$8)+1,"")</f>
        <v/>
      </c>
      <c r="AK9" s="26">
        <f>Y9</f>
        <v>37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11">IF(ISERROR(SEARCH(AP$8,$U9,1)),"",AP$8 &amp; "  ")</f>
        <v/>
      </c>
      <c r="AQ9" t="str">
        <f t="shared" si="11"/>
        <v/>
      </c>
      <c r="AR9" t="str">
        <f t="shared" si="11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12">IF(ISERROR(SEARCH(AX$8,$G9,1)),"",AX$8)</f>
        <v/>
      </c>
      <c r="AY9" t="str">
        <f t="shared" si="12"/>
        <v/>
      </c>
      <c r="AZ9" t="str">
        <f t="shared" si="12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3">VALUE(BC9)</f>
        <v>0</v>
      </c>
    </row>
    <row r="10" spans="1:56" ht="21" customHeight="1" x14ac:dyDescent="0.35">
      <c r="A10" s="129">
        <f>IF(B10&lt;&gt;"",MAX($A$8:A9)+1,"")</f>
        <v>2</v>
      </c>
      <c r="B10" s="7">
        <v>37</v>
      </c>
      <c r="C10" s="130" t="s">
        <v>935</v>
      </c>
      <c r="D10" s="131" t="s">
        <v>278</v>
      </c>
      <c r="E10" s="132" t="s">
        <v>90</v>
      </c>
      <c r="F10" s="133">
        <v>1957</v>
      </c>
      <c r="G10" s="130" t="s">
        <v>744</v>
      </c>
      <c r="H10" s="289">
        <f t="shared" ref="H10:H73" si="14">IF(OR(B10="",ISERROR(VLOOKUP(B10,$AK$9:$AL$100,2,FALSE))),"",VLOOKUP(B10,$AK$9:$AL$100,2,FALSE))</f>
        <v>1</v>
      </c>
      <c r="I10" s="115">
        <f t="shared" ref="I10:I73" si="15">B10</f>
        <v>37</v>
      </c>
      <c r="J10" s="271">
        <f t="shared" ref="J10:J73" si="16">A10</f>
        <v>2</v>
      </c>
      <c r="K10" s="272">
        <v>91</v>
      </c>
      <c r="L10" s="274"/>
      <c r="M10" s="134">
        <f t="shared" ref="M10:M73" si="17">V10</f>
        <v>0</v>
      </c>
      <c r="N10" s="254" t="str">
        <f t="shared" ref="N10:N73" si="18">IF(ISERROR(VLOOKUP($K10,$B$9:$G$100,N$3,FALSE)),"",VLOOKUP($K10,$B$9:$G$100,N$3,FALSE))</f>
        <v>C12</v>
      </c>
      <c r="O10" s="135">
        <f t="shared" si="0"/>
        <v>2</v>
      </c>
      <c r="P10" s="136">
        <f>K10</f>
        <v>91</v>
      </c>
      <c r="Q10" s="130" t="str">
        <f t="shared" si="1"/>
        <v>Drápal</v>
      </c>
      <c r="R10" s="131" t="str">
        <f t="shared" si="2"/>
        <v>Pavel</v>
      </c>
      <c r="S10" s="137" t="str">
        <f t="shared" si="3"/>
        <v>Muži D</v>
      </c>
      <c r="T10" s="133">
        <f t="shared" si="4"/>
        <v>1963</v>
      </c>
      <c r="U10" s="138" t="str">
        <f t="shared" si="4"/>
        <v>Křenovice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5"/>
        <v>2</v>
      </c>
      <c r="Y10" s="45">
        <f t="shared" si="5"/>
        <v>91</v>
      </c>
      <c r="Z10" s="26">
        <f t="shared" ref="Z10:Z73" si="21">X10</f>
        <v>2</v>
      </c>
      <c r="AA10" t="str">
        <f t="shared" si="6"/>
        <v/>
      </c>
      <c r="AB10" t="str">
        <f>IF(AA10&lt;&gt;"",MAX(AB$8:AB9)+1,"")</f>
        <v/>
      </c>
      <c r="AC10" t="str">
        <f t="shared" si="7"/>
        <v>Drápal</v>
      </c>
      <c r="AD10">
        <f>IF(AC10&lt;&gt;"",MAX(AD$8:AD9)+1,"")</f>
        <v>2</v>
      </c>
      <c r="AE10" t="str">
        <f t="shared" si="8"/>
        <v/>
      </c>
      <c r="AF10" t="str">
        <f>IF(AE10&lt;&gt;"",MAX(AF$8:AF9)+1,"")</f>
        <v/>
      </c>
      <c r="AG10" t="str">
        <f t="shared" si="9"/>
        <v/>
      </c>
      <c r="AH10" t="str">
        <f>IF(AG10&lt;&gt;"",MAX(AH$8:AH9)+1,"")</f>
        <v/>
      </c>
      <c r="AI10" t="str">
        <f t="shared" si="10"/>
        <v/>
      </c>
      <c r="AJ10" t="str">
        <f>IF(AI10&lt;&gt;"",MAX(AJ$8:AJ9)+1,"")</f>
        <v/>
      </c>
      <c r="AK10" s="26">
        <f t="shared" ref="AK10:AK73" si="22">Y10</f>
        <v>91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11"/>
        <v/>
      </c>
      <c r="AQ10" t="str">
        <f t="shared" si="11"/>
        <v/>
      </c>
      <c r="AR10" t="str">
        <f t="shared" si="11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12"/>
        <v/>
      </c>
      <c r="AY10" t="str">
        <f t="shared" si="12"/>
        <v/>
      </c>
      <c r="AZ10" t="str">
        <f t="shared" si="12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3"/>
        <v>0</v>
      </c>
    </row>
    <row r="11" spans="1:56" ht="21" customHeight="1" x14ac:dyDescent="0.35">
      <c r="A11" s="129">
        <f>IF(B11&lt;&gt;"",MAX($A$8:A10)+1,"")</f>
        <v>3</v>
      </c>
      <c r="B11" s="7">
        <v>61</v>
      </c>
      <c r="C11" s="130" t="s">
        <v>961</v>
      </c>
      <c r="D11" s="131" t="s">
        <v>18</v>
      </c>
      <c r="E11" s="132" t="s">
        <v>90</v>
      </c>
      <c r="F11" s="133">
        <v>1959</v>
      </c>
      <c r="G11" s="130" t="s">
        <v>245</v>
      </c>
      <c r="H11" s="289">
        <f t="shared" si="14"/>
        <v>4</v>
      </c>
      <c r="I11" s="115">
        <f t="shared" si="15"/>
        <v>61</v>
      </c>
      <c r="J11" s="271">
        <f t="shared" si="16"/>
        <v>3</v>
      </c>
      <c r="K11" s="272">
        <v>133</v>
      </c>
      <c r="L11" s="274"/>
      <c r="M11" s="134">
        <f t="shared" si="17"/>
        <v>0</v>
      </c>
      <c r="N11" s="254" t="str">
        <f t="shared" si="18"/>
        <v>C12</v>
      </c>
      <c r="O11" s="135">
        <f t="shared" si="0"/>
        <v>3</v>
      </c>
      <c r="P11" s="136">
        <f>K11</f>
        <v>133</v>
      </c>
      <c r="Q11" s="130" t="str">
        <f t="shared" si="1"/>
        <v>Kunc</v>
      </c>
      <c r="R11" s="131" t="str">
        <f t="shared" si="2"/>
        <v>Josef</v>
      </c>
      <c r="S11" s="137" t="str">
        <f t="shared" si="3"/>
        <v>Muži D</v>
      </c>
      <c r="T11" s="133">
        <f t="shared" si="4"/>
        <v>1960</v>
      </c>
      <c r="U11" s="138" t="str">
        <f t="shared" si="4"/>
        <v>Vyškov</v>
      </c>
      <c r="V11" s="255">
        <f t="shared" si="19"/>
        <v>0</v>
      </c>
      <c r="W11" s="256" t="str">
        <f t="shared" si="20"/>
        <v/>
      </c>
      <c r="X11" s="29">
        <f t="shared" si="5"/>
        <v>3</v>
      </c>
      <c r="Y11" s="45">
        <f t="shared" si="5"/>
        <v>133</v>
      </c>
      <c r="Z11" s="26">
        <f t="shared" si="21"/>
        <v>3</v>
      </c>
      <c r="AA11" t="str">
        <f t="shared" si="6"/>
        <v/>
      </c>
      <c r="AB11" t="str">
        <f>IF(AA11&lt;&gt;"",MAX(AB$8:AB10)+1,"")</f>
        <v/>
      </c>
      <c r="AC11" t="str">
        <f t="shared" si="7"/>
        <v>Kunc</v>
      </c>
      <c r="AD11">
        <f>IF(AC11&lt;&gt;"",MAX(AD$8:AD10)+1,"")</f>
        <v>3</v>
      </c>
      <c r="AE11" t="str">
        <f t="shared" si="8"/>
        <v/>
      </c>
      <c r="AF11" t="str">
        <f>IF(AE11&lt;&gt;"",MAX(AF$8:AF10)+1,"")</f>
        <v/>
      </c>
      <c r="AG11" t="str">
        <f t="shared" si="9"/>
        <v/>
      </c>
      <c r="AH11" t="str">
        <f>IF(AG11&lt;&gt;"",MAX(AH$8:AH10)+1,"")</f>
        <v/>
      </c>
      <c r="AI11" t="str">
        <f t="shared" si="10"/>
        <v/>
      </c>
      <c r="AJ11" t="str">
        <f>IF(AI11&lt;&gt;"",MAX(AJ$8:AJ10)+1,"")</f>
        <v/>
      </c>
      <c r="AK11" s="26">
        <f t="shared" si="22"/>
        <v>133</v>
      </c>
      <c r="AL11">
        <f t="shared" si="23"/>
        <v>3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11"/>
        <v/>
      </c>
      <c r="AQ11" t="str">
        <f t="shared" si="11"/>
        <v/>
      </c>
      <c r="AR11" t="str">
        <f t="shared" si="11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12"/>
        <v/>
      </c>
      <c r="AY11" t="str">
        <f t="shared" si="12"/>
        <v/>
      </c>
      <c r="AZ11" t="str">
        <f t="shared" si="12"/>
        <v/>
      </c>
      <c r="BA11" s="119" t="str">
        <f t="shared" si="30"/>
        <v/>
      </c>
      <c r="BC11" t="str">
        <f t="shared" si="31"/>
        <v>,00</v>
      </c>
      <c r="BD11">
        <f t="shared" si="13"/>
        <v>0</v>
      </c>
    </row>
    <row r="12" spans="1:56" ht="21" customHeight="1" x14ac:dyDescent="0.35">
      <c r="A12" s="129">
        <f>IF(B12&lt;&gt;"",MAX($A$8:A11)+1,"")</f>
        <v>4</v>
      </c>
      <c r="B12" s="7">
        <v>91</v>
      </c>
      <c r="C12" s="130" t="s">
        <v>990</v>
      </c>
      <c r="D12" s="131" t="s">
        <v>30</v>
      </c>
      <c r="E12" s="132" t="s">
        <v>90</v>
      </c>
      <c r="F12" s="133">
        <v>1963</v>
      </c>
      <c r="G12" s="130" t="s">
        <v>63</v>
      </c>
      <c r="H12" s="289">
        <f t="shared" si="14"/>
        <v>2</v>
      </c>
      <c r="I12" s="115">
        <f t="shared" si="15"/>
        <v>91</v>
      </c>
      <c r="J12" s="271">
        <f t="shared" si="16"/>
        <v>4</v>
      </c>
      <c r="K12" s="272">
        <v>61</v>
      </c>
      <c r="L12" s="274"/>
      <c r="M12" s="134">
        <f t="shared" si="17"/>
        <v>0</v>
      </c>
      <c r="N12" s="254" t="str">
        <f>IF(ISERROR(VLOOKUP($K12,$B$9:$G$100,N$3,FALSE)),"",VLOOKUP($K12,$B$9:$G$100,N$3,FALSE))</f>
        <v>C12</v>
      </c>
      <c r="O12" s="135">
        <f t="shared" si="0"/>
        <v>4</v>
      </c>
      <c r="P12" s="136">
        <f>K12</f>
        <v>61</v>
      </c>
      <c r="Q12" s="130" t="str">
        <f t="shared" si="1"/>
        <v>Dokoupil</v>
      </c>
      <c r="R12" s="131" t="str">
        <f t="shared" si="2"/>
        <v>Jiří</v>
      </c>
      <c r="S12" s="137" t="str">
        <f t="shared" si="3"/>
        <v>Muži D</v>
      </c>
      <c r="T12" s="133">
        <f t="shared" si="4"/>
        <v>1959</v>
      </c>
      <c r="U12" s="138" t="str">
        <f t="shared" si="4"/>
        <v>Žatčany</v>
      </c>
      <c r="V12" s="255">
        <f t="shared" si="19"/>
        <v>0</v>
      </c>
      <c r="W12" s="256" t="str">
        <f t="shared" si="20"/>
        <v/>
      </c>
      <c r="X12" s="29">
        <f t="shared" si="5"/>
        <v>4</v>
      </c>
      <c r="Y12" s="45">
        <f t="shared" si="5"/>
        <v>61</v>
      </c>
      <c r="Z12" s="26">
        <f t="shared" si="21"/>
        <v>4</v>
      </c>
      <c r="AA12" t="str">
        <f t="shared" si="6"/>
        <v/>
      </c>
      <c r="AB12" t="str">
        <f>IF(AA12&lt;&gt;"",MAX(AB$8:AB11)+1,"")</f>
        <v/>
      </c>
      <c r="AC12" t="str">
        <f t="shared" si="7"/>
        <v>Dokoupil</v>
      </c>
      <c r="AD12">
        <f>IF(AC12&lt;&gt;"",MAX(AD$8:AD11)+1,"")</f>
        <v>4</v>
      </c>
      <c r="AE12" t="str">
        <f t="shared" si="8"/>
        <v/>
      </c>
      <c r="AF12" t="str">
        <f>IF(AE12&lt;&gt;"",MAX(AF$8:AF11)+1,"")</f>
        <v/>
      </c>
      <c r="AG12" t="str">
        <f t="shared" si="9"/>
        <v/>
      </c>
      <c r="AH12" t="str">
        <f>IF(AG12&lt;&gt;"",MAX(AH$8:AH11)+1,"")</f>
        <v/>
      </c>
      <c r="AI12" t="str">
        <f t="shared" si="10"/>
        <v/>
      </c>
      <c r="AJ12" t="str">
        <f>IF(AI12&lt;&gt;"",MAX(AJ$8:AJ11)+1,"")</f>
        <v/>
      </c>
      <c r="AK12" s="26">
        <f t="shared" si="22"/>
        <v>61</v>
      </c>
      <c r="AL12">
        <f t="shared" si="23"/>
        <v>4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11"/>
        <v/>
      </c>
      <c r="AQ12" t="str">
        <f t="shared" si="11"/>
        <v/>
      </c>
      <c r="AR12" t="str">
        <f t="shared" si="11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12"/>
        <v/>
      </c>
      <c r="AY12" t="str">
        <f t="shared" si="12"/>
        <v/>
      </c>
      <c r="AZ12" t="str">
        <f t="shared" si="12"/>
        <v/>
      </c>
      <c r="BA12" s="119" t="str">
        <f t="shared" si="30"/>
        <v/>
      </c>
      <c r="BC12" t="str">
        <f t="shared" si="31"/>
        <v>,00</v>
      </c>
      <c r="BD12">
        <f t="shared" si="13"/>
        <v>0</v>
      </c>
    </row>
    <row r="13" spans="1:56" ht="21" customHeight="1" x14ac:dyDescent="0.35">
      <c r="A13" s="129">
        <f>IF(B13&lt;&gt;"",MAX($A$8:A12)+1,"")</f>
        <v>5</v>
      </c>
      <c r="B13" s="7">
        <v>113</v>
      </c>
      <c r="C13" s="130" t="s">
        <v>1003</v>
      </c>
      <c r="D13" s="131" t="s">
        <v>1002</v>
      </c>
      <c r="E13" s="132" t="s">
        <v>90</v>
      </c>
      <c r="F13" s="133">
        <v>1965</v>
      </c>
      <c r="G13" s="130" t="s">
        <v>743</v>
      </c>
      <c r="H13" s="289">
        <f t="shared" si="14"/>
        <v>5</v>
      </c>
      <c r="I13" s="115">
        <f t="shared" si="15"/>
        <v>113</v>
      </c>
      <c r="J13" s="271">
        <f t="shared" si="16"/>
        <v>5</v>
      </c>
      <c r="K13" s="272">
        <v>60</v>
      </c>
      <c r="L13" s="274"/>
      <c r="M13" s="134">
        <f t="shared" si="17"/>
        <v>0</v>
      </c>
      <c r="N13" s="254" t="str">
        <f t="shared" si="18"/>
        <v>C13</v>
      </c>
      <c r="O13" s="135">
        <f t="shared" si="0"/>
        <v>1</v>
      </c>
      <c r="P13" s="136">
        <v>113</v>
      </c>
      <c r="Q13" s="130" t="str">
        <f t="shared" si="1"/>
        <v>Brandejs</v>
      </c>
      <c r="R13" s="131" t="str">
        <f t="shared" si="2"/>
        <v>Josef</v>
      </c>
      <c r="S13" s="137" t="str">
        <f t="shared" si="3"/>
        <v>Muži E</v>
      </c>
      <c r="T13" s="133">
        <f t="shared" si="4"/>
        <v>1949</v>
      </c>
      <c r="U13" s="138" t="str">
        <f t="shared" si="4"/>
        <v>Orlice</v>
      </c>
      <c r="V13" s="255">
        <f t="shared" si="19"/>
        <v>0</v>
      </c>
      <c r="W13" s="256" t="str">
        <f t="shared" si="20"/>
        <v/>
      </c>
      <c r="X13" s="29">
        <f t="shared" si="5"/>
        <v>5</v>
      </c>
      <c r="Y13" s="45">
        <f t="shared" si="5"/>
        <v>60</v>
      </c>
      <c r="Z13" s="26">
        <f t="shared" si="21"/>
        <v>5</v>
      </c>
      <c r="AA13" t="str">
        <f t="shared" si="6"/>
        <v/>
      </c>
      <c r="AB13" t="str">
        <f>IF(AA13&lt;&gt;"",MAX(AB$8:AB12)+1,"")</f>
        <v/>
      </c>
      <c r="AC13" t="str">
        <f t="shared" si="7"/>
        <v/>
      </c>
      <c r="AD13" t="str">
        <f>IF(AC13&lt;&gt;"",MAX(AD$8:AD12)+1,"")</f>
        <v/>
      </c>
      <c r="AE13" t="str">
        <f t="shared" si="8"/>
        <v>Brandejs</v>
      </c>
      <c r="AF13">
        <f>IF(AE13&lt;&gt;"",MAX(AF$8:AF12)+1,"")</f>
        <v>1</v>
      </c>
      <c r="AG13" t="str">
        <f t="shared" si="9"/>
        <v/>
      </c>
      <c r="AH13" t="str">
        <f>IF(AG13&lt;&gt;"",MAX(AH$8:AH12)+1,"")</f>
        <v/>
      </c>
      <c r="AI13" t="str">
        <f t="shared" si="10"/>
        <v/>
      </c>
      <c r="AJ13" t="str">
        <f>IF(AI13&lt;&gt;"",MAX(AJ$8:AJ12)+1,"")</f>
        <v/>
      </c>
      <c r="AK13" s="26">
        <f t="shared" si="22"/>
        <v>60</v>
      </c>
      <c r="AL13">
        <f t="shared" si="23"/>
        <v>1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11"/>
        <v/>
      </c>
      <c r="AQ13" t="str">
        <f t="shared" si="11"/>
        <v/>
      </c>
      <c r="AR13" t="str">
        <f t="shared" si="11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12"/>
        <v/>
      </c>
      <c r="AY13" t="str">
        <f t="shared" si="12"/>
        <v/>
      </c>
      <c r="AZ13" t="str">
        <f t="shared" si="12"/>
        <v/>
      </c>
      <c r="BA13" s="119" t="str">
        <f t="shared" si="30"/>
        <v/>
      </c>
      <c r="BC13" t="str">
        <f t="shared" si="31"/>
        <v>,00</v>
      </c>
      <c r="BD13">
        <f t="shared" si="13"/>
        <v>0</v>
      </c>
    </row>
    <row r="14" spans="1:56" ht="21" customHeight="1" x14ac:dyDescent="0.35">
      <c r="A14" s="129">
        <f>IF(B14&lt;&gt;"",MAX($A$8:A13)+1,"")</f>
        <v>6</v>
      </c>
      <c r="B14" s="7">
        <v>133</v>
      </c>
      <c r="C14" s="130" t="s">
        <v>1018</v>
      </c>
      <c r="D14" s="131" t="s">
        <v>251</v>
      </c>
      <c r="E14" s="132" t="s">
        <v>90</v>
      </c>
      <c r="F14" s="133">
        <v>1960</v>
      </c>
      <c r="G14" s="130" t="s">
        <v>679</v>
      </c>
      <c r="H14" s="289">
        <f t="shared" si="14"/>
        <v>3</v>
      </c>
      <c r="I14" s="115">
        <f t="shared" si="15"/>
        <v>133</v>
      </c>
      <c r="J14" s="271">
        <f t="shared" si="16"/>
        <v>6</v>
      </c>
      <c r="K14" s="272">
        <v>113</v>
      </c>
      <c r="L14" s="274"/>
      <c r="M14" s="134">
        <f t="shared" si="17"/>
        <v>0</v>
      </c>
      <c r="N14" s="254" t="str">
        <f t="shared" si="18"/>
        <v>C12</v>
      </c>
      <c r="O14" s="135">
        <f t="shared" si="0"/>
        <v>5</v>
      </c>
      <c r="P14" s="136">
        <v>60</v>
      </c>
      <c r="Q14" s="130" t="str">
        <f t="shared" si="1"/>
        <v>Kresta</v>
      </c>
      <c r="R14" s="131" t="str">
        <f t="shared" si="2"/>
        <v>Roman</v>
      </c>
      <c r="S14" s="137" t="str">
        <f t="shared" si="3"/>
        <v>Muži D</v>
      </c>
      <c r="T14" s="133">
        <f t="shared" si="4"/>
        <v>1965</v>
      </c>
      <c r="U14" s="138" t="str">
        <f t="shared" si="4"/>
        <v>Brno-Židenice</v>
      </c>
      <c r="V14" s="255">
        <f t="shared" si="19"/>
        <v>0</v>
      </c>
      <c r="W14" s="256" t="str">
        <f t="shared" si="20"/>
        <v/>
      </c>
      <c r="X14" s="29">
        <f t="shared" si="5"/>
        <v>6</v>
      </c>
      <c r="Y14" s="45">
        <f t="shared" si="5"/>
        <v>113</v>
      </c>
      <c r="Z14" s="26">
        <f t="shared" si="21"/>
        <v>6</v>
      </c>
      <c r="AA14" t="str">
        <f t="shared" si="6"/>
        <v/>
      </c>
      <c r="AB14" t="str">
        <f>IF(AA14&lt;&gt;"",MAX(AB$8:AB13)+1,"")</f>
        <v/>
      </c>
      <c r="AC14" t="str">
        <f t="shared" si="7"/>
        <v>Kresta</v>
      </c>
      <c r="AD14">
        <f>IF(AC14&lt;&gt;"",MAX(AD$8:AD13)+1,"")</f>
        <v>5</v>
      </c>
      <c r="AE14" t="str">
        <f t="shared" si="8"/>
        <v/>
      </c>
      <c r="AF14" t="str">
        <f>IF(AE14&lt;&gt;"",MAX(AF$8:AF13)+1,"")</f>
        <v/>
      </c>
      <c r="AG14" t="str">
        <f t="shared" si="9"/>
        <v/>
      </c>
      <c r="AH14" t="str">
        <f>IF(AG14&lt;&gt;"",MAX(AH$8:AH13)+1,"")</f>
        <v/>
      </c>
      <c r="AI14" t="str">
        <f t="shared" si="10"/>
        <v/>
      </c>
      <c r="AJ14" t="str">
        <f>IF(AI14&lt;&gt;"",MAX(AJ$8:AJ13)+1,"")</f>
        <v/>
      </c>
      <c r="AK14" s="26">
        <f t="shared" si="22"/>
        <v>113</v>
      </c>
      <c r="AL14">
        <f t="shared" si="23"/>
        <v>5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11"/>
        <v/>
      </c>
      <c r="AQ14" t="str">
        <f t="shared" si="11"/>
        <v/>
      </c>
      <c r="AR14" t="str">
        <f t="shared" si="11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12"/>
        <v/>
      </c>
      <c r="AY14" t="str">
        <f t="shared" si="12"/>
        <v/>
      </c>
      <c r="AZ14" t="str">
        <f t="shared" si="12"/>
        <v/>
      </c>
      <c r="BA14" s="119" t="str">
        <f t="shared" si="30"/>
        <v/>
      </c>
      <c r="BC14" t="str">
        <f t="shared" si="31"/>
        <v>,00</v>
      </c>
      <c r="BD14">
        <f t="shared" si="13"/>
        <v>0</v>
      </c>
    </row>
    <row r="15" spans="1:56" ht="21" customHeight="1" x14ac:dyDescent="0.35">
      <c r="A15" s="129">
        <f>IF(B15&lt;&gt;"",MAX($A$8:A14)+1,"")</f>
        <v>7</v>
      </c>
      <c r="B15" s="7">
        <v>134</v>
      </c>
      <c r="C15" s="130" t="s">
        <v>1019</v>
      </c>
      <c r="D15" s="131" t="s">
        <v>927</v>
      </c>
      <c r="E15" s="132" t="s">
        <v>90</v>
      </c>
      <c r="F15" s="133">
        <v>1960</v>
      </c>
      <c r="G15" s="130" t="s">
        <v>1020</v>
      </c>
      <c r="H15" s="289" t="str">
        <f t="shared" si="14"/>
        <v/>
      </c>
      <c r="I15" s="115">
        <f t="shared" si="15"/>
        <v>134</v>
      </c>
      <c r="J15" s="271">
        <f t="shared" si="16"/>
        <v>7</v>
      </c>
      <c r="K15" s="272">
        <v>105</v>
      </c>
      <c r="L15" s="274"/>
      <c r="M15" s="134">
        <f t="shared" si="17"/>
        <v>0</v>
      </c>
      <c r="N15" s="254" t="str">
        <f t="shared" si="18"/>
        <v>C13</v>
      </c>
      <c r="O15" s="135">
        <f t="shared" si="0"/>
        <v>2</v>
      </c>
      <c r="P15" s="136">
        <f>K15</f>
        <v>105</v>
      </c>
      <c r="Q15" s="130" t="str">
        <f t="shared" si="1"/>
        <v>Sedláček</v>
      </c>
      <c r="R15" s="131" t="str">
        <f t="shared" si="2"/>
        <v>Pavel</v>
      </c>
      <c r="S15" s="137" t="str">
        <f t="shared" si="3"/>
        <v>Muži E</v>
      </c>
      <c r="T15" s="133">
        <f t="shared" si="4"/>
        <v>1953</v>
      </c>
      <c r="U15" s="138" t="str">
        <f t="shared" si="4"/>
        <v>Brno-Židenice</v>
      </c>
      <c r="V15" s="255">
        <f t="shared" si="19"/>
        <v>0</v>
      </c>
      <c r="W15" s="256" t="str">
        <f t="shared" si="20"/>
        <v/>
      </c>
      <c r="X15" s="29">
        <f t="shared" si="5"/>
        <v>7</v>
      </c>
      <c r="Y15" s="45">
        <f t="shared" si="5"/>
        <v>105</v>
      </c>
      <c r="Z15" s="26">
        <f t="shared" si="21"/>
        <v>7</v>
      </c>
      <c r="AA15" t="str">
        <f t="shared" si="6"/>
        <v/>
      </c>
      <c r="AB15" t="str">
        <f>IF(AA15&lt;&gt;"",MAX(AB$8:AB14)+1,"")</f>
        <v/>
      </c>
      <c r="AC15" t="str">
        <f t="shared" si="7"/>
        <v/>
      </c>
      <c r="AD15" t="str">
        <f>IF(AC15&lt;&gt;"",MAX(AD$8:AD14)+1,"")</f>
        <v/>
      </c>
      <c r="AE15" t="str">
        <f t="shared" si="8"/>
        <v>Sedláček</v>
      </c>
      <c r="AF15">
        <f>IF(AE15&lt;&gt;"",MAX(AF$8:AF14)+1,"")</f>
        <v>2</v>
      </c>
      <c r="AG15" t="str">
        <f t="shared" si="9"/>
        <v/>
      </c>
      <c r="AH15" t="str">
        <f>IF(AG15&lt;&gt;"",MAX(AH$8:AH14)+1,"")</f>
        <v/>
      </c>
      <c r="AI15" t="str">
        <f t="shared" si="10"/>
        <v/>
      </c>
      <c r="AJ15" t="str">
        <f>IF(AI15&lt;&gt;"",MAX(AJ$8:AJ14)+1,"")</f>
        <v/>
      </c>
      <c r="AK15" s="26">
        <f t="shared" si="22"/>
        <v>105</v>
      </c>
      <c r="AL15">
        <f t="shared" si="23"/>
        <v>2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11"/>
        <v/>
      </c>
      <c r="AQ15" t="str">
        <f t="shared" si="11"/>
        <v/>
      </c>
      <c r="AR15" t="str">
        <f t="shared" si="11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12"/>
        <v/>
      </c>
      <c r="AY15" t="str">
        <f t="shared" si="12"/>
        <v/>
      </c>
      <c r="AZ15" t="str">
        <f t="shared" si="12"/>
        <v/>
      </c>
      <c r="BA15" s="119" t="str">
        <f t="shared" si="30"/>
        <v/>
      </c>
      <c r="BC15" t="str">
        <f t="shared" si="31"/>
        <v>,00</v>
      </c>
      <c r="BD15">
        <f t="shared" si="13"/>
        <v>0</v>
      </c>
    </row>
    <row r="16" spans="1:56" ht="21" customHeight="1" x14ac:dyDescent="0.35">
      <c r="A16" s="129">
        <f>IF(B16&lt;&gt;"",MAX($A$8:A15)+1,"")</f>
        <v>8</v>
      </c>
      <c r="B16" s="7">
        <v>60</v>
      </c>
      <c r="C16" s="130" t="s">
        <v>960</v>
      </c>
      <c r="D16" s="131" t="s">
        <v>251</v>
      </c>
      <c r="E16" s="132" t="s">
        <v>491</v>
      </c>
      <c r="F16" s="133">
        <v>1949</v>
      </c>
      <c r="G16" s="130" t="s">
        <v>698</v>
      </c>
      <c r="H16" s="289">
        <f t="shared" si="14"/>
        <v>1</v>
      </c>
      <c r="I16" s="115">
        <f t="shared" si="15"/>
        <v>60</v>
      </c>
      <c r="J16" s="271">
        <f t="shared" si="16"/>
        <v>8</v>
      </c>
      <c r="K16" s="272">
        <v>104</v>
      </c>
      <c r="L16" s="274"/>
      <c r="M16" s="134">
        <f t="shared" si="17"/>
        <v>0</v>
      </c>
      <c r="N16" s="254" t="str">
        <f t="shared" si="18"/>
        <v>C13</v>
      </c>
      <c r="O16" s="135">
        <f t="shared" si="0"/>
        <v>3</v>
      </c>
      <c r="P16" s="136">
        <f>K16</f>
        <v>104</v>
      </c>
      <c r="Q16" s="130" t="str">
        <f t="shared" si="1"/>
        <v>Čáp</v>
      </c>
      <c r="R16" s="131" t="str">
        <f t="shared" si="2"/>
        <v>Bohuslav</v>
      </c>
      <c r="S16" s="137" t="str">
        <f t="shared" si="3"/>
        <v>Muži E</v>
      </c>
      <c r="T16" s="133">
        <f t="shared" si="4"/>
        <v>1951</v>
      </c>
      <c r="U16" s="138" t="str">
        <f t="shared" si="4"/>
        <v>Hradec Králové</v>
      </c>
      <c r="V16" s="255">
        <f t="shared" si="19"/>
        <v>0</v>
      </c>
      <c r="W16" s="256" t="str">
        <f t="shared" si="20"/>
        <v/>
      </c>
      <c r="X16" s="29">
        <f t="shared" si="5"/>
        <v>8</v>
      </c>
      <c r="Y16" s="45">
        <f t="shared" si="5"/>
        <v>104</v>
      </c>
      <c r="Z16" s="26">
        <f t="shared" si="21"/>
        <v>8</v>
      </c>
      <c r="AA16" t="str">
        <f t="shared" si="6"/>
        <v/>
      </c>
      <c r="AB16" t="str">
        <f>IF(AA16&lt;&gt;"",MAX(AB$8:AB15)+1,"")</f>
        <v/>
      </c>
      <c r="AC16" t="str">
        <f t="shared" si="7"/>
        <v/>
      </c>
      <c r="AD16" t="str">
        <f>IF(AC16&lt;&gt;"",MAX(AD$8:AD15)+1,"")</f>
        <v/>
      </c>
      <c r="AE16" t="str">
        <f t="shared" si="8"/>
        <v>Čáp</v>
      </c>
      <c r="AF16">
        <f>IF(AE16&lt;&gt;"",MAX(AF$8:AF15)+1,"")</f>
        <v>3</v>
      </c>
      <c r="AG16" t="str">
        <f t="shared" si="9"/>
        <v/>
      </c>
      <c r="AH16" t="str">
        <f>IF(AG16&lt;&gt;"",MAX(AH$8:AH15)+1,"")</f>
        <v/>
      </c>
      <c r="AI16" t="str">
        <f t="shared" si="10"/>
        <v/>
      </c>
      <c r="AJ16" t="str">
        <f>IF(AI16&lt;&gt;"",MAX(AJ$8:AJ15)+1,"")</f>
        <v/>
      </c>
      <c r="AK16" s="26">
        <f t="shared" si="22"/>
        <v>104</v>
      </c>
      <c r="AL16">
        <f t="shared" si="23"/>
        <v>3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11"/>
        <v/>
      </c>
      <c r="AQ16" t="str">
        <f t="shared" si="11"/>
        <v/>
      </c>
      <c r="AR16" t="str">
        <f t="shared" si="11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12"/>
        <v/>
      </c>
      <c r="AY16" t="str">
        <f t="shared" si="12"/>
        <v/>
      </c>
      <c r="AZ16" t="str">
        <f t="shared" si="12"/>
        <v/>
      </c>
      <c r="BA16" s="119" t="str">
        <f t="shared" si="30"/>
        <v/>
      </c>
      <c r="BC16" t="str">
        <f t="shared" si="31"/>
        <v>,00</v>
      </c>
      <c r="BD16">
        <f t="shared" si="13"/>
        <v>0</v>
      </c>
    </row>
    <row r="17" spans="1:56" ht="21" customHeight="1" x14ac:dyDescent="0.35">
      <c r="A17" s="129">
        <f>IF(B17&lt;&gt;"",MAX($A$8:A16)+1,"")</f>
        <v>9</v>
      </c>
      <c r="B17" s="7">
        <v>104</v>
      </c>
      <c r="C17" s="130" t="s">
        <v>254</v>
      </c>
      <c r="D17" s="131" t="s">
        <v>253</v>
      </c>
      <c r="E17" s="132" t="s">
        <v>491</v>
      </c>
      <c r="F17" s="133">
        <v>1951</v>
      </c>
      <c r="G17" s="130" t="s">
        <v>255</v>
      </c>
      <c r="H17" s="289">
        <f t="shared" si="14"/>
        <v>3</v>
      </c>
      <c r="I17" s="115">
        <f t="shared" si="15"/>
        <v>104</v>
      </c>
      <c r="J17" s="271">
        <f t="shared" si="16"/>
        <v>9</v>
      </c>
      <c r="K17" s="272">
        <v>143</v>
      </c>
      <c r="L17" s="274"/>
      <c r="M17" s="134">
        <f t="shared" si="17"/>
        <v>0</v>
      </c>
      <c r="N17" s="254" t="str">
        <f t="shared" si="18"/>
        <v>K01</v>
      </c>
      <c r="O17" s="135">
        <f t="shared" si="0"/>
        <v>1</v>
      </c>
      <c r="P17" s="136">
        <f>K17</f>
        <v>143</v>
      </c>
      <c r="Q17" s="130" t="str">
        <f t="shared" si="1"/>
        <v>Kopecký</v>
      </c>
      <c r="R17" s="131" t="str">
        <f t="shared" si="2"/>
        <v>Pavel</v>
      </c>
      <c r="S17" s="137" t="str">
        <f t="shared" si="3"/>
        <v>Kněží</v>
      </c>
      <c r="T17" s="133">
        <f t="shared" si="4"/>
        <v>1952</v>
      </c>
      <c r="U17" s="138" t="str">
        <f t="shared" si="4"/>
        <v>Župa Sušilova</v>
      </c>
      <c r="V17" s="255">
        <f t="shared" si="19"/>
        <v>0</v>
      </c>
      <c r="W17" s="256" t="str">
        <f t="shared" si="20"/>
        <v/>
      </c>
      <c r="X17" s="29">
        <f t="shared" si="5"/>
        <v>9</v>
      </c>
      <c r="Y17" s="45">
        <f t="shared" si="5"/>
        <v>143</v>
      </c>
      <c r="Z17" s="26">
        <f t="shared" si="21"/>
        <v>9</v>
      </c>
      <c r="AA17" t="str">
        <f t="shared" si="6"/>
        <v>Kopecký</v>
      </c>
      <c r="AB17">
        <f>IF(AA17&lt;&gt;"",MAX(AB$8:AB16)+1,"")</f>
        <v>1</v>
      </c>
      <c r="AC17" t="str">
        <f t="shared" si="7"/>
        <v/>
      </c>
      <c r="AD17" t="str">
        <f>IF(AC17&lt;&gt;"",MAX(AD$8:AD16)+1,"")</f>
        <v/>
      </c>
      <c r="AE17" t="str">
        <f t="shared" si="8"/>
        <v/>
      </c>
      <c r="AF17" t="str">
        <f>IF(AE17&lt;&gt;"",MAX(AF$8:AF16)+1,"")</f>
        <v/>
      </c>
      <c r="AG17" t="str">
        <f t="shared" si="9"/>
        <v/>
      </c>
      <c r="AH17" t="str">
        <f>IF(AG17&lt;&gt;"",MAX(AH$8:AH16)+1,"")</f>
        <v/>
      </c>
      <c r="AI17" t="str">
        <f t="shared" si="10"/>
        <v/>
      </c>
      <c r="AJ17" t="str">
        <f>IF(AI17&lt;&gt;"",MAX(AJ$8:AJ16)+1,"")</f>
        <v/>
      </c>
      <c r="AK17" s="26">
        <f t="shared" si="22"/>
        <v>143</v>
      </c>
      <c r="AL17">
        <f t="shared" si="23"/>
        <v>1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11"/>
        <v/>
      </c>
      <c r="AQ17" t="str">
        <f t="shared" si="11"/>
        <v/>
      </c>
      <c r="AR17" t="str">
        <f t="shared" si="11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12"/>
        <v/>
      </c>
      <c r="AY17" t="str">
        <f t="shared" si="12"/>
        <v/>
      </c>
      <c r="AZ17" t="str">
        <f t="shared" si="12"/>
        <v/>
      </c>
      <c r="BA17" s="119" t="str">
        <f t="shared" si="30"/>
        <v/>
      </c>
      <c r="BC17" t="str">
        <f t="shared" si="31"/>
        <v>,00</v>
      </c>
      <c r="BD17">
        <f t="shared" si="13"/>
        <v>0</v>
      </c>
    </row>
    <row r="18" spans="1:56" ht="21" customHeight="1" x14ac:dyDescent="0.35">
      <c r="A18" s="129">
        <f>IF(B18&lt;&gt;"",MAX($A$8:A17)+1,"")</f>
        <v>10</v>
      </c>
      <c r="B18" s="7">
        <v>105</v>
      </c>
      <c r="C18" s="130" t="s">
        <v>996</v>
      </c>
      <c r="D18" s="131" t="s">
        <v>30</v>
      </c>
      <c r="E18" s="132" t="s">
        <v>491</v>
      </c>
      <c r="F18" s="133">
        <v>1953</v>
      </c>
      <c r="G18" s="130" t="s">
        <v>743</v>
      </c>
      <c r="H18" s="289">
        <f t="shared" si="14"/>
        <v>2</v>
      </c>
      <c r="I18" s="115">
        <f t="shared" si="15"/>
        <v>105</v>
      </c>
      <c r="J18" s="271">
        <f t="shared" si="16"/>
        <v>10</v>
      </c>
      <c r="K18" s="272">
        <v>144</v>
      </c>
      <c r="L18" s="274"/>
      <c r="M18" s="134">
        <f t="shared" si="17"/>
        <v>0</v>
      </c>
      <c r="N18" s="254" t="str">
        <f t="shared" si="18"/>
        <v>C13</v>
      </c>
      <c r="O18" s="135">
        <f t="shared" si="0"/>
        <v>4</v>
      </c>
      <c r="P18" s="136">
        <f>K18</f>
        <v>144</v>
      </c>
      <c r="Q18" s="130" t="str">
        <f t="shared" si="1"/>
        <v>Kopecký</v>
      </c>
      <c r="R18" s="131" t="str">
        <f t="shared" si="2"/>
        <v>Jiří</v>
      </c>
      <c r="S18" s="137" t="str">
        <f t="shared" si="3"/>
        <v>Muži E</v>
      </c>
      <c r="T18" s="133">
        <f t="shared" si="4"/>
        <v>1949</v>
      </c>
      <c r="U18" s="138" t="str">
        <f t="shared" si="4"/>
        <v>Líšeň</v>
      </c>
      <c r="V18" s="255">
        <f t="shared" si="19"/>
        <v>0</v>
      </c>
      <c r="W18" s="256" t="str">
        <f t="shared" si="20"/>
        <v/>
      </c>
      <c r="X18" s="29">
        <f t="shared" si="5"/>
        <v>10</v>
      </c>
      <c r="Y18" s="45">
        <f t="shared" si="5"/>
        <v>144</v>
      </c>
      <c r="Z18" s="26">
        <f t="shared" si="21"/>
        <v>10</v>
      </c>
      <c r="AA18" t="str">
        <f t="shared" si="6"/>
        <v/>
      </c>
      <c r="AB18" t="str">
        <f>IF(AA18&lt;&gt;"",MAX(AB$8:AB17)+1,"")</f>
        <v/>
      </c>
      <c r="AC18" t="str">
        <f t="shared" si="7"/>
        <v/>
      </c>
      <c r="AD18" t="str">
        <f>IF(AC18&lt;&gt;"",MAX(AD$8:AD17)+1,"")</f>
        <v/>
      </c>
      <c r="AE18" t="str">
        <f t="shared" si="8"/>
        <v>Kopecký</v>
      </c>
      <c r="AF18">
        <f>IF(AE18&lt;&gt;"",MAX(AF$8:AF17)+1,"")</f>
        <v>4</v>
      </c>
      <c r="AG18" t="str">
        <f t="shared" si="9"/>
        <v/>
      </c>
      <c r="AH18" t="str">
        <f>IF(AG18&lt;&gt;"",MAX(AH$8:AH17)+1,"")</f>
        <v/>
      </c>
      <c r="AI18" t="str">
        <f t="shared" si="10"/>
        <v/>
      </c>
      <c r="AJ18" t="str">
        <f>IF(AI18&lt;&gt;"",MAX(AJ$8:AJ17)+1,"")</f>
        <v/>
      </c>
      <c r="AK18" s="26">
        <f t="shared" si="22"/>
        <v>144</v>
      </c>
      <c r="AL18">
        <f t="shared" si="23"/>
        <v>4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11"/>
        <v/>
      </c>
      <c r="AQ18" t="str">
        <f t="shared" si="11"/>
        <v/>
      </c>
      <c r="AR18" t="str">
        <f t="shared" si="11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3"/>
        <v>0</v>
      </c>
    </row>
    <row r="19" spans="1:56" ht="21" customHeight="1" x14ac:dyDescent="0.35">
      <c r="A19" s="129">
        <f>IF(B19&lt;&gt;"",MAX($A$8:A18)+1,"")</f>
        <v>11</v>
      </c>
      <c r="B19" s="7">
        <v>144</v>
      </c>
      <c r="C19" s="130" t="s">
        <v>1052</v>
      </c>
      <c r="D19" s="131" t="s">
        <v>18</v>
      </c>
      <c r="E19" s="132" t="s">
        <v>491</v>
      </c>
      <c r="F19" s="133">
        <v>1949</v>
      </c>
      <c r="G19" s="130" t="s">
        <v>1054</v>
      </c>
      <c r="H19" s="289">
        <f t="shared" si="14"/>
        <v>4</v>
      </c>
      <c r="I19" s="115">
        <f t="shared" si="15"/>
        <v>144</v>
      </c>
      <c r="J19" s="271">
        <f t="shared" si="16"/>
        <v>11</v>
      </c>
      <c r="K19" s="272"/>
      <c r="L19" s="274"/>
      <c r="M19" s="134">
        <f t="shared" si="17"/>
        <v>0</v>
      </c>
      <c r="N19" s="254" t="str">
        <f t="shared" si="18"/>
        <v/>
      </c>
      <c r="O19" s="135">
        <f t="shared" si="0"/>
        <v>0</v>
      </c>
      <c r="P19" s="136">
        <f>K19</f>
        <v>0</v>
      </c>
      <c r="Q19" s="130" t="str">
        <f t="shared" si="1"/>
        <v/>
      </c>
      <c r="R19" s="131" t="str">
        <f t="shared" si="2"/>
        <v/>
      </c>
      <c r="S19" s="137" t="str">
        <f t="shared" si="3"/>
        <v/>
      </c>
      <c r="T19" s="133" t="str">
        <f t="shared" si="4"/>
        <v/>
      </c>
      <c r="U19" s="138" t="str">
        <f t="shared" si="4"/>
        <v/>
      </c>
      <c r="V19" s="255">
        <f t="shared" si="19"/>
        <v>0</v>
      </c>
      <c r="W19" s="256" t="str">
        <f t="shared" si="20"/>
        <v/>
      </c>
      <c r="X19" s="29">
        <f t="shared" si="5"/>
        <v>11</v>
      </c>
      <c r="Y19" s="45">
        <f t="shared" si="5"/>
        <v>0</v>
      </c>
      <c r="Z19" s="26">
        <f t="shared" si="21"/>
        <v>11</v>
      </c>
      <c r="AA19" t="str">
        <f t="shared" si="6"/>
        <v/>
      </c>
      <c r="AB19" t="str">
        <f>IF(AA19&lt;&gt;"",MAX(AB$8:AB18)+1,"")</f>
        <v/>
      </c>
      <c r="AC19" t="str">
        <f t="shared" si="7"/>
        <v/>
      </c>
      <c r="AD19" t="str">
        <f>IF(AC19&lt;&gt;"",MAX(AD$8:AD18)+1,"")</f>
        <v/>
      </c>
      <c r="AE19" t="str">
        <f t="shared" si="8"/>
        <v/>
      </c>
      <c r="AF19" t="str">
        <f>IF(AE19&lt;&gt;"",MAX(AF$8:AF18)+1,"")</f>
        <v/>
      </c>
      <c r="AG19" t="str">
        <f t="shared" si="9"/>
        <v/>
      </c>
      <c r="AH19" t="str">
        <f>IF(AG19&lt;&gt;"",MAX(AH$8:AH18)+1,"")</f>
        <v/>
      </c>
      <c r="AI19" t="str">
        <f t="shared" si="10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11"/>
        <v/>
      </c>
      <c r="AQ19" t="str">
        <f t="shared" si="11"/>
        <v/>
      </c>
      <c r="AR19" t="str">
        <f t="shared" si="11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12"/>
        <v/>
      </c>
      <c r="AY19" t="str">
        <f t="shared" si="12"/>
        <v/>
      </c>
      <c r="AZ19" t="str">
        <f t="shared" si="12"/>
        <v/>
      </c>
      <c r="BA19" s="119" t="str">
        <f t="shared" si="30"/>
        <v/>
      </c>
      <c r="BC19" t="str">
        <f t="shared" si="31"/>
        <v>,00</v>
      </c>
      <c r="BD19">
        <f t="shared" si="13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4"/>
        <v/>
      </c>
      <c r="I20" s="115">
        <f t="shared" si="15"/>
        <v>0</v>
      </c>
      <c r="J20" s="271" t="str">
        <f t="shared" si="16"/>
        <v/>
      </c>
      <c r="K20" s="272"/>
      <c r="L20" s="274"/>
      <c r="M20" s="134">
        <f t="shared" si="17"/>
        <v>0</v>
      </c>
      <c r="N20" s="254" t="str">
        <f t="shared" si="18"/>
        <v/>
      </c>
      <c r="O20" s="135">
        <f t="shared" ref="O20:O73" si="32">AL20</f>
        <v>0</v>
      </c>
      <c r="P20" s="136">
        <f t="shared" ref="P20:P73" si="33">K20</f>
        <v>0</v>
      </c>
      <c r="Q20" s="130" t="str">
        <f t="shared" ref="Q20:U24" si="34">IF(ISERROR(VLOOKUP($K20,$B$9:$G$100,Q$3,FALSE)),"",VLOOKUP($K20,$B$9:$G$100,Q$3,FALSE))</f>
        <v/>
      </c>
      <c r="R20" s="131" t="str">
        <f t="shared" ref="R20:R73" si="35">IF(ISERROR(VLOOKUP($K20,$B$9:$G$100,R$3,FALSE)),"",IF(VLOOKUP($K20,$B$9:$G$100,R$3,FALSE)=0,"",VLOOKUP($K20,$B$9:$G$100,R$3,FALSE)))</f>
        <v/>
      </c>
      <c r="S20" s="137" t="str">
        <f t="shared" ref="S20:S72" si="36">IF(N20="","",VLOOKUP(N20,kateg2,4,FALSE))</f>
        <v/>
      </c>
      <c r="T20" s="133" t="str">
        <f t="shared" si="34"/>
        <v/>
      </c>
      <c r="U20" s="138" t="str">
        <f t="shared" si="34"/>
        <v/>
      </c>
      <c r="V20" s="255">
        <f t="shared" si="19"/>
        <v>0</v>
      </c>
      <c r="W20" s="256" t="str">
        <f t="shared" si="20"/>
        <v/>
      </c>
      <c r="X20" s="29" t="str">
        <f t="shared" si="5"/>
        <v/>
      </c>
      <c r="Y20" s="45">
        <f t="shared" si="5"/>
        <v>0</v>
      </c>
      <c r="Z20" s="26" t="str">
        <f t="shared" si="21"/>
        <v/>
      </c>
      <c r="AA20" t="str">
        <f t="shared" si="6"/>
        <v/>
      </c>
      <c r="AB20" t="str">
        <f>IF(AA20&lt;&gt;"",MAX(AB$8:AB19)+1,"")</f>
        <v/>
      </c>
      <c r="AC20" t="str">
        <f t="shared" si="7"/>
        <v/>
      </c>
      <c r="AD20" t="str">
        <f>IF(AC20&lt;&gt;"",MAX(AD$8:AD19)+1,"")</f>
        <v/>
      </c>
      <c r="AE20" t="str">
        <f t="shared" si="8"/>
        <v/>
      </c>
      <c r="AF20" t="str">
        <f>IF(AE20&lt;&gt;"",MAX(AF$8:AF19)+1,"")</f>
        <v/>
      </c>
      <c r="AG20" t="str">
        <f t="shared" si="9"/>
        <v/>
      </c>
      <c r="AH20" t="str">
        <f>IF(AG20&lt;&gt;"",MAX(AH$8:AH19)+1,"")</f>
        <v/>
      </c>
      <c r="AI20" t="str">
        <f t="shared" si="10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11"/>
        <v/>
      </c>
      <c r="AQ20" t="str">
        <f t="shared" si="11"/>
        <v/>
      </c>
      <c r="AR20" t="str">
        <f t="shared" si="11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12"/>
        <v/>
      </c>
      <c r="AY20" t="str">
        <f t="shared" si="12"/>
        <v/>
      </c>
      <c r="AZ20" t="str">
        <f t="shared" si="12"/>
        <v/>
      </c>
      <c r="BA20" s="119" t="str">
        <f t="shared" si="30"/>
        <v/>
      </c>
      <c r="BC20" t="str">
        <f t="shared" si="31"/>
        <v>,00</v>
      </c>
      <c r="BD20">
        <f t="shared" si="13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4"/>
        <v/>
      </c>
      <c r="I21" s="115">
        <f t="shared" si="15"/>
        <v>0</v>
      </c>
      <c r="J21" s="271" t="str">
        <f t="shared" si="16"/>
        <v/>
      </c>
      <c r="K21" s="272"/>
      <c r="L21" s="274"/>
      <c r="M21" s="134">
        <f t="shared" si="17"/>
        <v>0</v>
      </c>
      <c r="N21" s="254" t="str">
        <f t="shared" si="18"/>
        <v/>
      </c>
      <c r="O21" s="135">
        <f t="shared" si="32"/>
        <v>0</v>
      </c>
      <c r="P21" s="136">
        <f t="shared" si="33"/>
        <v>0</v>
      </c>
      <c r="Q21" s="130" t="str">
        <f t="shared" si="34"/>
        <v/>
      </c>
      <c r="R21" s="131" t="str">
        <f t="shared" si="35"/>
        <v/>
      </c>
      <c r="S21" s="137" t="str">
        <f t="shared" si="36"/>
        <v/>
      </c>
      <c r="T21" s="133" t="str">
        <f t="shared" si="34"/>
        <v/>
      </c>
      <c r="U21" s="138" t="str">
        <f t="shared" si="34"/>
        <v/>
      </c>
      <c r="V21" s="255">
        <f t="shared" si="19"/>
        <v>0</v>
      </c>
      <c r="W21" s="256" t="str">
        <f t="shared" si="20"/>
        <v/>
      </c>
      <c r="X21" s="29" t="str">
        <f t="shared" si="5"/>
        <v/>
      </c>
      <c r="Y21" s="45">
        <f t="shared" si="5"/>
        <v>0</v>
      </c>
      <c r="Z21" s="26" t="str">
        <f t="shared" si="21"/>
        <v/>
      </c>
      <c r="AA21" t="str">
        <f t="shared" si="6"/>
        <v/>
      </c>
      <c r="AB21" t="str">
        <f>IF(AA21&lt;&gt;"",MAX(AB$8:AB20)+1,"")</f>
        <v/>
      </c>
      <c r="AC21" t="str">
        <f t="shared" si="7"/>
        <v/>
      </c>
      <c r="AD21" t="str">
        <f>IF(AC21&lt;&gt;"",MAX(AD$8:AD20)+1,"")</f>
        <v/>
      </c>
      <c r="AE21" t="str">
        <f t="shared" si="8"/>
        <v/>
      </c>
      <c r="AF21" t="str">
        <f>IF(AE21&lt;&gt;"",MAX(AF$8:AF20)+1,"")</f>
        <v/>
      </c>
      <c r="AG21" t="str">
        <f t="shared" si="9"/>
        <v/>
      </c>
      <c r="AH21" t="str">
        <f>IF(AG21&lt;&gt;"",MAX(AH$8:AH20)+1,"")</f>
        <v/>
      </c>
      <c r="AI21" t="str">
        <f t="shared" si="10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11"/>
        <v/>
      </c>
      <c r="AQ21" t="str">
        <f t="shared" si="11"/>
        <v/>
      </c>
      <c r="AR21" t="str">
        <f t="shared" si="11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12"/>
        <v/>
      </c>
      <c r="AY21" t="str">
        <f t="shared" si="12"/>
        <v/>
      </c>
      <c r="AZ21" t="str">
        <f t="shared" si="12"/>
        <v/>
      </c>
      <c r="BA21" s="119" t="str">
        <f t="shared" si="30"/>
        <v/>
      </c>
      <c r="BC21" t="str">
        <f t="shared" si="31"/>
        <v>,00</v>
      </c>
      <c r="BD21">
        <f t="shared" si="13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4"/>
        <v/>
      </c>
      <c r="I22" s="115">
        <f t="shared" si="15"/>
        <v>0</v>
      </c>
      <c r="J22" s="271" t="str">
        <f t="shared" si="16"/>
        <v/>
      </c>
      <c r="K22" s="272"/>
      <c r="L22" s="274"/>
      <c r="M22" s="134">
        <f t="shared" si="17"/>
        <v>0</v>
      </c>
      <c r="N22" s="254" t="str">
        <f t="shared" si="18"/>
        <v/>
      </c>
      <c r="O22" s="135">
        <f t="shared" si="32"/>
        <v>0</v>
      </c>
      <c r="P22" s="136">
        <f t="shared" si="33"/>
        <v>0</v>
      </c>
      <c r="Q22" s="130" t="str">
        <f t="shared" si="34"/>
        <v/>
      </c>
      <c r="R22" s="131" t="str">
        <f t="shared" si="35"/>
        <v/>
      </c>
      <c r="S22" s="137" t="str">
        <f t="shared" si="36"/>
        <v/>
      </c>
      <c r="T22" s="133" t="str">
        <f t="shared" si="34"/>
        <v/>
      </c>
      <c r="U22" s="138" t="str">
        <f t="shared" si="34"/>
        <v/>
      </c>
      <c r="V22" s="255">
        <f t="shared" si="19"/>
        <v>0</v>
      </c>
      <c r="W22" s="256" t="str">
        <f t="shared" si="20"/>
        <v/>
      </c>
      <c r="X22" s="29" t="str">
        <f t="shared" si="5"/>
        <v/>
      </c>
      <c r="Y22" s="45">
        <f t="shared" si="5"/>
        <v>0</v>
      </c>
      <c r="Z22" s="26" t="str">
        <f t="shared" si="21"/>
        <v/>
      </c>
      <c r="AA22" t="str">
        <f t="shared" si="6"/>
        <v/>
      </c>
      <c r="AB22" t="str">
        <f>IF(AA22&lt;&gt;"",MAX(AB$8:AB21)+1,"")</f>
        <v/>
      </c>
      <c r="AC22" t="str">
        <f t="shared" si="7"/>
        <v/>
      </c>
      <c r="AD22" t="str">
        <f>IF(AC22&lt;&gt;"",MAX(AD$8:AD21)+1,"")</f>
        <v/>
      </c>
      <c r="AE22" t="str">
        <f t="shared" si="8"/>
        <v/>
      </c>
      <c r="AF22" t="str">
        <f>IF(AE22&lt;&gt;"",MAX(AF$8:AF21)+1,"")</f>
        <v/>
      </c>
      <c r="AG22" t="str">
        <f t="shared" si="9"/>
        <v/>
      </c>
      <c r="AH22" t="str">
        <f>IF(AG22&lt;&gt;"",MAX(AH$8:AH21)+1,"")</f>
        <v/>
      </c>
      <c r="AI22" t="str">
        <f t="shared" si="10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11"/>
        <v/>
      </c>
      <c r="AQ22" t="str">
        <f t="shared" si="11"/>
        <v/>
      </c>
      <c r="AR22" t="str">
        <f t="shared" si="11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12"/>
        <v/>
      </c>
      <c r="AY22" t="str">
        <f t="shared" si="12"/>
        <v/>
      </c>
      <c r="AZ22" t="str">
        <f t="shared" si="12"/>
        <v/>
      </c>
      <c r="BA22" s="119" t="str">
        <f t="shared" si="30"/>
        <v/>
      </c>
      <c r="BC22" t="str">
        <f t="shared" si="31"/>
        <v>,00</v>
      </c>
      <c r="BD22">
        <f t="shared" si="13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4"/>
        <v/>
      </c>
      <c r="I23" s="115">
        <f t="shared" si="15"/>
        <v>0</v>
      </c>
      <c r="J23" s="271" t="str">
        <f t="shared" si="16"/>
        <v/>
      </c>
      <c r="K23" s="272"/>
      <c r="L23" s="274"/>
      <c r="M23" s="134">
        <f t="shared" si="17"/>
        <v>0</v>
      </c>
      <c r="N23" s="254" t="str">
        <f t="shared" si="18"/>
        <v/>
      </c>
      <c r="O23" s="135">
        <f t="shared" si="32"/>
        <v>0</v>
      </c>
      <c r="P23" s="136">
        <f t="shared" si="33"/>
        <v>0</v>
      </c>
      <c r="Q23" s="130" t="str">
        <f t="shared" si="34"/>
        <v/>
      </c>
      <c r="R23" s="131" t="str">
        <f t="shared" si="35"/>
        <v/>
      </c>
      <c r="S23" s="137" t="str">
        <f t="shared" si="36"/>
        <v/>
      </c>
      <c r="T23" s="133" t="str">
        <f t="shared" si="34"/>
        <v/>
      </c>
      <c r="U23" s="138" t="str">
        <f t="shared" si="34"/>
        <v/>
      </c>
      <c r="V23" s="255">
        <f t="shared" si="19"/>
        <v>0</v>
      </c>
      <c r="W23" s="256" t="str">
        <f t="shared" si="20"/>
        <v/>
      </c>
      <c r="X23" s="29" t="str">
        <f t="shared" si="5"/>
        <v/>
      </c>
      <c r="Y23" s="45">
        <f t="shared" si="5"/>
        <v>0</v>
      </c>
      <c r="Z23" s="26" t="str">
        <f t="shared" si="21"/>
        <v/>
      </c>
      <c r="AA23" t="str">
        <f t="shared" si="6"/>
        <v/>
      </c>
      <c r="AB23" t="str">
        <f>IF(AA23&lt;&gt;"",MAX(AB$8:AB22)+1,"")</f>
        <v/>
      </c>
      <c r="AC23" t="str">
        <f t="shared" si="7"/>
        <v/>
      </c>
      <c r="AD23" t="str">
        <f>IF(AC23&lt;&gt;"",MAX(AD$8:AD22)+1,"")</f>
        <v/>
      </c>
      <c r="AE23" t="str">
        <f t="shared" si="8"/>
        <v/>
      </c>
      <c r="AF23" t="str">
        <f>IF(AE23&lt;&gt;"",MAX(AF$8:AF22)+1,"")</f>
        <v/>
      </c>
      <c r="AG23" t="str">
        <f t="shared" si="9"/>
        <v/>
      </c>
      <c r="AH23" t="str">
        <f>IF(AG23&lt;&gt;"",MAX(AH$8:AH22)+1,"")</f>
        <v/>
      </c>
      <c r="AI23" t="str">
        <f t="shared" si="10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11"/>
        <v/>
      </c>
      <c r="AQ23" t="str">
        <f t="shared" si="11"/>
        <v/>
      </c>
      <c r="AR23" t="str">
        <f t="shared" si="11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12"/>
        <v/>
      </c>
      <c r="AY23" t="str">
        <f t="shared" si="12"/>
        <v/>
      </c>
      <c r="AZ23" t="str">
        <f t="shared" si="12"/>
        <v/>
      </c>
      <c r="BA23" s="119" t="str">
        <f t="shared" si="30"/>
        <v/>
      </c>
      <c r="BC23" t="str">
        <f t="shared" si="31"/>
        <v>,00</v>
      </c>
      <c r="BD23">
        <f t="shared" si="13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4"/>
        <v/>
      </c>
      <c r="I24" s="115">
        <f t="shared" si="15"/>
        <v>0</v>
      </c>
      <c r="J24" s="271" t="str">
        <f t="shared" si="16"/>
        <v/>
      </c>
      <c r="K24" s="272"/>
      <c r="L24" s="274"/>
      <c r="M24" s="134">
        <f t="shared" si="17"/>
        <v>0</v>
      </c>
      <c r="N24" s="254" t="str">
        <f t="shared" si="18"/>
        <v/>
      </c>
      <c r="O24" s="135">
        <f t="shared" si="32"/>
        <v>0</v>
      </c>
      <c r="P24" s="136">
        <f t="shared" si="33"/>
        <v>0</v>
      </c>
      <c r="Q24" s="130" t="str">
        <f t="shared" si="34"/>
        <v/>
      </c>
      <c r="R24" s="131" t="str">
        <f t="shared" si="35"/>
        <v/>
      </c>
      <c r="S24" s="137" t="str">
        <f t="shared" si="36"/>
        <v/>
      </c>
      <c r="T24" s="133" t="str">
        <f t="shared" si="34"/>
        <v/>
      </c>
      <c r="U24" s="138" t="str">
        <f t="shared" si="34"/>
        <v/>
      </c>
      <c r="V24" s="255">
        <f t="shared" si="19"/>
        <v>0</v>
      </c>
      <c r="W24" s="256" t="str">
        <f t="shared" si="20"/>
        <v/>
      </c>
      <c r="X24" s="29" t="str">
        <f t="shared" si="5"/>
        <v/>
      </c>
      <c r="Y24" s="45">
        <f t="shared" si="5"/>
        <v>0</v>
      </c>
      <c r="Z24" s="26" t="str">
        <f t="shared" si="21"/>
        <v/>
      </c>
      <c r="AA24" t="str">
        <f t="shared" si="6"/>
        <v/>
      </c>
      <c r="AB24" t="str">
        <f>IF(AA24&lt;&gt;"",MAX(AB$8:AB23)+1,"")</f>
        <v/>
      </c>
      <c r="AC24" t="str">
        <f t="shared" si="7"/>
        <v/>
      </c>
      <c r="AD24" t="str">
        <f>IF(AC24&lt;&gt;"",MAX(AD$8:AD23)+1,"")</f>
        <v/>
      </c>
      <c r="AE24" t="str">
        <f t="shared" si="8"/>
        <v/>
      </c>
      <c r="AF24" t="str">
        <f>IF(AE24&lt;&gt;"",MAX(AF$8:AF23)+1,"")</f>
        <v/>
      </c>
      <c r="AG24" t="str">
        <f t="shared" si="9"/>
        <v/>
      </c>
      <c r="AH24" t="str">
        <f>IF(AG24&lt;&gt;"",MAX(AH$8:AH23)+1,"")</f>
        <v/>
      </c>
      <c r="AI24" t="str">
        <f t="shared" si="10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11"/>
        <v/>
      </c>
      <c r="AQ24" t="str">
        <f t="shared" si="11"/>
        <v/>
      </c>
      <c r="AR24" t="str">
        <f t="shared" si="11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12"/>
        <v/>
      </c>
      <c r="AY24" t="str">
        <f t="shared" si="12"/>
        <v/>
      </c>
      <c r="AZ24" t="str">
        <f t="shared" si="12"/>
        <v/>
      </c>
      <c r="BA24" s="119" t="str">
        <f t="shared" si="30"/>
        <v/>
      </c>
      <c r="BC24" t="str">
        <f t="shared" si="31"/>
        <v>,00</v>
      </c>
      <c r="BD24">
        <f t="shared" si="13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4"/>
        <v/>
      </c>
      <c r="I25" s="115">
        <f t="shared" si="15"/>
        <v>0</v>
      </c>
      <c r="J25" s="271" t="str">
        <f t="shared" si="16"/>
        <v/>
      </c>
      <c r="K25" s="272"/>
      <c r="L25" s="274"/>
      <c r="M25" s="134">
        <f t="shared" si="17"/>
        <v>0</v>
      </c>
      <c r="N25" s="254" t="str">
        <f t="shared" si="18"/>
        <v/>
      </c>
      <c r="O25" s="135">
        <f t="shared" si="32"/>
        <v>0</v>
      </c>
      <c r="P25" s="136">
        <f t="shared" si="33"/>
        <v>0</v>
      </c>
      <c r="Q25" s="130" t="str">
        <f t="shared" ref="Q25:U88" si="37">IF(ISERROR(VLOOKUP($K25,$B$9:$G$100,Q$3,FALSE)),"",VLOOKUP($K25,$B$9:$G$100,Q$3,FALSE))</f>
        <v/>
      </c>
      <c r="R25" s="131" t="str">
        <f t="shared" si="35"/>
        <v/>
      </c>
      <c r="S25" s="137" t="str">
        <f t="shared" si="36"/>
        <v/>
      </c>
      <c r="T25" s="133" t="str">
        <f t="shared" si="37"/>
        <v/>
      </c>
      <c r="U25" s="138" t="str">
        <f t="shared" si="37"/>
        <v/>
      </c>
      <c r="V25" s="255">
        <f t="shared" si="19"/>
        <v>0</v>
      </c>
      <c r="W25" s="256" t="str">
        <f t="shared" si="20"/>
        <v/>
      </c>
      <c r="X25" s="29" t="str">
        <f t="shared" si="5"/>
        <v/>
      </c>
      <c r="Y25" s="45">
        <f t="shared" si="5"/>
        <v>0</v>
      </c>
      <c r="Z25" s="26" t="str">
        <f t="shared" si="21"/>
        <v/>
      </c>
      <c r="AA25" t="str">
        <f t="shared" si="6"/>
        <v/>
      </c>
      <c r="AB25" t="str">
        <f>IF(AA25&lt;&gt;"",MAX(AB$8:AB24)+1,"")</f>
        <v/>
      </c>
      <c r="AC25" t="str">
        <f t="shared" si="7"/>
        <v/>
      </c>
      <c r="AD25" t="str">
        <f>IF(AC25&lt;&gt;"",MAX(AD$8:AD24)+1,"")</f>
        <v/>
      </c>
      <c r="AE25" t="str">
        <f t="shared" si="8"/>
        <v/>
      </c>
      <c r="AF25" t="str">
        <f>IF(AE25&lt;&gt;"",MAX(AF$8:AF24)+1,"")</f>
        <v/>
      </c>
      <c r="AG25" t="str">
        <f t="shared" si="9"/>
        <v/>
      </c>
      <c r="AH25" t="str">
        <f>IF(AG25&lt;&gt;"",MAX(AH$8:AH24)+1,"")</f>
        <v/>
      </c>
      <c r="AI25" t="str">
        <f t="shared" si="10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3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4"/>
        <v/>
      </c>
      <c r="I26" s="115">
        <f t="shared" si="15"/>
        <v>0</v>
      </c>
      <c r="J26" s="271" t="str">
        <f t="shared" si="16"/>
        <v/>
      </c>
      <c r="K26" s="272"/>
      <c r="L26" s="274"/>
      <c r="M26" s="134">
        <f t="shared" si="17"/>
        <v>0</v>
      </c>
      <c r="N26" s="254" t="str">
        <f t="shared" si="18"/>
        <v/>
      </c>
      <c r="O26" s="135">
        <f t="shared" si="32"/>
        <v>0</v>
      </c>
      <c r="P26" s="136">
        <f t="shared" si="33"/>
        <v>0</v>
      </c>
      <c r="Q26" s="130" t="str">
        <f t="shared" si="37"/>
        <v/>
      </c>
      <c r="R26" s="131" t="str">
        <f t="shared" si="35"/>
        <v/>
      </c>
      <c r="S26" s="137" t="str">
        <f t="shared" si="36"/>
        <v/>
      </c>
      <c r="T26" s="133" t="str">
        <f t="shared" si="37"/>
        <v/>
      </c>
      <c r="U26" s="138" t="str">
        <f t="shared" si="37"/>
        <v/>
      </c>
      <c r="V26" s="255">
        <f t="shared" si="19"/>
        <v>0</v>
      </c>
      <c r="W26" s="256" t="str">
        <f t="shared" si="20"/>
        <v/>
      </c>
      <c r="X26" s="29" t="str">
        <f t="shared" si="5"/>
        <v/>
      </c>
      <c r="Y26" s="45">
        <f t="shared" si="5"/>
        <v>0</v>
      </c>
      <c r="Z26" s="26" t="str">
        <f t="shared" si="21"/>
        <v/>
      </c>
      <c r="AA26" t="str">
        <f t="shared" si="6"/>
        <v/>
      </c>
      <c r="AB26" t="str">
        <f>IF(AA26&lt;&gt;"",MAX(AB$8:AB25)+1,"")</f>
        <v/>
      </c>
      <c r="AC26" t="str">
        <f t="shared" si="7"/>
        <v/>
      </c>
      <c r="AD26" t="str">
        <f>IF(AC26&lt;&gt;"",MAX(AD$8:AD25)+1,"")</f>
        <v/>
      </c>
      <c r="AE26" t="str">
        <f t="shared" si="8"/>
        <v/>
      </c>
      <c r="AF26" t="str">
        <f>IF(AE26&lt;&gt;"",MAX(AF$8:AF25)+1,"")</f>
        <v/>
      </c>
      <c r="AG26" t="str">
        <f t="shared" si="9"/>
        <v/>
      </c>
      <c r="AH26" t="str">
        <f>IF(AG26&lt;&gt;"",MAX(AH$8:AH25)+1,"")</f>
        <v/>
      </c>
      <c r="AI26" t="str">
        <f t="shared" si="10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3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4"/>
        <v/>
      </c>
      <c r="I27" s="115">
        <f t="shared" si="15"/>
        <v>0</v>
      </c>
      <c r="J27" s="271" t="str">
        <f t="shared" si="16"/>
        <v/>
      </c>
      <c r="K27" s="272"/>
      <c r="L27" s="274"/>
      <c r="M27" s="134">
        <f t="shared" si="17"/>
        <v>0</v>
      </c>
      <c r="N27" s="254" t="str">
        <f t="shared" si="18"/>
        <v/>
      </c>
      <c r="O27" s="135">
        <f t="shared" si="32"/>
        <v>0</v>
      </c>
      <c r="P27" s="136">
        <f t="shared" si="33"/>
        <v>0</v>
      </c>
      <c r="Q27" s="130" t="str">
        <f t="shared" si="37"/>
        <v/>
      </c>
      <c r="R27" s="131" t="str">
        <f t="shared" si="35"/>
        <v/>
      </c>
      <c r="S27" s="137" t="str">
        <f t="shared" si="36"/>
        <v/>
      </c>
      <c r="T27" s="133" t="str">
        <f t="shared" si="37"/>
        <v/>
      </c>
      <c r="U27" s="138" t="str">
        <f t="shared" si="37"/>
        <v/>
      </c>
      <c r="V27" s="255">
        <f t="shared" si="19"/>
        <v>0</v>
      </c>
      <c r="W27" s="256" t="str">
        <f t="shared" si="20"/>
        <v/>
      </c>
      <c r="X27" s="29" t="str">
        <f t="shared" si="5"/>
        <v/>
      </c>
      <c r="Y27" s="45">
        <f t="shared" si="5"/>
        <v>0</v>
      </c>
      <c r="Z27" s="26" t="str">
        <f t="shared" si="21"/>
        <v/>
      </c>
      <c r="AA27" t="str">
        <f t="shared" si="6"/>
        <v/>
      </c>
      <c r="AB27" t="str">
        <f>IF(AA27&lt;&gt;"",MAX(AB$8:AB26)+1,"")</f>
        <v/>
      </c>
      <c r="AC27" t="str">
        <f t="shared" si="7"/>
        <v/>
      </c>
      <c r="AD27" t="str">
        <f>IF(AC27&lt;&gt;"",MAX(AD$8:AD26)+1,"")</f>
        <v/>
      </c>
      <c r="AE27" t="str">
        <f t="shared" si="8"/>
        <v/>
      </c>
      <c r="AF27" t="str">
        <f>IF(AE27&lt;&gt;"",MAX(AF$8:AF26)+1,"")</f>
        <v/>
      </c>
      <c r="AG27" t="str">
        <f t="shared" si="9"/>
        <v/>
      </c>
      <c r="AH27" t="str">
        <f>IF(AG27&lt;&gt;"",MAX(AH$8:AH26)+1,"")</f>
        <v/>
      </c>
      <c r="AI27" t="str">
        <f t="shared" si="10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3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4"/>
        <v/>
      </c>
      <c r="I28" s="115">
        <f t="shared" si="15"/>
        <v>0</v>
      </c>
      <c r="J28" s="271" t="str">
        <f t="shared" si="16"/>
        <v/>
      </c>
      <c r="K28" s="272"/>
      <c r="L28" s="274"/>
      <c r="M28" s="134">
        <f t="shared" si="17"/>
        <v>0</v>
      </c>
      <c r="N28" s="254" t="str">
        <f t="shared" si="18"/>
        <v/>
      </c>
      <c r="O28" s="135">
        <f t="shared" si="32"/>
        <v>0</v>
      </c>
      <c r="P28" s="136">
        <f t="shared" si="33"/>
        <v>0</v>
      </c>
      <c r="Q28" s="130" t="str">
        <f t="shared" si="37"/>
        <v/>
      </c>
      <c r="R28" s="131" t="str">
        <f t="shared" si="35"/>
        <v/>
      </c>
      <c r="S28" s="137" t="str">
        <f t="shared" si="36"/>
        <v/>
      </c>
      <c r="T28" s="133" t="str">
        <f t="shared" si="37"/>
        <v/>
      </c>
      <c r="U28" s="138" t="str">
        <f t="shared" si="37"/>
        <v/>
      </c>
      <c r="V28" s="255">
        <f t="shared" si="19"/>
        <v>0</v>
      </c>
      <c r="W28" s="256" t="str">
        <f t="shared" si="20"/>
        <v/>
      </c>
      <c r="X28" s="29" t="str">
        <f t="shared" si="5"/>
        <v/>
      </c>
      <c r="Y28" s="45">
        <f t="shared" si="5"/>
        <v>0</v>
      </c>
      <c r="Z28" s="26" t="str">
        <f t="shared" si="21"/>
        <v/>
      </c>
      <c r="AA28" t="str">
        <f t="shared" si="6"/>
        <v/>
      </c>
      <c r="AB28" t="str">
        <f>IF(AA28&lt;&gt;"",MAX(AB$8:AB27)+1,"")</f>
        <v/>
      </c>
      <c r="AC28" t="str">
        <f t="shared" si="7"/>
        <v/>
      </c>
      <c r="AD28" t="str">
        <f>IF(AC28&lt;&gt;"",MAX(AD$8:AD27)+1,"")</f>
        <v/>
      </c>
      <c r="AE28" t="str">
        <f t="shared" si="8"/>
        <v/>
      </c>
      <c r="AF28" t="str">
        <f>IF(AE28&lt;&gt;"",MAX(AF$8:AF27)+1,"")</f>
        <v/>
      </c>
      <c r="AG28" t="str">
        <f t="shared" si="9"/>
        <v/>
      </c>
      <c r="AH28" t="str">
        <f>IF(AG28&lt;&gt;"",MAX(AH$8:AH27)+1,"")</f>
        <v/>
      </c>
      <c r="AI28" t="str">
        <f t="shared" si="10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3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4"/>
        <v/>
      </c>
      <c r="I29" s="115">
        <f t="shared" si="15"/>
        <v>0</v>
      </c>
      <c r="J29" s="271" t="str">
        <f t="shared" si="16"/>
        <v/>
      </c>
      <c r="K29" s="272"/>
      <c r="L29" s="274"/>
      <c r="M29" s="134">
        <f t="shared" si="17"/>
        <v>0</v>
      </c>
      <c r="N29" s="254" t="str">
        <f t="shared" si="18"/>
        <v/>
      </c>
      <c r="O29" s="135">
        <f t="shared" si="32"/>
        <v>0</v>
      </c>
      <c r="P29" s="136">
        <f t="shared" si="33"/>
        <v>0</v>
      </c>
      <c r="Q29" s="130" t="str">
        <f t="shared" si="37"/>
        <v/>
      </c>
      <c r="R29" s="131" t="str">
        <f t="shared" si="35"/>
        <v/>
      </c>
      <c r="S29" s="137" t="str">
        <f t="shared" si="36"/>
        <v/>
      </c>
      <c r="T29" s="133" t="str">
        <f t="shared" si="37"/>
        <v/>
      </c>
      <c r="U29" s="138" t="str">
        <f t="shared" si="37"/>
        <v/>
      </c>
      <c r="V29" s="255">
        <f t="shared" si="19"/>
        <v>0</v>
      </c>
      <c r="W29" s="256" t="str">
        <f t="shared" si="20"/>
        <v/>
      </c>
      <c r="X29" s="29" t="str">
        <f t="shared" si="5"/>
        <v/>
      </c>
      <c r="Y29" s="45">
        <f t="shared" si="5"/>
        <v>0</v>
      </c>
      <c r="Z29" s="26" t="str">
        <f t="shared" si="21"/>
        <v/>
      </c>
      <c r="AA29" t="str">
        <f t="shared" si="6"/>
        <v/>
      </c>
      <c r="AB29" t="str">
        <f>IF(AA29&lt;&gt;"",MAX(AB$8:AB28)+1,"")</f>
        <v/>
      </c>
      <c r="AC29" t="str">
        <f t="shared" si="7"/>
        <v/>
      </c>
      <c r="AD29" t="str">
        <f>IF(AC29&lt;&gt;"",MAX(AD$8:AD28)+1,"")</f>
        <v/>
      </c>
      <c r="AE29" t="str">
        <f t="shared" si="8"/>
        <v/>
      </c>
      <c r="AF29" t="str">
        <f>IF(AE29&lt;&gt;"",MAX(AF$8:AF28)+1,"")</f>
        <v/>
      </c>
      <c r="AG29" t="str">
        <f t="shared" si="9"/>
        <v/>
      </c>
      <c r="AH29" t="str">
        <f>IF(AG29&lt;&gt;"",MAX(AH$8:AH28)+1,"")</f>
        <v/>
      </c>
      <c r="AI29" t="str">
        <f t="shared" si="10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3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4"/>
        <v/>
      </c>
      <c r="I30" s="115">
        <f t="shared" si="15"/>
        <v>0</v>
      </c>
      <c r="J30" s="271" t="str">
        <f t="shared" si="16"/>
        <v/>
      </c>
      <c r="K30" s="272"/>
      <c r="L30" s="274"/>
      <c r="M30" s="134">
        <f t="shared" si="17"/>
        <v>0</v>
      </c>
      <c r="N30" s="254" t="str">
        <f t="shared" si="18"/>
        <v/>
      </c>
      <c r="O30" s="135">
        <f t="shared" si="32"/>
        <v>0</v>
      </c>
      <c r="P30" s="136">
        <f t="shared" si="33"/>
        <v>0</v>
      </c>
      <c r="Q30" s="130" t="str">
        <f t="shared" si="37"/>
        <v/>
      </c>
      <c r="R30" s="131" t="str">
        <f t="shared" si="35"/>
        <v/>
      </c>
      <c r="S30" s="137" t="str">
        <f t="shared" si="36"/>
        <v/>
      </c>
      <c r="T30" s="133" t="str">
        <f t="shared" si="37"/>
        <v/>
      </c>
      <c r="U30" s="138" t="str">
        <f t="shared" si="37"/>
        <v/>
      </c>
      <c r="V30" s="255">
        <f t="shared" si="19"/>
        <v>0</v>
      </c>
      <c r="W30" s="256" t="str">
        <f t="shared" si="20"/>
        <v/>
      </c>
      <c r="X30" s="29" t="str">
        <f t="shared" si="5"/>
        <v/>
      </c>
      <c r="Y30" s="45">
        <f t="shared" si="5"/>
        <v>0</v>
      </c>
      <c r="Z30" s="26" t="str">
        <f t="shared" si="21"/>
        <v/>
      </c>
      <c r="AA30" t="str">
        <f t="shared" si="6"/>
        <v/>
      </c>
      <c r="AB30" t="str">
        <f>IF(AA30&lt;&gt;"",MAX(AB$8:AB29)+1,"")</f>
        <v/>
      </c>
      <c r="AC30" t="str">
        <f t="shared" si="7"/>
        <v/>
      </c>
      <c r="AD30" t="str">
        <f>IF(AC30&lt;&gt;"",MAX(AD$8:AD29)+1,"")</f>
        <v/>
      </c>
      <c r="AE30" t="str">
        <f t="shared" si="8"/>
        <v/>
      </c>
      <c r="AF30" t="str">
        <f>IF(AE30&lt;&gt;"",MAX(AF$8:AF29)+1,"")</f>
        <v/>
      </c>
      <c r="AG30" t="str">
        <f t="shared" si="9"/>
        <v/>
      </c>
      <c r="AH30" t="str">
        <f>IF(AG30&lt;&gt;"",MAX(AH$8:AH29)+1,"")</f>
        <v/>
      </c>
      <c r="AI30" t="str">
        <f t="shared" si="10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3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4"/>
        <v/>
      </c>
      <c r="I31" s="115">
        <f t="shared" si="15"/>
        <v>0</v>
      </c>
      <c r="J31" s="271" t="str">
        <f t="shared" si="16"/>
        <v/>
      </c>
      <c r="K31" s="272"/>
      <c r="L31" s="274"/>
      <c r="M31" s="134">
        <f t="shared" si="17"/>
        <v>0</v>
      </c>
      <c r="N31" s="254" t="str">
        <f t="shared" si="18"/>
        <v/>
      </c>
      <c r="O31" s="135">
        <f t="shared" si="32"/>
        <v>0</v>
      </c>
      <c r="P31" s="136">
        <f t="shared" si="33"/>
        <v>0</v>
      </c>
      <c r="Q31" s="130" t="str">
        <f t="shared" si="37"/>
        <v/>
      </c>
      <c r="R31" s="131" t="str">
        <f t="shared" si="35"/>
        <v/>
      </c>
      <c r="S31" s="137" t="str">
        <f t="shared" si="36"/>
        <v/>
      </c>
      <c r="T31" s="133" t="str">
        <f t="shared" si="37"/>
        <v/>
      </c>
      <c r="U31" s="138" t="str">
        <f t="shared" si="37"/>
        <v/>
      </c>
      <c r="V31" s="255">
        <f t="shared" si="19"/>
        <v>0</v>
      </c>
      <c r="W31" s="256" t="str">
        <f t="shared" si="20"/>
        <v/>
      </c>
      <c r="X31" s="29" t="str">
        <f t="shared" si="5"/>
        <v/>
      </c>
      <c r="Y31" s="45">
        <f t="shared" si="5"/>
        <v>0</v>
      </c>
      <c r="Z31" s="26" t="str">
        <f t="shared" si="21"/>
        <v/>
      </c>
      <c r="AA31" t="str">
        <f t="shared" si="6"/>
        <v/>
      </c>
      <c r="AB31" t="str">
        <f>IF(AA31&lt;&gt;"",MAX(AB$8:AB30)+1,"")</f>
        <v/>
      </c>
      <c r="AC31" t="str">
        <f t="shared" si="7"/>
        <v/>
      </c>
      <c r="AD31" t="str">
        <f>IF(AC31&lt;&gt;"",MAX(AD$8:AD30)+1,"")</f>
        <v/>
      </c>
      <c r="AE31" t="str">
        <f t="shared" si="8"/>
        <v/>
      </c>
      <c r="AF31" t="str">
        <f>IF(AE31&lt;&gt;"",MAX(AF$8:AF30)+1,"")</f>
        <v/>
      </c>
      <c r="AG31" t="str">
        <f t="shared" si="9"/>
        <v/>
      </c>
      <c r="AH31" t="str">
        <f>IF(AG31&lt;&gt;"",MAX(AH$8:AH30)+1,"")</f>
        <v/>
      </c>
      <c r="AI31" t="str">
        <f t="shared" si="10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3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4"/>
        <v/>
      </c>
      <c r="I32" s="115">
        <f t="shared" si="15"/>
        <v>0</v>
      </c>
      <c r="J32" s="271" t="str">
        <f t="shared" si="16"/>
        <v/>
      </c>
      <c r="K32" s="272"/>
      <c r="L32" s="274"/>
      <c r="M32" s="134">
        <f t="shared" si="17"/>
        <v>0</v>
      </c>
      <c r="N32" s="254" t="str">
        <f t="shared" si="18"/>
        <v/>
      </c>
      <c r="O32" s="135">
        <f t="shared" si="32"/>
        <v>0</v>
      </c>
      <c r="P32" s="136">
        <f t="shared" si="33"/>
        <v>0</v>
      </c>
      <c r="Q32" s="130" t="str">
        <f t="shared" si="37"/>
        <v/>
      </c>
      <c r="R32" s="131" t="str">
        <f t="shared" si="35"/>
        <v/>
      </c>
      <c r="S32" s="137" t="str">
        <f t="shared" si="36"/>
        <v/>
      </c>
      <c r="T32" s="133" t="str">
        <f t="shared" si="37"/>
        <v/>
      </c>
      <c r="U32" s="138" t="str">
        <f t="shared" si="37"/>
        <v/>
      </c>
      <c r="V32" s="255">
        <f t="shared" si="19"/>
        <v>0</v>
      </c>
      <c r="W32" s="256" t="str">
        <f t="shared" si="20"/>
        <v/>
      </c>
      <c r="X32" s="29" t="str">
        <f t="shared" si="5"/>
        <v/>
      </c>
      <c r="Y32" s="45">
        <f t="shared" si="5"/>
        <v>0</v>
      </c>
      <c r="Z32" s="26" t="str">
        <f t="shared" si="21"/>
        <v/>
      </c>
      <c r="AA32" t="str">
        <f t="shared" si="6"/>
        <v/>
      </c>
      <c r="AB32" t="str">
        <f>IF(AA32&lt;&gt;"",MAX(AB$8:AB31)+1,"")</f>
        <v/>
      </c>
      <c r="AC32" t="str">
        <f t="shared" si="7"/>
        <v/>
      </c>
      <c r="AD32" t="str">
        <f>IF(AC32&lt;&gt;"",MAX(AD$8:AD31)+1,"")</f>
        <v/>
      </c>
      <c r="AE32" t="str">
        <f t="shared" si="8"/>
        <v/>
      </c>
      <c r="AF32" t="str">
        <f>IF(AE32&lt;&gt;"",MAX(AF$8:AF31)+1,"")</f>
        <v/>
      </c>
      <c r="AG32" t="str">
        <f t="shared" si="9"/>
        <v/>
      </c>
      <c r="AH32" t="str">
        <f>IF(AG32&lt;&gt;"",MAX(AH$8:AH31)+1,"")</f>
        <v/>
      </c>
      <c r="AI32" t="str">
        <f t="shared" si="10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3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4"/>
        <v/>
      </c>
      <c r="I33" s="115">
        <f t="shared" si="15"/>
        <v>0</v>
      </c>
      <c r="J33" s="271" t="str">
        <f t="shared" si="16"/>
        <v/>
      </c>
      <c r="K33" s="272"/>
      <c r="L33" s="274"/>
      <c r="M33" s="134">
        <f t="shared" si="17"/>
        <v>0</v>
      </c>
      <c r="N33" s="254" t="str">
        <f t="shared" si="18"/>
        <v/>
      </c>
      <c r="O33" s="135">
        <f t="shared" si="32"/>
        <v>0</v>
      </c>
      <c r="P33" s="136">
        <f t="shared" si="33"/>
        <v>0</v>
      </c>
      <c r="Q33" s="130" t="str">
        <f t="shared" si="37"/>
        <v/>
      </c>
      <c r="R33" s="131" t="str">
        <f t="shared" si="35"/>
        <v/>
      </c>
      <c r="S33" s="137" t="str">
        <f t="shared" si="36"/>
        <v/>
      </c>
      <c r="T33" s="133" t="str">
        <f t="shared" si="37"/>
        <v/>
      </c>
      <c r="U33" s="138" t="str">
        <f t="shared" si="37"/>
        <v/>
      </c>
      <c r="V33" s="255">
        <f t="shared" si="19"/>
        <v>0</v>
      </c>
      <c r="W33" s="256" t="str">
        <f t="shared" si="20"/>
        <v/>
      </c>
      <c r="X33" s="29" t="str">
        <f t="shared" si="5"/>
        <v/>
      </c>
      <c r="Y33" s="45">
        <f t="shared" si="5"/>
        <v>0</v>
      </c>
      <c r="Z33" s="26" t="str">
        <f t="shared" si="21"/>
        <v/>
      </c>
      <c r="AA33" t="str">
        <f t="shared" si="6"/>
        <v/>
      </c>
      <c r="AB33" t="str">
        <f>IF(AA33&lt;&gt;"",MAX(AB$8:AB32)+1,"")</f>
        <v/>
      </c>
      <c r="AC33" t="str">
        <f t="shared" si="7"/>
        <v/>
      </c>
      <c r="AD33" t="str">
        <f>IF(AC33&lt;&gt;"",MAX(AD$8:AD32)+1,"")</f>
        <v/>
      </c>
      <c r="AE33" t="str">
        <f t="shared" si="8"/>
        <v/>
      </c>
      <c r="AF33" t="str">
        <f>IF(AE33&lt;&gt;"",MAX(AF$8:AF32)+1,"")</f>
        <v/>
      </c>
      <c r="AG33" t="str">
        <f t="shared" si="9"/>
        <v/>
      </c>
      <c r="AH33" t="str">
        <f>IF(AG33&lt;&gt;"",MAX(AH$8:AH32)+1,"")</f>
        <v/>
      </c>
      <c r="AI33" t="str">
        <f t="shared" si="10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3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4"/>
        <v/>
      </c>
      <c r="I34" s="115">
        <f t="shared" si="15"/>
        <v>0</v>
      </c>
      <c r="J34" s="271" t="str">
        <f t="shared" si="16"/>
        <v/>
      </c>
      <c r="K34" s="272"/>
      <c r="L34" s="274"/>
      <c r="M34" s="134">
        <f t="shared" si="17"/>
        <v>0</v>
      </c>
      <c r="N34" s="254" t="str">
        <f t="shared" si="18"/>
        <v/>
      </c>
      <c r="O34" s="135">
        <f t="shared" si="32"/>
        <v>0</v>
      </c>
      <c r="P34" s="136">
        <f t="shared" si="33"/>
        <v>0</v>
      </c>
      <c r="Q34" s="130" t="str">
        <f t="shared" si="37"/>
        <v/>
      </c>
      <c r="R34" s="131" t="str">
        <f t="shared" si="35"/>
        <v/>
      </c>
      <c r="S34" s="137" t="str">
        <f t="shared" si="36"/>
        <v/>
      </c>
      <c r="T34" s="133" t="str">
        <f t="shared" si="37"/>
        <v/>
      </c>
      <c r="U34" s="138" t="str">
        <f t="shared" si="37"/>
        <v/>
      </c>
      <c r="V34" s="255">
        <f t="shared" si="19"/>
        <v>0</v>
      </c>
      <c r="W34" s="256" t="str">
        <f t="shared" si="20"/>
        <v/>
      </c>
      <c r="X34" s="29" t="str">
        <f t="shared" si="5"/>
        <v/>
      </c>
      <c r="Y34" s="45">
        <f t="shared" si="5"/>
        <v>0</v>
      </c>
      <c r="Z34" s="26" t="str">
        <f t="shared" si="21"/>
        <v/>
      </c>
      <c r="AA34" t="str">
        <f t="shared" si="6"/>
        <v/>
      </c>
      <c r="AB34" t="str">
        <f>IF(AA34&lt;&gt;"",MAX(AB$8:AB33)+1,"")</f>
        <v/>
      </c>
      <c r="AC34" t="str">
        <f t="shared" si="7"/>
        <v/>
      </c>
      <c r="AD34" t="str">
        <f>IF(AC34&lt;&gt;"",MAX(AD$8:AD33)+1,"")</f>
        <v/>
      </c>
      <c r="AE34" t="str">
        <f t="shared" si="8"/>
        <v/>
      </c>
      <c r="AF34" t="str">
        <f>IF(AE34&lt;&gt;"",MAX(AF$8:AF33)+1,"")</f>
        <v/>
      </c>
      <c r="AG34" t="str">
        <f t="shared" si="9"/>
        <v/>
      </c>
      <c r="AH34" t="str">
        <f>IF(AG34&lt;&gt;"",MAX(AH$8:AH33)+1,"")</f>
        <v/>
      </c>
      <c r="AI34" t="str">
        <f t="shared" si="10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3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4"/>
        <v/>
      </c>
      <c r="I35" s="115">
        <f t="shared" si="15"/>
        <v>0</v>
      </c>
      <c r="J35" s="271" t="str">
        <f t="shared" si="16"/>
        <v/>
      </c>
      <c r="K35" s="272"/>
      <c r="L35" s="274"/>
      <c r="M35" s="134">
        <f t="shared" si="17"/>
        <v>0</v>
      </c>
      <c r="N35" s="254" t="str">
        <f t="shared" si="18"/>
        <v/>
      </c>
      <c r="O35" s="135">
        <f t="shared" si="32"/>
        <v>0</v>
      </c>
      <c r="P35" s="136">
        <f t="shared" si="33"/>
        <v>0</v>
      </c>
      <c r="Q35" s="130" t="str">
        <f t="shared" si="37"/>
        <v/>
      </c>
      <c r="R35" s="131" t="str">
        <f t="shared" si="35"/>
        <v/>
      </c>
      <c r="S35" s="137" t="str">
        <f t="shared" si="36"/>
        <v/>
      </c>
      <c r="T35" s="133" t="str">
        <f t="shared" si="37"/>
        <v/>
      </c>
      <c r="U35" s="138" t="str">
        <f t="shared" si="37"/>
        <v/>
      </c>
      <c r="V35" s="255">
        <f t="shared" si="19"/>
        <v>0</v>
      </c>
      <c r="W35" s="256" t="str">
        <f t="shared" si="20"/>
        <v/>
      </c>
      <c r="X35" s="29" t="str">
        <f t="shared" si="5"/>
        <v/>
      </c>
      <c r="Y35" s="45">
        <f t="shared" si="5"/>
        <v>0</v>
      </c>
      <c r="Z35" s="26" t="str">
        <f t="shared" si="21"/>
        <v/>
      </c>
      <c r="AA35" t="str">
        <f t="shared" si="6"/>
        <v/>
      </c>
      <c r="AB35" t="str">
        <f>IF(AA35&lt;&gt;"",MAX(AB$8:AB34)+1,"")</f>
        <v/>
      </c>
      <c r="AC35" t="str">
        <f t="shared" si="7"/>
        <v/>
      </c>
      <c r="AD35" t="str">
        <f>IF(AC35&lt;&gt;"",MAX(AD$8:AD34)+1,"")</f>
        <v/>
      </c>
      <c r="AE35" t="str">
        <f t="shared" si="8"/>
        <v/>
      </c>
      <c r="AF35" t="str">
        <f>IF(AE35&lt;&gt;"",MAX(AF$8:AF34)+1,"")</f>
        <v/>
      </c>
      <c r="AG35" t="str">
        <f t="shared" si="9"/>
        <v/>
      </c>
      <c r="AH35" t="str">
        <f>IF(AG35&lt;&gt;"",MAX(AH$8:AH34)+1,"")</f>
        <v/>
      </c>
      <c r="AI35" t="str">
        <f t="shared" si="10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3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4"/>
        <v/>
      </c>
      <c r="I36" s="115">
        <f t="shared" si="15"/>
        <v>0</v>
      </c>
      <c r="J36" s="271" t="str">
        <f t="shared" si="16"/>
        <v/>
      </c>
      <c r="K36" s="272"/>
      <c r="L36" s="274"/>
      <c r="M36" s="134">
        <f t="shared" si="17"/>
        <v>0</v>
      </c>
      <c r="N36" s="254" t="str">
        <f t="shared" si="18"/>
        <v/>
      </c>
      <c r="O36" s="135">
        <f t="shared" si="32"/>
        <v>0</v>
      </c>
      <c r="P36" s="136">
        <f t="shared" si="33"/>
        <v>0</v>
      </c>
      <c r="Q36" s="130" t="str">
        <f t="shared" si="37"/>
        <v/>
      </c>
      <c r="R36" s="131" t="str">
        <f t="shared" si="35"/>
        <v/>
      </c>
      <c r="S36" s="137" t="str">
        <f t="shared" si="36"/>
        <v/>
      </c>
      <c r="T36" s="133" t="str">
        <f t="shared" si="37"/>
        <v/>
      </c>
      <c r="U36" s="138" t="str">
        <f t="shared" si="37"/>
        <v/>
      </c>
      <c r="V36" s="255">
        <f t="shared" si="19"/>
        <v>0</v>
      </c>
      <c r="W36" s="256" t="str">
        <f t="shared" si="20"/>
        <v/>
      </c>
      <c r="X36" s="29" t="str">
        <f t="shared" si="5"/>
        <v/>
      </c>
      <c r="Y36" s="45">
        <f t="shared" si="5"/>
        <v>0</v>
      </c>
      <c r="Z36" s="26" t="str">
        <f t="shared" si="21"/>
        <v/>
      </c>
      <c r="AA36" t="str">
        <f t="shared" si="6"/>
        <v/>
      </c>
      <c r="AB36" t="str">
        <f>IF(AA36&lt;&gt;"",MAX(AB$8:AB35)+1,"")</f>
        <v/>
      </c>
      <c r="AC36" t="str">
        <f t="shared" si="7"/>
        <v/>
      </c>
      <c r="AD36" t="str">
        <f>IF(AC36&lt;&gt;"",MAX(AD$8:AD35)+1,"")</f>
        <v/>
      </c>
      <c r="AE36" t="str">
        <f t="shared" si="8"/>
        <v/>
      </c>
      <c r="AF36" t="str">
        <f>IF(AE36&lt;&gt;"",MAX(AF$8:AF35)+1,"")</f>
        <v/>
      </c>
      <c r="AG36" t="str">
        <f t="shared" si="9"/>
        <v/>
      </c>
      <c r="AH36" t="str">
        <f>IF(AG36&lt;&gt;"",MAX(AH$8:AH35)+1,"")</f>
        <v/>
      </c>
      <c r="AI36" t="str">
        <f t="shared" si="10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3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4"/>
        <v/>
      </c>
      <c r="I37" s="115">
        <f t="shared" si="15"/>
        <v>0</v>
      </c>
      <c r="J37" s="271" t="str">
        <f t="shared" si="16"/>
        <v/>
      </c>
      <c r="K37" s="272"/>
      <c r="L37" s="274"/>
      <c r="M37" s="134">
        <f t="shared" si="17"/>
        <v>0</v>
      </c>
      <c r="N37" s="254" t="str">
        <f t="shared" si="18"/>
        <v/>
      </c>
      <c r="O37" s="135">
        <f t="shared" si="32"/>
        <v>0</v>
      </c>
      <c r="P37" s="136">
        <f t="shared" si="33"/>
        <v>0</v>
      </c>
      <c r="Q37" s="130" t="str">
        <f t="shared" si="37"/>
        <v/>
      </c>
      <c r="R37" s="131" t="str">
        <f t="shared" si="35"/>
        <v/>
      </c>
      <c r="S37" s="137" t="str">
        <f t="shared" si="36"/>
        <v/>
      </c>
      <c r="T37" s="133" t="str">
        <f t="shared" si="37"/>
        <v/>
      </c>
      <c r="U37" s="138" t="str">
        <f t="shared" si="37"/>
        <v/>
      </c>
      <c r="V37" s="255">
        <f t="shared" si="19"/>
        <v>0</v>
      </c>
      <c r="W37" s="256" t="str">
        <f t="shared" si="20"/>
        <v/>
      </c>
      <c r="X37" s="29" t="str">
        <f t="shared" si="5"/>
        <v/>
      </c>
      <c r="Y37" s="45">
        <f t="shared" si="5"/>
        <v>0</v>
      </c>
      <c r="Z37" s="26" t="str">
        <f t="shared" si="21"/>
        <v/>
      </c>
      <c r="AA37" t="str">
        <f t="shared" si="6"/>
        <v/>
      </c>
      <c r="AB37" t="str">
        <f>IF(AA37&lt;&gt;"",MAX(AB$8:AB36)+1,"")</f>
        <v/>
      </c>
      <c r="AC37" t="str">
        <f t="shared" si="7"/>
        <v/>
      </c>
      <c r="AD37" t="str">
        <f>IF(AC37&lt;&gt;"",MAX(AD$8:AD36)+1,"")</f>
        <v/>
      </c>
      <c r="AE37" t="str">
        <f t="shared" si="8"/>
        <v/>
      </c>
      <c r="AF37" t="str">
        <f>IF(AE37&lt;&gt;"",MAX(AF$8:AF36)+1,"")</f>
        <v/>
      </c>
      <c r="AG37" t="str">
        <f t="shared" si="9"/>
        <v/>
      </c>
      <c r="AH37" t="str">
        <f>IF(AG37&lt;&gt;"",MAX(AH$8:AH36)+1,"")</f>
        <v/>
      </c>
      <c r="AI37" t="str">
        <f t="shared" si="10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3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4"/>
        <v/>
      </c>
      <c r="I38" s="115">
        <f t="shared" si="15"/>
        <v>0</v>
      </c>
      <c r="J38" s="271" t="str">
        <f t="shared" si="16"/>
        <v/>
      </c>
      <c r="K38" s="272"/>
      <c r="L38" s="274"/>
      <c r="M38" s="134">
        <f t="shared" si="17"/>
        <v>0</v>
      </c>
      <c r="N38" s="254" t="str">
        <f t="shared" si="18"/>
        <v/>
      </c>
      <c r="O38" s="135">
        <f t="shared" si="32"/>
        <v>0</v>
      </c>
      <c r="P38" s="136">
        <f t="shared" si="33"/>
        <v>0</v>
      </c>
      <c r="Q38" s="130" t="str">
        <f t="shared" si="37"/>
        <v/>
      </c>
      <c r="R38" s="131" t="str">
        <f t="shared" si="35"/>
        <v/>
      </c>
      <c r="S38" s="137" t="str">
        <f t="shared" si="36"/>
        <v/>
      </c>
      <c r="T38" s="133" t="str">
        <f t="shared" si="37"/>
        <v/>
      </c>
      <c r="U38" s="138" t="str">
        <f t="shared" si="37"/>
        <v/>
      </c>
      <c r="V38" s="255">
        <f t="shared" si="19"/>
        <v>0</v>
      </c>
      <c r="W38" s="256" t="str">
        <f t="shared" si="20"/>
        <v/>
      </c>
      <c r="X38" s="29" t="str">
        <f t="shared" si="5"/>
        <v/>
      </c>
      <c r="Y38" s="45">
        <f t="shared" si="5"/>
        <v>0</v>
      </c>
      <c r="Z38" s="26" t="str">
        <f t="shared" si="21"/>
        <v/>
      </c>
      <c r="AA38" t="str">
        <f t="shared" si="6"/>
        <v/>
      </c>
      <c r="AB38" t="str">
        <f>IF(AA38&lt;&gt;"",MAX(AB$8:AB37)+1,"")</f>
        <v/>
      </c>
      <c r="AC38" t="str">
        <f t="shared" si="7"/>
        <v/>
      </c>
      <c r="AD38" t="str">
        <f>IF(AC38&lt;&gt;"",MAX(AD$8:AD37)+1,"")</f>
        <v/>
      </c>
      <c r="AE38" t="str">
        <f t="shared" si="8"/>
        <v/>
      </c>
      <c r="AF38" t="str">
        <f>IF(AE38&lt;&gt;"",MAX(AF$8:AF37)+1,"")</f>
        <v/>
      </c>
      <c r="AG38" t="str">
        <f t="shared" si="9"/>
        <v/>
      </c>
      <c r="AH38" t="str">
        <f>IF(AG38&lt;&gt;"",MAX(AH$8:AH37)+1,"")</f>
        <v/>
      </c>
      <c r="AI38" t="str">
        <f t="shared" si="10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3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4"/>
        <v/>
      </c>
      <c r="I39" s="115">
        <f t="shared" si="15"/>
        <v>0</v>
      </c>
      <c r="J39" s="271" t="str">
        <f t="shared" si="16"/>
        <v/>
      </c>
      <c r="K39" s="272"/>
      <c r="L39" s="274"/>
      <c r="M39" s="134">
        <f t="shared" si="17"/>
        <v>0</v>
      </c>
      <c r="N39" s="254" t="str">
        <f t="shared" si="18"/>
        <v/>
      </c>
      <c r="O39" s="135">
        <f t="shared" si="32"/>
        <v>0</v>
      </c>
      <c r="P39" s="136">
        <f t="shared" si="33"/>
        <v>0</v>
      </c>
      <c r="Q39" s="130" t="str">
        <f t="shared" si="37"/>
        <v/>
      </c>
      <c r="R39" s="131" t="str">
        <f t="shared" si="35"/>
        <v/>
      </c>
      <c r="S39" s="137" t="str">
        <f t="shared" si="36"/>
        <v/>
      </c>
      <c r="T39" s="133" t="str">
        <f t="shared" si="37"/>
        <v/>
      </c>
      <c r="U39" s="138" t="str">
        <f t="shared" si="37"/>
        <v/>
      </c>
      <c r="V39" s="255">
        <f t="shared" si="19"/>
        <v>0</v>
      </c>
      <c r="W39" s="256" t="str">
        <f t="shared" si="20"/>
        <v/>
      </c>
      <c r="X39" s="29" t="str">
        <f t="shared" si="5"/>
        <v/>
      </c>
      <c r="Y39" s="45">
        <f t="shared" si="5"/>
        <v>0</v>
      </c>
      <c r="Z39" s="26" t="str">
        <f t="shared" si="21"/>
        <v/>
      </c>
      <c r="AA39" t="str">
        <f t="shared" si="6"/>
        <v/>
      </c>
      <c r="AB39" t="str">
        <f>IF(AA39&lt;&gt;"",MAX(AB$8:AB38)+1,"")</f>
        <v/>
      </c>
      <c r="AC39" t="str">
        <f t="shared" si="7"/>
        <v/>
      </c>
      <c r="AD39" t="str">
        <f>IF(AC39&lt;&gt;"",MAX(AD$8:AD38)+1,"")</f>
        <v/>
      </c>
      <c r="AE39" t="str">
        <f t="shared" si="8"/>
        <v/>
      </c>
      <c r="AF39" t="str">
        <f>IF(AE39&lt;&gt;"",MAX(AF$8:AF38)+1,"")</f>
        <v/>
      </c>
      <c r="AG39" t="str">
        <f t="shared" si="9"/>
        <v/>
      </c>
      <c r="AH39" t="str">
        <f>IF(AG39&lt;&gt;"",MAX(AH$8:AH38)+1,"")</f>
        <v/>
      </c>
      <c r="AI39" t="str">
        <f t="shared" si="10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3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4"/>
        <v/>
      </c>
      <c r="I40" s="115">
        <f t="shared" si="15"/>
        <v>0</v>
      </c>
      <c r="J40" s="271" t="str">
        <f t="shared" si="16"/>
        <v/>
      </c>
      <c r="K40" s="272"/>
      <c r="L40" s="274"/>
      <c r="M40" s="134">
        <f t="shared" si="17"/>
        <v>0</v>
      </c>
      <c r="N40" s="254" t="str">
        <f t="shared" si="18"/>
        <v/>
      </c>
      <c r="O40" s="135">
        <f t="shared" si="32"/>
        <v>0</v>
      </c>
      <c r="P40" s="136">
        <f t="shared" si="33"/>
        <v>0</v>
      </c>
      <c r="Q40" s="130" t="str">
        <f t="shared" si="37"/>
        <v/>
      </c>
      <c r="R40" s="131" t="str">
        <f t="shared" si="35"/>
        <v/>
      </c>
      <c r="S40" s="137" t="str">
        <f t="shared" si="36"/>
        <v/>
      </c>
      <c r="T40" s="133" t="str">
        <f t="shared" si="37"/>
        <v/>
      </c>
      <c r="U40" s="138" t="str">
        <f t="shared" si="37"/>
        <v/>
      </c>
      <c r="V40" s="255">
        <f t="shared" si="19"/>
        <v>0</v>
      </c>
      <c r="W40" s="256" t="str">
        <f t="shared" si="20"/>
        <v/>
      </c>
      <c r="X40" s="29" t="str">
        <f t="shared" si="5"/>
        <v/>
      </c>
      <c r="Y40" s="45">
        <f t="shared" si="5"/>
        <v>0</v>
      </c>
      <c r="Z40" s="26" t="str">
        <f t="shared" si="21"/>
        <v/>
      </c>
      <c r="AA40" t="str">
        <f t="shared" si="6"/>
        <v/>
      </c>
      <c r="AB40" t="str">
        <f>IF(AA40&lt;&gt;"",MAX(AB$8:AB39)+1,"")</f>
        <v/>
      </c>
      <c r="AC40" t="str">
        <f t="shared" si="7"/>
        <v/>
      </c>
      <c r="AD40" t="str">
        <f>IF(AC40&lt;&gt;"",MAX(AD$8:AD39)+1,"")</f>
        <v/>
      </c>
      <c r="AE40" t="str">
        <f t="shared" si="8"/>
        <v/>
      </c>
      <c r="AF40" t="str">
        <f>IF(AE40&lt;&gt;"",MAX(AF$8:AF39)+1,"")</f>
        <v/>
      </c>
      <c r="AG40" t="str">
        <f t="shared" si="9"/>
        <v/>
      </c>
      <c r="AH40" t="str">
        <f>IF(AG40&lt;&gt;"",MAX(AH$8:AH39)+1,"")</f>
        <v/>
      </c>
      <c r="AI40" t="str">
        <f t="shared" si="10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3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4"/>
        <v/>
      </c>
      <c r="I41" s="115">
        <f t="shared" si="15"/>
        <v>0</v>
      </c>
      <c r="J41" s="271" t="str">
        <f t="shared" si="16"/>
        <v/>
      </c>
      <c r="K41" s="272"/>
      <c r="L41" s="274"/>
      <c r="M41" s="134">
        <f t="shared" si="17"/>
        <v>0</v>
      </c>
      <c r="N41" s="254" t="str">
        <f t="shared" si="18"/>
        <v/>
      </c>
      <c r="O41" s="135">
        <f t="shared" si="32"/>
        <v>0</v>
      </c>
      <c r="P41" s="136">
        <f t="shared" si="33"/>
        <v>0</v>
      </c>
      <c r="Q41" s="130" t="str">
        <f t="shared" si="37"/>
        <v/>
      </c>
      <c r="R41" s="131" t="str">
        <f t="shared" si="35"/>
        <v/>
      </c>
      <c r="S41" s="137" t="str">
        <f t="shared" si="36"/>
        <v/>
      </c>
      <c r="T41" s="133" t="str">
        <f t="shared" si="37"/>
        <v/>
      </c>
      <c r="U41" s="138" t="str">
        <f t="shared" si="37"/>
        <v/>
      </c>
      <c r="V41" s="255">
        <f t="shared" si="19"/>
        <v>0</v>
      </c>
      <c r="W41" s="256" t="str">
        <f t="shared" si="20"/>
        <v/>
      </c>
      <c r="X41" s="29" t="str">
        <f t="shared" ref="X41:Y72" si="38">J41</f>
        <v/>
      </c>
      <c r="Y41" s="45">
        <f t="shared" si="38"/>
        <v>0</v>
      </c>
      <c r="Z41" s="26" t="str">
        <f t="shared" si="21"/>
        <v/>
      </c>
      <c r="AA41" t="str">
        <f t="shared" si="6"/>
        <v/>
      </c>
      <c r="AB41" t="str">
        <f>IF(AA41&lt;&gt;"",MAX(AB$8:AB40)+1,"")</f>
        <v/>
      </c>
      <c r="AC41" t="str">
        <f t="shared" si="7"/>
        <v/>
      </c>
      <c r="AD41" t="str">
        <f>IF(AC41&lt;&gt;"",MAX(AD$8:AD40)+1,"")</f>
        <v/>
      </c>
      <c r="AE41" t="str">
        <f t="shared" si="8"/>
        <v/>
      </c>
      <c r="AF41" t="str">
        <f>IF(AE41&lt;&gt;"",MAX(AF$8:AF40)+1,"")</f>
        <v/>
      </c>
      <c r="AG41" t="str">
        <f t="shared" si="9"/>
        <v/>
      </c>
      <c r="AH41" t="str">
        <f>IF(AG41&lt;&gt;"",MAX(AH$8:AH40)+1,"")</f>
        <v/>
      </c>
      <c r="AI41" t="str">
        <f t="shared" si="10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3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4"/>
        <v/>
      </c>
      <c r="I42" s="115">
        <f t="shared" si="15"/>
        <v>0</v>
      </c>
      <c r="J42" s="271" t="str">
        <f t="shared" si="16"/>
        <v/>
      </c>
      <c r="K42" s="272"/>
      <c r="L42" s="274"/>
      <c r="M42" s="134">
        <f t="shared" si="17"/>
        <v>0</v>
      </c>
      <c r="N42" s="254" t="str">
        <f t="shared" si="18"/>
        <v/>
      </c>
      <c r="O42" s="135">
        <f t="shared" si="32"/>
        <v>0</v>
      </c>
      <c r="P42" s="136">
        <f t="shared" si="33"/>
        <v>0</v>
      </c>
      <c r="Q42" s="130" t="str">
        <f t="shared" si="37"/>
        <v/>
      </c>
      <c r="R42" s="131" t="str">
        <f t="shared" si="35"/>
        <v/>
      </c>
      <c r="S42" s="137" t="str">
        <f t="shared" si="36"/>
        <v/>
      </c>
      <c r="T42" s="133" t="str">
        <f t="shared" si="37"/>
        <v/>
      </c>
      <c r="U42" s="138" t="str">
        <f t="shared" si="37"/>
        <v/>
      </c>
      <c r="V42" s="255">
        <f t="shared" si="19"/>
        <v>0</v>
      </c>
      <c r="W42" s="256" t="str">
        <f t="shared" si="20"/>
        <v/>
      </c>
      <c r="X42" s="29" t="str">
        <f t="shared" si="38"/>
        <v/>
      </c>
      <c r="Y42" s="45">
        <f t="shared" si="38"/>
        <v>0</v>
      </c>
      <c r="Z42" s="26" t="str">
        <f t="shared" si="21"/>
        <v/>
      </c>
      <c r="AA42" t="str">
        <f t="shared" si="6"/>
        <v/>
      </c>
      <c r="AB42" t="str">
        <f>IF(AA42&lt;&gt;"",MAX(AB$8:AB41)+1,"")</f>
        <v/>
      </c>
      <c r="AC42" t="str">
        <f t="shared" si="7"/>
        <v/>
      </c>
      <c r="AD42" t="str">
        <f>IF(AC42&lt;&gt;"",MAX(AD$8:AD41)+1,"")</f>
        <v/>
      </c>
      <c r="AE42" t="str">
        <f t="shared" si="8"/>
        <v/>
      </c>
      <c r="AF42" t="str">
        <f>IF(AE42&lt;&gt;"",MAX(AF$8:AF41)+1,"")</f>
        <v/>
      </c>
      <c r="AG42" t="str">
        <f t="shared" si="9"/>
        <v/>
      </c>
      <c r="AH42" t="str">
        <f>IF(AG42&lt;&gt;"",MAX(AH$8:AH41)+1,"")</f>
        <v/>
      </c>
      <c r="AI42" t="str">
        <f t="shared" si="10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9">IF(ISERROR(SEARCH(AN$8,$U42,1)),"",AN$8 &amp; "  ")</f>
        <v/>
      </c>
      <c r="AO42" t="str">
        <f>IF(AN42="","",MAX(AO$8:AO41)+1)</f>
        <v/>
      </c>
      <c r="AP42" t="str">
        <f t="shared" si="39"/>
        <v/>
      </c>
      <c r="AQ42" t="str">
        <f t="shared" si="39"/>
        <v/>
      </c>
      <c r="AR42" t="str">
        <f t="shared" si="39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40">IF(ISERROR(SEARCH(AW$8,$G42,1)),"",AW$8)</f>
        <v/>
      </c>
      <c r="AX42" t="str">
        <f t="shared" si="40"/>
        <v/>
      </c>
      <c r="AY42" t="str">
        <f t="shared" si="40"/>
        <v/>
      </c>
      <c r="AZ42" t="str">
        <f t="shared" si="40"/>
        <v/>
      </c>
      <c r="BA42" s="119" t="str">
        <f t="shared" si="30"/>
        <v/>
      </c>
      <c r="BC42" t="str">
        <f t="shared" si="31"/>
        <v>,00</v>
      </c>
      <c r="BD42">
        <f t="shared" si="13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4"/>
        <v/>
      </c>
      <c r="I43" s="115">
        <f t="shared" si="15"/>
        <v>0</v>
      </c>
      <c r="J43" s="271" t="str">
        <f t="shared" si="16"/>
        <v/>
      </c>
      <c r="K43" s="272"/>
      <c r="L43" s="274"/>
      <c r="M43" s="134">
        <f t="shared" si="17"/>
        <v>0</v>
      </c>
      <c r="N43" s="254" t="str">
        <f t="shared" si="18"/>
        <v/>
      </c>
      <c r="O43" s="135">
        <f t="shared" si="32"/>
        <v>0</v>
      </c>
      <c r="P43" s="136">
        <f t="shared" si="33"/>
        <v>0</v>
      </c>
      <c r="Q43" s="130" t="str">
        <f t="shared" si="37"/>
        <v/>
      </c>
      <c r="R43" s="131" t="str">
        <f t="shared" si="35"/>
        <v/>
      </c>
      <c r="S43" s="137" t="str">
        <f t="shared" si="36"/>
        <v/>
      </c>
      <c r="T43" s="133" t="str">
        <f t="shared" si="37"/>
        <v/>
      </c>
      <c r="U43" s="138" t="str">
        <f t="shared" si="37"/>
        <v/>
      </c>
      <c r="V43" s="255">
        <f t="shared" si="19"/>
        <v>0</v>
      </c>
      <c r="W43" s="256" t="str">
        <f t="shared" si="20"/>
        <v/>
      </c>
      <c r="X43" s="29" t="str">
        <f t="shared" si="38"/>
        <v/>
      </c>
      <c r="Y43" s="45">
        <f t="shared" si="38"/>
        <v>0</v>
      </c>
      <c r="Z43" s="26" t="str">
        <f t="shared" si="21"/>
        <v/>
      </c>
      <c r="AA43" t="str">
        <f t="shared" si="6"/>
        <v/>
      </c>
      <c r="AB43" t="str">
        <f>IF(AA43&lt;&gt;"",MAX(AB$8:AB42)+1,"")</f>
        <v/>
      </c>
      <c r="AC43" t="str">
        <f t="shared" si="7"/>
        <v/>
      </c>
      <c r="AD43" t="str">
        <f>IF(AC43&lt;&gt;"",MAX(AD$8:AD42)+1,"")</f>
        <v/>
      </c>
      <c r="AE43" t="str">
        <f t="shared" si="8"/>
        <v/>
      </c>
      <c r="AF43" t="str">
        <f>IF(AE43&lt;&gt;"",MAX(AF$8:AF42)+1,"")</f>
        <v/>
      </c>
      <c r="AG43" t="str">
        <f t="shared" si="9"/>
        <v/>
      </c>
      <c r="AH43" t="str">
        <f>IF(AG43&lt;&gt;"",MAX(AH$8:AH42)+1,"")</f>
        <v/>
      </c>
      <c r="AI43" t="str">
        <f t="shared" si="10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9"/>
        <v/>
      </c>
      <c r="AO43" t="str">
        <f>IF(AN43="","",MAX(AO$8:AO42)+1)</f>
        <v/>
      </c>
      <c r="AP43" t="str">
        <f t="shared" si="39"/>
        <v/>
      </c>
      <c r="AQ43" t="str">
        <f t="shared" si="39"/>
        <v/>
      </c>
      <c r="AR43" t="str">
        <f t="shared" si="39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40"/>
        <v/>
      </c>
      <c r="AX43" t="str">
        <f t="shared" si="40"/>
        <v/>
      </c>
      <c r="AY43" t="str">
        <f t="shared" si="40"/>
        <v/>
      </c>
      <c r="AZ43" t="str">
        <f t="shared" si="40"/>
        <v/>
      </c>
      <c r="BA43" s="119" t="str">
        <f t="shared" si="30"/>
        <v/>
      </c>
      <c r="BC43" t="str">
        <f t="shared" si="31"/>
        <v>,00</v>
      </c>
      <c r="BD43">
        <f t="shared" si="13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4"/>
        <v/>
      </c>
      <c r="I44" s="115">
        <f t="shared" si="15"/>
        <v>0</v>
      </c>
      <c r="J44" s="271" t="str">
        <f t="shared" si="16"/>
        <v/>
      </c>
      <c r="K44" s="272"/>
      <c r="L44" s="274"/>
      <c r="M44" s="134">
        <f t="shared" si="17"/>
        <v>0</v>
      </c>
      <c r="N44" s="254" t="str">
        <f t="shared" si="18"/>
        <v/>
      </c>
      <c r="O44" s="135">
        <f t="shared" si="32"/>
        <v>0</v>
      </c>
      <c r="P44" s="136">
        <f t="shared" si="33"/>
        <v>0</v>
      </c>
      <c r="Q44" s="130" t="str">
        <f t="shared" si="37"/>
        <v/>
      </c>
      <c r="R44" s="131" t="str">
        <f t="shared" si="35"/>
        <v/>
      </c>
      <c r="S44" s="137" t="str">
        <f t="shared" si="36"/>
        <v/>
      </c>
      <c r="T44" s="133" t="str">
        <f t="shared" si="37"/>
        <v/>
      </c>
      <c r="U44" s="138" t="str">
        <f t="shared" si="37"/>
        <v/>
      </c>
      <c r="V44" s="255">
        <f t="shared" si="19"/>
        <v>0</v>
      </c>
      <c r="W44" s="256" t="str">
        <f t="shared" si="20"/>
        <v/>
      </c>
      <c r="X44" s="29" t="str">
        <f t="shared" si="38"/>
        <v/>
      </c>
      <c r="Y44" s="45">
        <f t="shared" si="38"/>
        <v>0</v>
      </c>
      <c r="Z44" s="26" t="str">
        <f t="shared" si="21"/>
        <v/>
      </c>
      <c r="AA44" t="str">
        <f t="shared" si="6"/>
        <v/>
      </c>
      <c r="AB44" t="str">
        <f>IF(AA44&lt;&gt;"",MAX(AB$8:AB43)+1,"")</f>
        <v/>
      </c>
      <c r="AC44" t="str">
        <f t="shared" si="7"/>
        <v/>
      </c>
      <c r="AD44" t="str">
        <f>IF(AC44&lt;&gt;"",MAX(AD$8:AD43)+1,"")</f>
        <v/>
      </c>
      <c r="AE44" t="str">
        <f t="shared" si="8"/>
        <v/>
      </c>
      <c r="AF44" t="str">
        <f>IF(AE44&lt;&gt;"",MAX(AF$8:AF43)+1,"")</f>
        <v/>
      </c>
      <c r="AG44" t="str">
        <f t="shared" si="9"/>
        <v/>
      </c>
      <c r="AH44" t="str">
        <f>IF(AG44&lt;&gt;"",MAX(AH$8:AH43)+1,"")</f>
        <v/>
      </c>
      <c r="AI44" t="str">
        <f t="shared" si="10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9"/>
        <v/>
      </c>
      <c r="AO44" t="str">
        <f>IF(AN44="","",MAX(AO$8:AO43)+1)</f>
        <v/>
      </c>
      <c r="AP44" t="str">
        <f t="shared" si="39"/>
        <v/>
      </c>
      <c r="AQ44" t="str">
        <f t="shared" si="39"/>
        <v/>
      </c>
      <c r="AR44" t="str">
        <f t="shared" si="39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40"/>
        <v/>
      </c>
      <c r="AX44" t="str">
        <f t="shared" si="40"/>
        <v/>
      </c>
      <c r="AY44" t="str">
        <f t="shared" si="40"/>
        <v/>
      </c>
      <c r="AZ44" t="str">
        <f t="shared" si="40"/>
        <v/>
      </c>
      <c r="BA44" s="119" t="str">
        <f t="shared" si="30"/>
        <v/>
      </c>
      <c r="BC44" t="str">
        <f t="shared" si="31"/>
        <v>,00</v>
      </c>
      <c r="BD44">
        <f t="shared" si="13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4"/>
        <v/>
      </c>
      <c r="I45" s="115">
        <f t="shared" si="15"/>
        <v>0</v>
      </c>
      <c r="J45" s="271" t="str">
        <f t="shared" si="16"/>
        <v/>
      </c>
      <c r="K45" s="272"/>
      <c r="L45" s="274"/>
      <c r="M45" s="134">
        <f t="shared" si="17"/>
        <v>0</v>
      </c>
      <c r="N45" s="254" t="str">
        <f t="shared" si="18"/>
        <v/>
      </c>
      <c r="O45" s="135">
        <f t="shared" si="32"/>
        <v>0</v>
      </c>
      <c r="P45" s="136">
        <f t="shared" si="33"/>
        <v>0</v>
      </c>
      <c r="Q45" s="130" t="str">
        <f t="shared" si="37"/>
        <v/>
      </c>
      <c r="R45" s="131" t="str">
        <f t="shared" si="35"/>
        <v/>
      </c>
      <c r="S45" s="137" t="str">
        <f t="shared" si="36"/>
        <v/>
      </c>
      <c r="T45" s="133" t="str">
        <f t="shared" si="37"/>
        <v/>
      </c>
      <c r="U45" s="138" t="str">
        <f t="shared" si="37"/>
        <v/>
      </c>
      <c r="V45" s="255">
        <f t="shared" si="19"/>
        <v>0</v>
      </c>
      <c r="W45" s="256" t="str">
        <f t="shared" si="20"/>
        <v/>
      </c>
      <c r="X45" s="29" t="str">
        <f t="shared" si="38"/>
        <v/>
      </c>
      <c r="Y45" s="45">
        <f t="shared" si="38"/>
        <v>0</v>
      </c>
      <c r="Z45" s="26" t="str">
        <f t="shared" si="21"/>
        <v/>
      </c>
      <c r="AA45" t="str">
        <f t="shared" si="6"/>
        <v/>
      </c>
      <c r="AB45" t="str">
        <f>IF(AA45&lt;&gt;"",MAX(AB$8:AB44)+1,"")</f>
        <v/>
      </c>
      <c r="AC45" t="str">
        <f t="shared" si="7"/>
        <v/>
      </c>
      <c r="AD45" t="str">
        <f>IF(AC45&lt;&gt;"",MAX(AD$8:AD44)+1,"")</f>
        <v/>
      </c>
      <c r="AE45" t="str">
        <f t="shared" si="8"/>
        <v/>
      </c>
      <c r="AF45" t="str">
        <f>IF(AE45&lt;&gt;"",MAX(AF$8:AF44)+1,"")</f>
        <v/>
      </c>
      <c r="AG45" t="str">
        <f t="shared" si="9"/>
        <v/>
      </c>
      <c r="AH45" t="str">
        <f>IF(AG45&lt;&gt;"",MAX(AH$8:AH44)+1,"")</f>
        <v/>
      </c>
      <c r="AI45" t="str">
        <f t="shared" si="10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9"/>
        <v/>
      </c>
      <c r="AO45" t="str">
        <f>IF(AN45="","",MAX(AO$8:AO44)+1)</f>
        <v/>
      </c>
      <c r="AP45" t="str">
        <f t="shared" si="39"/>
        <v/>
      </c>
      <c r="AQ45" t="str">
        <f t="shared" si="39"/>
        <v/>
      </c>
      <c r="AR45" t="str">
        <f t="shared" si="39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40"/>
        <v/>
      </c>
      <c r="AX45" t="str">
        <f t="shared" si="40"/>
        <v/>
      </c>
      <c r="AY45" t="str">
        <f t="shared" si="40"/>
        <v/>
      </c>
      <c r="AZ45" t="str">
        <f t="shared" si="40"/>
        <v/>
      </c>
      <c r="BA45" s="119" t="str">
        <f t="shared" si="30"/>
        <v/>
      </c>
      <c r="BC45" t="str">
        <f t="shared" si="31"/>
        <v>,00</v>
      </c>
      <c r="BD45">
        <f t="shared" si="13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4"/>
        <v/>
      </c>
      <c r="I46" s="115">
        <f t="shared" si="15"/>
        <v>0</v>
      </c>
      <c r="J46" s="271" t="str">
        <f t="shared" si="16"/>
        <v/>
      </c>
      <c r="K46" s="272"/>
      <c r="L46" s="274"/>
      <c r="M46" s="134">
        <f t="shared" si="17"/>
        <v>0</v>
      </c>
      <c r="N46" s="254" t="str">
        <f t="shared" si="18"/>
        <v/>
      </c>
      <c r="O46" s="135">
        <f t="shared" si="32"/>
        <v>0</v>
      </c>
      <c r="P46" s="136">
        <f t="shared" si="33"/>
        <v>0</v>
      </c>
      <c r="Q46" s="130" t="str">
        <f t="shared" si="37"/>
        <v/>
      </c>
      <c r="R46" s="131" t="str">
        <f t="shared" si="35"/>
        <v/>
      </c>
      <c r="S46" s="137" t="str">
        <f t="shared" si="36"/>
        <v/>
      </c>
      <c r="T46" s="133" t="str">
        <f t="shared" si="37"/>
        <v/>
      </c>
      <c r="U46" s="138" t="str">
        <f t="shared" si="37"/>
        <v/>
      </c>
      <c r="V46" s="255">
        <f t="shared" si="19"/>
        <v>0</v>
      </c>
      <c r="W46" s="256" t="str">
        <f t="shared" si="20"/>
        <v/>
      </c>
      <c r="X46" s="29" t="str">
        <f t="shared" si="38"/>
        <v/>
      </c>
      <c r="Y46" s="45">
        <f t="shared" si="38"/>
        <v>0</v>
      </c>
      <c r="Z46" s="26" t="str">
        <f t="shared" si="21"/>
        <v/>
      </c>
      <c r="AA46" t="str">
        <f t="shared" si="6"/>
        <v/>
      </c>
      <c r="AB46" t="str">
        <f>IF(AA46&lt;&gt;"",MAX(AB$8:AB45)+1,"")</f>
        <v/>
      </c>
      <c r="AC46" t="str">
        <f t="shared" si="7"/>
        <v/>
      </c>
      <c r="AD46" t="str">
        <f>IF(AC46&lt;&gt;"",MAX(AD$8:AD45)+1,"")</f>
        <v/>
      </c>
      <c r="AE46" t="str">
        <f t="shared" si="8"/>
        <v/>
      </c>
      <c r="AF46" t="str">
        <f>IF(AE46&lt;&gt;"",MAX(AF$8:AF45)+1,"")</f>
        <v/>
      </c>
      <c r="AG46" t="str">
        <f t="shared" si="9"/>
        <v/>
      </c>
      <c r="AH46" t="str">
        <f>IF(AG46&lt;&gt;"",MAX(AH$8:AH45)+1,"")</f>
        <v/>
      </c>
      <c r="AI46" t="str">
        <f t="shared" si="10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9"/>
        <v/>
      </c>
      <c r="AO46" t="str">
        <f>IF(AN46="","",MAX(AO$8:AO45)+1)</f>
        <v/>
      </c>
      <c r="AP46" t="str">
        <f t="shared" si="39"/>
        <v/>
      </c>
      <c r="AQ46" t="str">
        <f t="shared" si="39"/>
        <v/>
      </c>
      <c r="AR46" t="str">
        <f t="shared" si="39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40"/>
        <v/>
      </c>
      <c r="AX46" t="str">
        <f t="shared" si="40"/>
        <v/>
      </c>
      <c r="AY46" t="str">
        <f t="shared" si="40"/>
        <v/>
      </c>
      <c r="AZ46" t="str">
        <f t="shared" si="40"/>
        <v/>
      </c>
      <c r="BA46" s="119" t="str">
        <f t="shared" si="30"/>
        <v/>
      </c>
      <c r="BC46" t="str">
        <f t="shared" si="31"/>
        <v>,00</v>
      </c>
      <c r="BD46">
        <f t="shared" si="13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4"/>
        <v/>
      </c>
      <c r="I47" s="115">
        <f t="shared" si="15"/>
        <v>0</v>
      </c>
      <c r="J47" s="271" t="str">
        <f t="shared" si="16"/>
        <v/>
      </c>
      <c r="K47" s="272"/>
      <c r="L47" s="274"/>
      <c r="M47" s="134">
        <f t="shared" si="17"/>
        <v>0</v>
      </c>
      <c r="N47" s="254" t="str">
        <f t="shared" si="18"/>
        <v/>
      </c>
      <c r="O47" s="135">
        <f t="shared" si="32"/>
        <v>0</v>
      </c>
      <c r="P47" s="136">
        <f t="shared" si="33"/>
        <v>0</v>
      </c>
      <c r="Q47" s="130" t="str">
        <f t="shared" si="37"/>
        <v/>
      </c>
      <c r="R47" s="131" t="str">
        <f t="shared" si="35"/>
        <v/>
      </c>
      <c r="S47" s="137" t="str">
        <f t="shared" si="36"/>
        <v/>
      </c>
      <c r="T47" s="133" t="str">
        <f t="shared" si="37"/>
        <v/>
      </c>
      <c r="U47" s="138" t="str">
        <f t="shared" si="37"/>
        <v/>
      </c>
      <c r="V47" s="255">
        <f t="shared" si="19"/>
        <v>0</v>
      </c>
      <c r="W47" s="256" t="str">
        <f t="shared" si="20"/>
        <v/>
      </c>
      <c r="X47" s="29" t="str">
        <f t="shared" si="38"/>
        <v/>
      </c>
      <c r="Y47" s="45">
        <f t="shared" si="38"/>
        <v>0</v>
      </c>
      <c r="Z47" s="26" t="str">
        <f t="shared" si="21"/>
        <v/>
      </c>
      <c r="AA47" t="str">
        <f t="shared" si="6"/>
        <v/>
      </c>
      <c r="AB47" t="str">
        <f>IF(AA47&lt;&gt;"",MAX(AB$8:AB46)+1,"")</f>
        <v/>
      </c>
      <c r="AC47" t="str">
        <f t="shared" si="7"/>
        <v/>
      </c>
      <c r="AD47" t="str">
        <f>IF(AC47&lt;&gt;"",MAX(AD$8:AD46)+1,"")</f>
        <v/>
      </c>
      <c r="AE47" t="str">
        <f t="shared" si="8"/>
        <v/>
      </c>
      <c r="AF47" t="str">
        <f>IF(AE47&lt;&gt;"",MAX(AF$8:AF46)+1,"")</f>
        <v/>
      </c>
      <c r="AG47" t="str">
        <f t="shared" si="9"/>
        <v/>
      </c>
      <c r="AH47" t="str">
        <f>IF(AG47&lt;&gt;"",MAX(AH$8:AH46)+1,"")</f>
        <v/>
      </c>
      <c r="AI47" t="str">
        <f t="shared" si="10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9"/>
        <v/>
      </c>
      <c r="AO47" t="str">
        <f>IF(AN47="","",MAX(AO$8:AO46)+1)</f>
        <v/>
      </c>
      <c r="AP47" t="str">
        <f t="shared" si="39"/>
        <v/>
      </c>
      <c r="AQ47" t="str">
        <f t="shared" si="39"/>
        <v/>
      </c>
      <c r="AR47" t="str">
        <f t="shared" si="39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40"/>
        <v/>
      </c>
      <c r="AX47" t="str">
        <f t="shared" si="40"/>
        <v/>
      </c>
      <c r="AY47" t="str">
        <f t="shared" si="40"/>
        <v/>
      </c>
      <c r="AZ47" t="str">
        <f t="shared" si="40"/>
        <v/>
      </c>
      <c r="BA47" s="119" t="str">
        <f t="shared" si="30"/>
        <v/>
      </c>
      <c r="BC47" t="str">
        <f t="shared" si="31"/>
        <v>,00</v>
      </c>
      <c r="BD47">
        <f t="shared" si="13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4"/>
        <v/>
      </c>
      <c r="I48" s="115">
        <f t="shared" si="15"/>
        <v>0</v>
      </c>
      <c r="J48" s="271" t="str">
        <f t="shared" si="16"/>
        <v/>
      </c>
      <c r="K48" s="272"/>
      <c r="L48" s="274"/>
      <c r="M48" s="134">
        <f t="shared" si="17"/>
        <v>0</v>
      </c>
      <c r="N48" s="254" t="str">
        <f t="shared" si="18"/>
        <v/>
      </c>
      <c r="O48" s="135">
        <f t="shared" si="32"/>
        <v>0</v>
      </c>
      <c r="P48" s="136">
        <f t="shared" si="33"/>
        <v>0</v>
      </c>
      <c r="Q48" s="130" t="str">
        <f t="shared" si="37"/>
        <v/>
      </c>
      <c r="R48" s="131" t="str">
        <f t="shared" si="35"/>
        <v/>
      </c>
      <c r="S48" s="137" t="str">
        <f t="shared" si="36"/>
        <v/>
      </c>
      <c r="T48" s="133" t="str">
        <f t="shared" si="37"/>
        <v/>
      </c>
      <c r="U48" s="138" t="str">
        <f t="shared" si="37"/>
        <v/>
      </c>
      <c r="V48" s="255">
        <f t="shared" si="19"/>
        <v>0</v>
      </c>
      <c r="W48" s="256" t="str">
        <f t="shared" si="20"/>
        <v/>
      </c>
      <c r="X48" s="29" t="str">
        <f t="shared" si="38"/>
        <v/>
      </c>
      <c r="Y48" s="45">
        <f t="shared" si="38"/>
        <v>0</v>
      </c>
      <c r="Z48" s="26" t="str">
        <f t="shared" si="21"/>
        <v/>
      </c>
      <c r="AA48" t="str">
        <f t="shared" si="6"/>
        <v/>
      </c>
      <c r="AB48" t="str">
        <f>IF(AA48&lt;&gt;"",MAX(AB$8:AB47)+1,"")</f>
        <v/>
      </c>
      <c r="AC48" t="str">
        <f t="shared" si="7"/>
        <v/>
      </c>
      <c r="AD48" t="str">
        <f>IF(AC48&lt;&gt;"",MAX(AD$8:AD47)+1,"")</f>
        <v/>
      </c>
      <c r="AE48" t="str">
        <f t="shared" si="8"/>
        <v/>
      </c>
      <c r="AF48" t="str">
        <f>IF(AE48&lt;&gt;"",MAX(AF$8:AF47)+1,"")</f>
        <v/>
      </c>
      <c r="AG48" t="str">
        <f t="shared" si="9"/>
        <v/>
      </c>
      <c r="AH48" t="str">
        <f>IF(AG48&lt;&gt;"",MAX(AH$8:AH47)+1,"")</f>
        <v/>
      </c>
      <c r="AI48" t="str">
        <f t="shared" si="10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9"/>
        <v/>
      </c>
      <c r="AO48" t="str">
        <f>IF(AN48="","",MAX(AO$8:AO47)+1)</f>
        <v/>
      </c>
      <c r="AP48" t="str">
        <f t="shared" si="39"/>
        <v/>
      </c>
      <c r="AQ48" t="str">
        <f t="shared" si="39"/>
        <v/>
      </c>
      <c r="AR48" t="str">
        <f t="shared" si="39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40"/>
        <v/>
      </c>
      <c r="AX48" t="str">
        <f t="shared" si="40"/>
        <v/>
      </c>
      <c r="AY48" t="str">
        <f t="shared" si="40"/>
        <v/>
      </c>
      <c r="AZ48" t="str">
        <f t="shared" si="40"/>
        <v/>
      </c>
      <c r="BA48" s="119" t="str">
        <f t="shared" si="30"/>
        <v/>
      </c>
      <c r="BC48" t="str">
        <f t="shared" si="31"/>
        <v>,00</v>
      </c>
      <c r="BD48">
        <f t="shared" si="13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4"/>
        <v/>
      </c>
      <c r="I49" s="115">
        <f t="shared" si="15"/>
        <v>0</v>
      </c>
      <c r="J49" s="271" t="str">
        <f t="shared" si="16"/>
        <v/>
      </c>
      <c r="K49" s="272"/>
      <c r="L49" s="274"/>
      <c r="M49" s="134">
        <f t="shared" si="17"/>
        <v>0</v>
      </c>
      <c r="N49" s="254" t="str">
        <f t="shared" si="18"/>
        <v/>
      </c>
      <c r="O49" s="135">
        <f t="shared" si="32"/>
        <v>0</v>
      </c>
      <c r="P49" s="136">
        <f t="shared" si="33"/>
        <v>0</v>
      </c>
      <c r="Q49" s="130" t="str">
        <f t="shared" si="37"/>
        <v/>
      </c>
      <c r="R49" s="131" t="str">
        <f t="shared" si="35"/>
        <v/>
      </c>
      <c r="S49" s="137" t="str">
        <f t="shared" si="36"/>
        <v/>
      </c>
      <c r="T49" s="133" t="str">
        <f t="shared" si="37"/>
        <v/>
      </c>
      <c r="U49" s="138" t="str">
        <f t="shared" si="37"/>
        <v/>
      </c>
      <c r="V49" s="255">
        <f t="shared" si="19"/>
        <v>0</v>
      </c>
      <c r="W49" s="256" t="str">
        <f t="shared" si="20"/>
        <v/>
      </c>
      <c r="X49" s="29" t="str">
        <f t="shared" si="38"/>
        <v/>
      </c>
      <c r="Y49" s="45">
        <f t="shared" si="38"/>
        <v>0</v>
      </c>
      <c r="Z49" s="26" t="str">
        <f t="shared" si="21"/>
        <v/>
      </c>
      <c r="AA49" t="str">
        <f t="shared" si="6"/>
        <v/>
      </c>
      <c r="AB49" t="str">
        <f>IF(AA49&lt;&gt;"",MAX(AB$8:AB48)+1,"")</f>
        <v/>
      </c>
      <c r="AC49" t="str">
        <f t="shared" si="7"/>
        <v/>
      </c>
      <c r="AD49" t="str">
        <f>IF(AC49&lt;&gt;"",MAX(AD$8:AD48)+1,"")</f>
        <v/>
      </c>
      <c r="AE49" t="str">
        <f t="shared" si="8"/>
        <v/>
      </c>
      <c r="AF49" t="str">
        <f>IF(AE49&lt;&gt;"",MAX(AF$8:AF48)+1,"")</f>
        <v/>
      </c>
      <c r="AG49" t="str">
        <f t="shared" si="9"/>
        <v/>
      </c>
      <c r="AH49" t="str">
        <f>IF(AG49&lt;&gt;"",MAX(AH$8:AH48)+1,"")</f>
        <v/>
      </c>
      <c r="AI49" t="str">
        <f t="shared" si="10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9"/>
        <v/>
      </c>
      <c r="AO49" t="str">
        <f>IF(AN49="","",MAX(AO$8:AO48)+1)</f>
        <v/>
      </c>
      <c r="AP49" t="str">
        <f t="shared" si="39"/>
        <v/>
      </c>
      <c r="AQ49" t="str">
        <f t="shared" si="39"/>
        <v/>
      </c>
      <c r="AR49" t="str">
        <f t="shared" si="39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40"/>
        <v/>
      </c>
      <c r="AX49" t="str">
        <f t="shared" si="40"/>
        <v/>
      </c>
      <c r="AY49" t="str">
        <f t="shared" si="40"/>
        <v/>
      </c>
      <c r="AZ49" t="str">
        <f t="shared" si="40"/>
        <v/>
      </c>
      <c r="BA49" s="119" t="str">
        <f t="shared" si="30"/>
        <v/>
      </c>
      <c r="BC49" t="str">
        <f t="shared" si="31"/>
        <v>,00</v>
      </c>
      <c r="BD49">
        <f t="shared" si="13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4"/>
        <v/>
      </c>
      <c r="I50" s="115">
        <f t="shared" si="15"/>
        <v>0</v>
      </c>
      <c r="J50" s="271" t="str">
        <f t="shared" si="16"/>
        <v/>
      </c>
      <c r="K50" s="272"/>
      <c r="L50" s="274"/>
      <c r="M50" s="134">
        <f t="shared" si="17"/>
        <v>0</v>
      </c>
      <c r="N50" s="254" t="str">
        <f t="shared" si="18"/>
        <v/>
      </c>
      <c r="O50" s="135">
        <f t="shared" si="32"/>
        <v>0</v>
      </c>
      <c r="P50" s="136">
        <f t="shared" si="33"/>
        <v>0</v>
      </c>
      <c r="Q50" s="130" t="str">
        <f t="shared" si="37"/>
        <v/>
      </c>
      <c r="R50" s="131" t="str">
        <f t="shared" si="35"/>
        <v/>
      </c>
      <c r="S50" s="137" t="str">
        <f t="shared" si="36"/>
        <v/>
      </c>
      <c r="T50" s="133" t="str">
        <f t="shared" si="37"/>
        <v/>
      </c>
      <c r="U50" s="138" t="str">
        <f t="shared" si="37"/>
        <v/>
      </c>
      <c r="V50" s="255">
        <f t="shared" si="19"/>
        <v>0</v>
      </c>
      <c r="W50" s="256" t="str">
        <f t="shared" si="20"/>
        <v/>
      </c>
      <c r="X50" s="29" t="str">
        <f t="shared" si="38"/>
        <v/>
      </c>
      <c r="Y50" s="45">
        <f t="shared" si="38"/>
        <v>0</v>
      </c>
      <c r="Z50" s="26" t="str">
        <f t="shared" si="21"/>
        <v/>
      </c>
      <c r="AA50" t="str">
        <f t="shared" si="6"/>
        <v/>
      </c>
      <c r="AB50" t="str">
        <f>IF(AA50&lt;&gt;"",MAX(AB$8:AB49)+1,"")</f>
        <v/>
      </c>
      <c r="AC50" t="str">
        <f t="shared" si="7"/>
        <v/>
      </c>
      <c r="AD50" t="str">
        <f>IF(AC50&lt;&gt;"",MAX(AD$8:AD49)+1,"")</f>
        <v/>
      </c>
      <c r="AE50" t="str">
        <f t="shared" si="8"/>
        <v/>
      </c>
      <c r="AF50" t="str">
        <f>IF(AE50&lt;&gt;"",MAX(AF$8:AF49)+1,"")</f>
        <v/>
      </c>
      <c r="AG50" t="str">
        <f t="shared" si="9"/>
        <v/>
      </c>
      <c r="AH50" t="str">
        <f>IF(AG50&lt;&gt;"",MAX(AH$8:AH49)+1,"")</f>
        <v/>
      </c>
      <c r="AI50" t="str">
        <f t="shared" si="10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9"/>
        <v/>
      </c>
      <c r="AO50" t="str">
        <f>IF(AN50="","",MAX(AO$8:AO49)+1)</f>
        <v/>
      </c>
      <c r="AP50" t="str">
        <f t="shared" si="39"/>
        <v/>
      </c>
      <c r="AQ50" t="str">
        <f t="shared" si="39"/>
        <v/>
      </c>
      <c r="AR50" t="str">
        <f t="shared" si="39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40"/>
        <v/>
      </c>
      <c r="AX50" t="str">
        <f t="shared" si="40"/>
        <v/>
      </c>
      <c r="AY50" t="str">
        <f t="shared" si="40"/>
        <v/>
      </c>
      <c r="AZ50" t="str">
        <f t="shared" si="40"/>
        <v/>
      </c>
      <c r="BA50" s="119" t="str">
        <f t="shared" si="30"/>
        <v/>
      </c>
      <c r="BC50" t="str">
        <f t="shared" si="31"/>
        <v>,00</v>
      </c>
      <c r="BD50">
        <f t="shared" si="13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4"/>
        <v/>
      </c>
      <c r="I51" s="115">
        <f t="shared" si="15"/>
        <v>0</v>
      </c>
      <c r="J51" s="271" t="str">
        <f t="shared" si="16"/>
        <v/>
      </c>
      <c r="K51" s="272"/>
      <c r="L51" s="274"/>
      <c r="M51" s="134">
        <f t="shared" si="17"/>
        <v>0</v>
      </c>
      <c r="N51" s="254" t="str">
        <f t="shared" si="18"/>
        <v/>
      </c>
      <c r="O51" s="135">
        <f t="shared" si="32"/>
        <v>0</v>
      </c>
      <c r="P51" s="136">
        <f t="shared" si="33"/>
        <v>0</v>
      </c>
      <c r="Q51" s="130" t="str">
        <f t="shared" si="37"/>
        <v/>
      </c>
      <c r="R51" s="131" t="str">
        <f t="shared" si="35"/>
        <v/>
      </c>
      <c r="S51" s="137" t="str">
        <f t="shared" si="36"/>
        <v/>
      </c>
      <c r="T51" s="133" t="str">
        <f t="shared" si="37"/>
        <v/>
      </c>
      <c r="U51" s="138" t="str">
        <f t="shared" si="37"/>
        <v/>
      </c>
      <c r="V51" s="255">
        <f t="shared" si="19"/>
        <v>0</v>
      </c>
      <c r="W51" s="256" t="str">
        <f t="shared" si="20"/>
        <v/>
      </c>
      <c r="X51" s="29" t="str">
        <f t="shared" si="38"/>
        <v/>
      </c>
      <c r="Y51" s="45">
        <f t="shared" si="38"/>
        <v>0</v>
      </c>
      <c r="Z51" s="26" t="str">
        <f t="shared" si="21"/>
        <v/>
      </c>
      <c r="AA51" t="str">
        <f t="shared" si="6"/>
        <v/>
      </c>
      <c r="AB51" t="str">
        <f>IF(AA51&lt;&gt;"",MAX(AB$8:AB50)+1,"")</f>
        <v/>
      </c>
      <c r="AC51" t="str">
        <f t="shared" si="7"/>
        <v/>
      </c>
      <c r="AD51" t="str">
        <f>IF(AC51&lt;&gt;"",MAX(AD$8:AD50)+1,"")</f>
        <v/>
      </c>
      <c r="AE51" t="str">
        <f t="shared" si="8"/>
        <v/>
      </c>
      <c r="AF51" t="str">
        <f>IF(AE51&lt;&gt;"",MAX(AF$8:AF50)+1,"")</f>
        <v/>
      </c>
      <c r="AG51" t="str">
        <f t="shared" si="9"/>
        <v/>
      </c>
      <c r="AH51" t="str">
        <f>IF(AG51&lt;&gt;"",MAX(AH$8:AH50)+1,"")</f>
        <v/>
      </c>
      <c r="AI51" t="str">
        <f t="shared" si="10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9"/>
        <v/>
      </c>
      <c r="AO51" t="str">
        <f>IF(AN51="","",MAX(AO$8:AO50)+1)</f>
        <v/>
      </c>
      <c r="AP51" t="str">
        <f t="shared" si="39"/>
        <v/>
      </c>
      <c r="AQ51" t="str">
        <f t="shared" si="39"/>
        <v/>
      </c>
      <c r="AR51" t="str">
        <f t="shared" si="39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40"/>
        <v/>
      </c>
      <c r="AX51" t="str">
        <f t="shared" si="40"/>
        <v/>
      </c>
      <c r="AY51" t="str">
        <f t="shared" si="40"/>
        <v/>
      </c>
      <c r="AZ51" t="str">
        <f t="shared" si="40"/>
        <v/>
      </c>
      <c r="BA51" s="119" t="str">
        <f t="shared" si="30"/>
        <v/>
      </c>
      <c r="BC51" t="str">
        <f t="shared" si="31"/>
        <v>,00</v>
      </c>
      <c r="BD51">
        <f t="shared" si="13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4"/>
        <v/>
      </c>
      <c r="I52" s="115">
        <f t="shared" si="15"/>
        <v>0</v>
      </c>
      <c r="J52" s="271" t="str">
        <f t="shared" si="16"/>
        <v/>
      </c>
      <c r="K52" s="272"/>
      <c r="L52" s="274"/>
      <c r="M52" s="134">
        <f t="shared" si="17"/>
        <v>0</v>
      </c>
      <c r="N52" s="254" t="str">
        <f t="shared" si="18"/>
        <v/>
      </c>
      <c r="O52" s="135">
        <f t="shared" si="32"/>
        <v>0</v>
      </c>
      <c r="P52" s="136">
        <f t="shared" si="33"/>
        <v>0</v>
      </c>
      <c r="Q52" s="130" t="str">
        <f t="shared" si="37"/>
        <v/>
      </c>
      <c r="R52" s="131" t="str">
        <f t="shared" si="35"/>
        <v/>
      </c>
      <c r="S52" s="137" t="str">
        <f t="shared" si="36"/>
        <v/>
      </c>
      <c r="T52" s="133" t="str">
        <f t="shared" si="37"/>
        <v/>
      </c>
      <c r="U52" s="138" t="str">
        <f t="shared" si="37"/>
        <v/>
      </c>
      <c r="V52" s="255">
        <f t="shared" si="19"/>
        <v>0</v>
      </c>
      <c r="W52" s="256" t="str">
        <f t="shared" si="20"/>
        <v/>
      </c>
      <c r="X52" s="29" t="str">
        <f t="shared" si="38"/>
        <v/>
      </c>
      <c r="Y52" s="45">
        <f t="shared" si="38"/>
        <v>0</v>
      </c>
      <c r="Z52" s="26" t="str">
        <f t="shared" si="21"/>
        <v/>
      </c>
      <c r="AA52" t="str">
        <f t="shared" si="6"/>
        <v/>
      </c>
      <c r="AB52" t="str">
        <f>IF(AA52&lt;&gt;"",MAX(AB$8:AB51)+1,"")</f>
        <v/>
      </c>
      <c r="AC52" t="str">
        <f t="shared" si="7"/>
        <v/>
      </c>
      <c r="AD52" t="str">
        <f>IF(AC52&lt;&gt;"",MAX(AD$8:AD51)+1,"")</f>
        <v/>
      </c>
      <c r="AE52" t="str">
        <f t="shared" si="8"/>
        <v/>
      </c>
      <c r="AF52" t="str">
        <f>IF(AE52&lt;&gt;"",MAX(AF$8:AF51)+1,"")</f>
        <v/>
      </c>
      <c r="AG52" t="str">
        <f t="shared" si="9"/>
        <v/>
      </c>
      <c r="AH52" t="str">
        <f>IF(AG52&lt;&gt;"",MAX(AH$8:AH51)+1,"")</f>
        <v/>
      </c>
      <c r="AI52" t="str">
        <f t="shared" si="10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9"/>
        <v/>
      </c>
      <c r="AO52" t="str">
        <f>IF(AN52="","",MAX(AO$8:AO51)+1)</f>
        <v/>
      </c>
      <c r="AP52" t="str">
        <f t="shared" si="39"/>
        <v/>
      </c>
      <c r="AQ52" t="str">
        <f t="shared" si="39"/>
        <v/>
      </c>
      <c r="AR52" t="str">
        <f t="shared" si="39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40"/>
        <v/>
      </c>
      <c r="AX52" t="str">
        <f t="shared" si="40"/>
        <v/>
      </c>
      <c r="AY52" t="str">
        <f t="shared" si="40"/>
        <v/>
      </c>
      <c r="AZ52" t="str">
        <f t="shared" si="40"/>
        <v/>
      </c>
      <c r="BA52" s="119" t="str">
        <f t="shared" si="30"/>
        <v/>
      </c>
      <c r="BC52" t="str">
        <f t="shared" si="31"/>
        <v>,00</v>
      </c>
      <c r="BD52">
        <f t="shared" si="13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4"/>
        <v/>
      </c>
      <c r="I53" s="115">
        <f t="shared" si="15"/>
        <v>0</v>
      </c>
      <c r="J53" s="271" t="str">
        <f t="shared" si="16"/>
        <v/>
      </c>
      <c r="K53" s="272"/>
      <c r="L53" s="274"/>
      <c r="M53" s="134">
        <f t="shared" si="17"/>
        <v>0</v>
      </c>
      <c r="N53" s="254" t="str">
        <f t="shared" si="18"/>
        <v/>
      </c>
      <c r="O53" s="135">
        <f t="shared" si="32"/>
        <v>0</v>
      </c>
      <c r="P53" s="136">
        <f t="shared" si="33"/>
        <v>0</v>
      </c>
      <c r="Q53" s="130" t="str">
        <f t="shared" si="37"/>
        <v/>
      </c>
      <c r="R53" s="131" t="str">
        <f t="shared" si="35"/>
        <v/>
      </c>
      <c r="S53" s="137" t="str">
        <f t="shared" si="36"/>
        <v/>
      </c>
      <c r="T53" s="133" t="str">
        <f t="shared" si="37"/>
        <v/>
      </c>
      <c r="U53" s="138" t="str">
        <f t="shared" si="37"/>
        <v/>
      </c>
      <c r="V53" s="255">
        <f t="shared" si="19"/>
        <v>0</v>
      </c>
      <c r="W53" s="256" t="str">
        <f t="shared" si="20"/>
        <v/>
      </c>
      <c r="X53" s="29" t="str">
        <f t="shared" si="38"/>
        <v/>
      </c>
      <c r="Y53" s="45">
        <f t="shared" si="38"/>
        <v>0</v>
      </c>
      <c r="Z53" s="26" t="str">
        <f t="shared" si="21"/>
        <v/>
      </c>
      <c r="AA53" t="str">
        <f t="shared" si="6"/>
        <v/>
      </c>
      <c r="AB53" t="str">
        <f>IF(AA53&lt;&gt;"",MAX(AB$8:AB52)+1,"")</f>
        <v/>
      </c>
      <c r="AC53" t="str">
        <f t="shared" si="7"/>
        <v/>
      </c>
      <c r="AD53" t="str">
        <f>IF(AC53&lt;&gt;"",MAX(AD$8:AD52)+1,"")</f>
        <v/>
      </c>
      <c r="AE53" t="str">
        <f t="shared" si="8"/>
        <v/>
      </c>
      <c r="AF53" t="str">
        <f>IF(AE53&lt;&gt;"",MAX(AF$8:AF52)+1,"")</f>
        <v/>
      </c>
      <c r="AG53" t="str">
        <f t="shared" si="9"/>
        <v/>
      </c>
      <c r="AH53" t="str">
        <f>IF(AG53&lt;&gt;"",MAX(AH$8:AH52)+1,"")</f>
        <v/>
      </c>
      <c r="AI53" t="str">
        <f t="shared" si="10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9"/>
        <v/>
      </c>
      <c r="AO53" t="str">
        <f>IF(AN53="","",MAX(AO$8:AO52)+1)</f>
        <v/>
      </c>
      <c r="AP53" t="str">
        <f t="shared" si="39"/>
        <v/>
      </c>
      <c r="AQ53" t="str">
        <f t="shared" si="39"/>
        <v/>
      </c>
      <c r="AR53" t="str">
        <f t="shared" si="39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40"/>
        <v/>
      </c>
      <c r="AX53" t="str">
        <f t="shared" si="40"/>
        <v/>
      </c>
      <c r="AY53" t="str">
        <f t="shared" si="40"/>
        <v/>
      </c>
      <c r="AZ53" t="str">
        <f t="shared" si="40"/>
        <v/>
      </c>
      <c r="BA53" s="119" t="str">
        <f t="shared" si="30"/>
        <v/>
      </c>
      <c r="BC53" t="str">
        <f t="shared" si="31"/>
        <v>,00</v>
      </c>
      <c r="BD53">
        <f t="shared" si="13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4"/>
        <v/>
      </c>
      <c r="I54" s="115">
        <f t="shared" si="15"/>
        <v>0</v>
      </c>
      <c r="J54" s="271" t="str">
        <f t="shared" si="16"/>
        <v/>
      </c>
      <c r="K54" s="272"/>
      <c r="L54" s="274"/>
      <c r="M54" s="134">
        <f t="shared" si="17"/>
        <v>0</v>
      </c>
      <c r="N54" s="254" t="str">
        <f t="shared" si="18"/>
        <v/>
      </c>
      <c r="O54" s="135">
        <f t="shared" si="32"/>
        <v>0</v>
      </c>
      <c r="P54" s="136">
        <f t="shared" si="33"/>
        <v>0</v>
      </c>
      <c r="Q54" s="130" t="str">
        <f t="shared" si="37"/>
        <v/>
      </c>
      <c r="R54" s="131" t="str">
        <f t="shared" si="35"/>
        <v/>
      </c>
      <c r="S54" s="137" t="str">
        <f t="shared" si="36"/>
        <v/>
      </c>
      <c r="T54" s="133" t="str">
        <f t="shared" si="37"/>
        <v/>
      </c>
      <c r="U54" s="138" t="str">
        <f t="shared" si="37"/>
        <v/>
      </c>
      <c r="V54" s="255">
        <f t="shared" si="19"/>
        <v>0</v>
      </c>
      <c r="W54" s="256" t="str">
        <f t="shared" si="20"/>
        <v/>
      </c>
      <c r="X54" s="29" t="str">
        <f t="shared" si="38"/>
        <v/>
      </c>
      <c r="Y54" s="45">
        <f t="shared" si="38"/>
        <v>0</v>
      </c>
      <c r="Z54" s="26" t="str">
        <f t="shared" si="21"/>
        <v/>
      </c>
      <c r="AA54" t="str">
        <f t="shared" si="6"/>
        <v/>
      </c>
      <c r="AB54" t="str">
        <f>IF(AA54&lt;&gt;"",MAX(AB$8:AB53)+1,"")</f>
        <v/>
      </c>
      <c r="AC54" t="str">
        <f t="shared" si="7"/>
        <v/>
      </c>
      <c r="AD54" t="str">
        <f>IF(AC54&lt;&gt;"",MAX(AD$8:AD53)+1,"")</f>
        <v/>
      </c>
      <c r="AE54" t="str">
        <f t="shared" si="8"/>
        <v/>
      </c>
      <c r="AF54" t="str">
        <f>IF(AE54&lt;&gt;"",MAX(AF$8:AF53)+1,"")</f>
        <v/>
      </c>
      <c r="AG54" t="str">
        <f t="shared" si="9"/>
        <v/>
      </c>
      <c r="AH54" t="str">
        <f>IF(AG54&lt;&gt;"",MAX(AH$8:AH53)+1,"")</f>
        <v/>
      </c>
      <c r="AI54" t="str">
        <f t="shared" si="10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9"/>
        <v/>
      </c>
      <c r="AO54" t="str">
        <f>IF(AN54="","",MAX(AO$8:AO53)+1)</f>
        <v/>
      </c>
      <c r="AP54" t="str">
        <f t="shared" si="39"/>
        <v/>
      </c>
      <c r="AQ54" t="str">
        <f t="shared" si="39"/>
        <v/>
      </c>
      <c r="AR54" t="str">
        <f t="shared" si="39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40"/>
        <v/>
      </c>
      <c r="AX54" t="str">
        <f t="shared" si="40"/>
        <v/>
      </c>
      <c r="AY54" t="str">
        <f t="shared" si="40"/>
        <v/>
      </c>
      <c r="AZ54" t="str">
        <f t="shared" si="40"/>
        <v/>
      </c>
      <c r="BA54" s="119" t="str">
        <f t="shared" si="30"/>
        <v/>
      </c>
      <c r="BC54" t="str">
        <f t="shared" si="31"/>
        <v>,00</v>
      </c>
      <c r="BD54">
        <f t="shared" si="13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4"/>
        <v/>
      </c>
      <c r="I55" s="115">
        <f t="shared" si="15"/>
        <v>0</v>
      </c>
      <c r="J55" s="271" t="str">
        <f t="shared" si="16"/>
        <v/>
      </c>
      <c r="K55" s="272"/>
      <c r="L55" s="274"/>
      <c r="M55" s="134">
        <f t="shared" si="17"/>
        <v>0</v>
      </c>
      <c r="N55" s="254" t="str">
        <f t="shared" si="18"/>
        <v/>
      </c>
      <c r="O55" s="135">
        <f t="shared" si="32"/>
        <v>0</v>
      </c>
      <c r="P55" s="136">
        <f t="shared" si="33"/>
        <v>0</v>
      </c>
      <c r="Q55" s="130" t="str">
        <f t="shared" si="37"/>
        <v/>
      </c>
      <c r="R55" s="131" t="str">
        <f t="shared" si="35"/>
        <v/>
      </c>
      <c r="S55" s="137" t="str">
        <f t="shared" si="36"/>
        <v/>
      </c>
      <c r="T55" s="133" t="str">
        <f t="shared" si="37"/>
        <v/>
      </c>
      <c r="U55" s="138" t="str">
        <f t="shared" si="37"/>
        <v/>
      </c>
      <c r="V55" s="255">
        <f t="shared" si="19"/>
        <v>0</v>
      </c>
      <c r="W55" s="256" t="str">
        <f t="shared" si="20"/>
        <v/>
      </c>
      <c r="X55" s="29" t="str">
        <f t="shared" si="38"/>
        <v/>
      </c>
      <c r="Y55" s="45">
        <f t="shared" si="38"/>
        <v>0</v>
      </c>
      <c r="Z55" s="26" t="str">
        <f t="shared" si="21"/>
        <v/>
      </c>
      <c r="AA55" t="str">
        <f t="shared" si="6"/>
        <v/>
      </c>
      <c r="AB55" t="str">
        <f>IF(AA55&lt;&gt;"",MAX(AB$8:AB54)+1,"")</f>
        <v/>
      </c>
      <c r="AC55" t="str">
        <f t="shared" si="7"/>
        <v/>
      </c>
      <c r="AD55" t="str">
        <f>IF(AC55&lt;&gt;"",MAX(AD$8:AD54)+1,"")</f>
        <v/>
      </c>
      <c r="AE55" t="str">
        <f t="shared" si="8"/>
        <v/>
      </c>
      <c r="AF55" t="str">
        <f>IF(AE55&lt;&gt;"",MAX(AF$8:AF54)+1,"")</f>
        <v/>
      </c>
      <c r="AG55" t="str">
        <f t="shared" si="9"/>
        <v/>
      </c>
      <c r="AH55" t="str">
        <f>IF(AG55&lt;&gt;"",MAX(AH$8:AH54)+1,"")</f>
        <v/>
      </c>
      <c r="AI55" t="str">
        <f t="shared" si="10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9"/>
        <v/>
      </c>
      <c r="AO55" t="str">
        <f>IF(AN55="","",MAX(AO$8:AO54)+1)</f>
        <v/>
      </c>
      <c r="AP55" t="str">
        <f t="shared" si="39"/>
        <v/>
      </c>
      <c r="AQ55" t="str">
        <f t="shared" si="39"/>
        <v/>
      </c>
      <c r="AR55" t="str">
        <f t="shared" si="39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40"/>
        <v/>
      </c>
      <c r="AX55" t="str">
        <f t="shared" si="40"/>
        <v/>
      </c>
      <c r="AY55" t="str">
        <f t="shared" si="40"/>
        <v/>
      </c>
      <c r="AZ55" t="str">
        <f t="shared" si="40"/>
        <v/>
      </c>
      <c r="BA55" s="119" t="str">
        <f t="shared" si="30"/>
        <v/>
      </c>
      <c r="BC55" t="str">
        <f t="shared" si="31"/>
        <v>,00</v>
      </c>
      <c r="BD55">
        <f t="shared" si="13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4"/>
        <v/>
      </c>
      <c r="I56" s="115">
        <f t="shared" si="15"/>
        <v>0</v>
      </c>
      <c r="J56" s="271" t="str">
        <f t="shared" si="16"/>
        <v/>
      </c>
      <c r="K56" s="272"/>
      <c r="L56" s="274"/>
      <c r="M56" s="134">
        <f t="shared" si="17"/>
        <v>0</v>
      </c>
      <c r="N56" s="254" t="str">
        <f t="shared" si="18"/>
        <v/>
      </c>
      <c r="O56" s="135">
        <f t="shared" si="32"/>
        <v>0</v>
      </c>
      <c r="P56" s="136">
        <f t="shared" si="33"/>
        <v>0</v>
      </c>
      <c r="Q56" s="130" t="str">
        <f t="shared" si="37"/>
        <v/>
      </c>
      <c r="R56" s="131" t="str">
        <f t="shared" si="35"/>
        <v/>
      </c>
      <c r="S56" s="137" t="str">
        <f t="shared" si="36"/>
        <v/>
      </c>
      <c r="T56" s="133" t="str">
        <f t="shared" si="37"/>
        <v/>
      </c>
      <c r="U56" s="138" t="str">
        <f t="shared" si="37"/>
        <v/>
      </c>
      <c r="V56" s="255">
        <f t="shared" si="19"/>
        <v>0</v>
      </c>
      <c r="W56" s="256" t="str">
        <f t="shared" si="20"/>
        <v/>
      </c>
      <c r="X56" s="29" t="str">
        <f t="shared" si="38"/>
        <v/>
      </c>
      <c r="Y56" s="45">
        <f t="shared" si="38"/>
        <v>0</v>
      </c>
      <c r="Z56" s="26" t="str">
        <f t="shared" si="21"/>
        <v/>
      </c>
      <c r="AA56" t="str">
        <f t="shared" si="6"/>
        <v/>
      </c>
      <c r="AB56" t="str">
        <f>IF(AA56&lt;&gt;"",MAX(AB$8:AB55)+1,"")</f>
        <v/>
      </c>
      <c r="AC56" t="str">
        <f t="shared" si="7"/>
        <v/>
      </c>
      <c r="AD56" t="str">
        <f>IF(AC56&lt;&gt;"",MAX(AD$8:AD55)+1,"")</f>
        <v/>
      </c>
      <c r="AE56" t="str">
        <f t="shared" si="8"/>
        <v/>
      </c>
      <c r="AF56" t="str">
        <f>IF(AE56&lt;&gt;"",MAX(AF$8:AF55)+1,"")</f>
        <v/>
      </c>
      <c r="AG56" t="str">
        <f t="shared" si="9"/>
        <v/>
      </c>
      <c r="AH56" t="str">
        <f>IF(AG56&lt;&gt;"",MAX(AH$8:AH55)+1,"")</f>
        <v/>
      </c>
      <c r="AI56" t="str">
        <f t="shared" si="10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9"/>
        <v/>
      </c>
      <c r="AO56" t="str">
        <f>IF(AN56="","",MAX(AO$8:AO55)+1)</f>
        <v/>
      </c>
      <c r="AP56" t="str">
        <f t="shared" si="39"/>
        <v/>
      </c>
      <c r="AQ56" t="str">
        <f t="shared" si="39"/>
        <v/>
      </c>
      <c r="AR56" t="str">
        <f t="shared" si="39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40"/>
        <v/>
      </c>
      <c r="AX56" t="str">
        <f t="shared" si="40"/>
        <v/>
      </c>
      <c r="AY56" t="str">
        <f t="shared" si="40"/>
        <v/>
      </c>
      <c r="AZ56" t="str">
        <f t="shared" si="40"/>
        <v/>
      </c>
      <c r="BA56" s="119" t="str">
        <f t="shared" si="30"/>
        <v/>
      </c>
      <c r="BC56" t="str">
        <f t="shared" si="31"/>
        <v>,00</v>
      </c>
      <c r="BD56">
        <f t="shared" si="13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4"/>
        <v/>
      </c>
      <c r="I57" s="115">
        <f t="shared" si="15"/>
        <v>0</v>
      </c>
      <c r="J57" s="271" t="str">
        <f t="shared" si="16"/>
        <v/>
      </c>
      <c r="K57" s="272"/>
      <c r="L57" s="274"/>
      <c r="M57" s="134">
        <f t="shared" si="17"/>
        <v>0</v>
      </c>
      <c r="N57" s="254" t="str">
        <f t="shared" si="18"/>
        <v/>
      </c>
      <c r="O57" s="135">
        <f t="shared" si="32"/>
        <v>0</v>
      </c>
      <c r="P57" s="136">
        <f t="shared" si="33"/>
        <v>0</v>
      </c>
      <c r="Q57" s="130" t="str">
        <f t="shared" si="37"/>
        <v/>
      </c>
      <c r="R57" s="131" t="str">
        <f t="shared" si="35"/>
        <v/>
      </c>
      <c r="S57" s="137" t="str">
        <f t="shared" si="36"/>
        <v/>
      </c>
      <c r="T57" s="133" t="str">
        <f t="shared" si="37"/>
        <v/>
      </c>
      <c r="U57" s="138" t="str">
        <f t="shared" si="37"/>
        <v/>
      </c>
      <c r="V57" s="255">
        <f t="shared" si="19"/>
        <v>0</v>
      </c>
      <c r="W57" s="256" t="str">
        <f t="shared" si="20"/>
        <v/>
      </c>
      <c r="X57" s="29" t="str">
        <f t="shared" si="38"/>
        <v/>
      </c>
      <c r="Y57" s="45">
        <f t="shared" si="38"/>
        <v>0</v>
      </c>
      <c r="Z57" s="26" t="str">
        <f t="shared" si="21"/>
        <v/>
      </c>
      <c r="AA57" t="str">
        <f t="shared" si="6"/>
        <v/>
      </c>
      <c r="AB57" t="str">
        <f>IF(AA57&lt;&gt;"",MAX(AB$8:AB56)+1,"")</f>
        <v/>
      </c>
      <c r="AC57" t="str">
        <f t="shared" si="7"/>
        <v/>
      </c>
      <c r="AD57" t="str">
        <f>IF(AC57&lt;&gt;"",MAX(AD$8:AD56)+1,"")</f>
        <v/>
      </c>
      <c r="AE57" t="str">
        <f t="shared" si="8"/>
        <v/>
      </c>
      <c r="AF57" t="str">
        <f>IF(AE57&lt;&gt;"",MAX(AF$8:AF56)+1,"")</f>
        <v/>
      </c>
      <c r="AG57" t="str">
        <f t="shared" si="9"/>
        <v/>
      </c>
      <c r="AH57" t="str">
        <f>IF(AG57&lt;&gt;"",MAX(AH$8:AH56)+1,"")</f>
        <v/>
      </c>
      <c r="AI57" t="str">
        <f t="shared" si="10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9"/>
        <v/>
      </c>
      <c r="AO57" t="str">
        <f>IF(AN57="","",MAX(AO$8:AO56)+1)</f>
        <v/>
      </c>
      <c r="AP57" t="str">
        <f t="shared" si="39"/>
        <v/>
      </c>
      <c r="AQ57" t="str">
        <f t="shared" si="39"/>
        <v/>
      </c>
      <c r="AR57" t="str">
        <f t="shared" si="39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40"/>
        <v/>
      </c>
      <c r="AX57" t="str">
        <f t="shared" si="40"/>
        <v/>
      </c>
      <c r="AY57" t="str">
        <f t="shared" si="40"/>
        <v/>
      </c>
      <c r="AZ57" t="str">
        <f t="shared" si="40"/>
        <v/>
      </c>
      <c r="BA57" s="119" t="str">
        <f t="shared" si="30"/>
        <v/>
      </c>
      <c r="BC57" t="str">
        <f t="shared" si="31"/>
        <v>,00</v>
      </c>
      <c r="BD57">
        <f t="shared" si="13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4"/>
        <v/>
      </c>
      <c r="I58" s="115">
        <f t="shared" si="15"/>
        <v>0</v>
      </c>
      <c r="J58" s="271" t="str">
        <f t="shared" si="16"/>
        <v/>
      </c>
      <c r="K58" s="272"/>
      <c r="L58" s="274"/>
      <c r="M58" s="134">
        <f t="shared" si="17"/>
        <v>0</v>
      </c>
      <c r="N58" s="254" t="str">
        <f t="shared" si="18"/>
        <v/>
      </c>
      <c r="O58" s="135">
        <f t="shared" si="32"/>
        <v>0</v>
      </c>
      <c r="P58" s="136">
        <f t="shared" si="33"/>
        <v>0</v>
      </c>
      <c r="Q58" s="130" t="str">
        <f t="shared" si="37"/>
        <v/>
      </c>
      <c r="R58" s="131" t="str">
        <f t="shared" si="35"/>
        <v/>
      </c>
      <c r="S58" s="137" t="str">
        <f t="shared" si="36"/>
        <v/>
      </c>
      <c r="T58" s="133" t="str">
        <f t="shared" si="37"/>
        <v/>
      </c>
      <c r="U58" s="138" t="str">
        <f t="shared" si="37"/>
        <v/>
      </c>
      <c r="V58" s="255">
        <f t="shared" si="19"/>
        <v>0</v>
      </c>
      <c r="W58" s="256" t="str">
        <f t="shared" si="20"/>
        <v/>
      </c>
      <c r="X58" s="29" t="str">
        <f t="shared" si="38"/>
        <v/>
      </c>
      <c r="Y58" s="45">
        <f t="shared" si="38"/>
        <v>0</v>
      </c>
      <c r="Z58" s="26" t="str">
        <f t="shared" si="21"/>
        <v/>
      </c>
      <c r="AA58" t="str">
        <f t="shared" si="6"/>
        <v/>
      </c>
      <c r="AB58" t="str">
        <f>IF(AA58&lt;&gt;"",MAX(AB$8:AB57)+1,"")</f>
        <v/>
      </c>
      <c r="AC58" t="str">
        <f t="shared" si="7"/>
        <v/>
      </c>
      <c r="AD58" t="str">
        <f>IF(AC58&lt;&gt;"",MAX(AD$8:AD57)+1,"")</f>
        <v/>
      </c>
      <c r="AE58" t="str">
        <f t="shared" si="8"/>
        <v/>
      </c>
      <c r="AF58" t="str">
        <f>IF(AE58&lt;&gt;"",MAX(AF$8:AF57)+1,"")</f>
        <v/>
      </c>
      <c r="AG58" t="str">
        <f t="shared" si="9"/>
        <v/>
      </c>
      <c r="AH58" t="str">
        <f>IF(AG58&lt;&gt;"",MAX(AH$8:AH57)+1,"")</f>
        <v/>
      </c>
      <c r="AI58" t="str">
        <f t="shared" si="10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9"/>
        <v/>
      </c>
      <c r="AO58" t="str">
        <f>IF(AN58="","",MAX(AO$8:AO57)+1)</f>
        <v/>
      </c>
      <c r="AP58" t="str">
        <f t="shared" si="39"/>
        <v/>
      </c>
      <c r="AQ58" t="str">
        <f t="shared" si="39"/>
        <v/>
      </c>
      <c r="AR58" t="str">
        <f t="shared" si="39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40"/>
        <v/>
      </c>
      <c r="AX58" t="str">
        <f t="shared" si="40"/>
        <v/>
      </c>
      <c r="AY58" t="str">
        <f t="shared" si="40"/>
        <v/>
      </c>
      <c r="AZ58" t="str">
        <f t="shared" si="40"/>
        <v/>
      </c>
      <c r="BA58" s="119" t="str">
        <f t="shared" si="30"/>
        <v/>
      </c>
      <c r="BC58" t="str">
        <f t="shared" si="31"/>
        <v>,00</v>
      </c>
      <c r="BD58">
        <f t="shared" si="13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4"/>
        <v/>
      </c>
      <c r="I59" s="115">
        <f t="shared" si="15"/>
        <v>0</v>
      </c>
      <c r="J59" s="271" t="str">
        <f t="shared" si="16"/>
        <v/>
      </c>
      <c r="K59" s="272"/>
      <c r="L59" s="274"/>
      <c r="M59" s="134">
        <f t="shared" si="17"/>
        <v>0</v>
      </c>
      <c r="N59" s="254" t="str">
        <f t="shared" si="18"/>
        <v/>
      </c>
      <c r="O59" s="135">
        <f t="shared" si="32"/>
        <v>0</v>
      </c>
      <c r="P59" s="136">
        <f t="shared" si="33"/>
        <v>0</v>
      </c>
      <c r="Q59" s="130" t="str">
        <f t="shared" si="37"/>
        <v/>
      </c>
      <c r="R59" s="131" t="str">
        <f t="shared" si="35"/>
        <v/>
      </c>
      <c r="S59" s="137" t="str">
        <f t="shared" si="36"/>
        <v/>
      </c>
      <c r="T59" s="133" t="str">
        <f t="shared" si="37"/>
        <v/>
      </c>
      <c r="U59" s="138" t="str">
        <f t="shared" si="37"/>
        <v/>
      </c>
      <c r="V59" s="255">
        <f t="shared" si="19"/>
        <v>0</v>
      </c>
      <c r="W59" s="256" t="str">
        <f t="shared" si="20"/>
        <v/>
      </c>
      <c r="X59" s="29" t="str">
        <f t="shared" si="38"/>
        <v/>
      </c>
      <c r="Y59" s="45">
        <f t="shared" si="38"/>
        <v>0</v>
      </c>
      <c r="Z59" s="26" t="str">
        <f t="shared" si="21"/>
        <v/>
      </c>
      <c r="AA59" t="str">
        <f t="shared" si="6"/>
        <v/>
      </c>
      <c r="AB59" t="str">
        <f>IF(AA59&lt;&gt;"",MAX(AB$8:AB58)+1,"")</f>
        <v/>
      </c>
      <c r="AC59" t="str">
        <f t="shared" si="7"/>
        <v/>
      </c>
      <c r="AD59" t="str">
        <f>IF(AC59&lt;&gt;"",MAX(AD$8:AD58)+1,"")</f>
        <v/>
      </c>
      <c r="AE59" t="str">
        <f t="shared" si="8"/>
        <v/>
      </c>
      <c r="AF59" t="str">
        <f>IF(AE59&lt;&gt;"",MAX(AF$8:AF58)+1,"")</f>
        <v/>
      </c>
      <c r="AG59" t="str">
        <f t="shared" si="9"/>
        <v/>
      </c>
      <c r="AH59" t="str">
        <f>IF(AG59&lt;&gt;"",MAX(AH$8:AH58)+1,"")</f>
        <v/>
      </c>
      <c r="AI59" t="str">
        <f t="shared" si="10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9"/>
        <v/>
      </c>
      <c r="AO59" t="str">
        <f>IF(AN59="","",MAX(AO$8:AO58)+1)</f>
        <v/>
      </c>
      <c r="AP59" t="str">
        <f t="shared" si="39"/>
        <v/>
      </c>
      <c r="AQ59" t="str">
        <f t="shared" si="39"/>
        <v/>
      </c>
      <c r="AR59" t="str">
        <f t="shared" si="39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40"/>
        <v/>
      </c>
      <c r="AX59" t="str">
        <f t="shared" si="40"/>
        <v/>
      </c>
      <c r="AY59" t="str">
        <f t="shared" si="40"/>
        <v/>
      </c>
      <c r="AZ59" t="str">
        <f t="shared" si="40"/>
        <v/>
      </c>
      <c r="BA59" s="119" t="str">
        <f t="shared" si="30"/>
        <v/>
      </c>
      <c r="BC59" t="str">
        <f t="shared" si="31"/>
        <v>,00</v>
      </c>
      <c r="BD59">
        <f t="shared" si="13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4"/>
        <v/>
      </c>
      <c r="I60" s="115">
        <f t="shared" si="15"/>
        <v>0</v>
      </c>
      <c r="J60" s="271" t="str">
        <f t="shared" si="16"/>
        <v/>
      </c>
      <c r="K60" s="272"/>
      <c r="L60" s="274"/>
      <c r="M60" s="134">
        <f t="shared" si="17"/>
        <v>0</v>
      </c>
      <c r="N60" s="254" t="str">
        <f t="shared" si="18"/>
        <v/>
      </c>
      <c r="O60" s="135">
        <f t="shared" si="32"/>
        <v>0</v>
      </c>
      <c r="P60" s="136">
        <f t="shared" si="33"/>
        <v>0</v>
      </c>
      <c r="Q60" s="130" t="str">
        <f t="shared" si="37"/>
        <v/>
      </c>
      <c r="R60" s="131" t="str">
        <f t="shared" si="35"/>
        <v/>
      </c>
      <c r="S60" s="137" t="str">
        <f t="shared" si="36"/>
        <v/>
      </c>
      <c r="T60" s="133" t="str">
        <f t="shared" si="37"/>
        <v/>
      </c>
      <c r="U60" s="138" t="str">
        <f t="shared" si="37"/>
        <v/>
      </c>
      <c r="V60" s="255">
        <f t="shared" si="19"/>
        <v>0</v>
      </c>
      <c r="W60" s="256" t="str">
        <f t="shared" si="20"/>
        <v/>
      </c>
      <c r="X60" s="29" t="str">
        <f t="shared" si="38"/>
        <v/>
      </c>
      <c r="Y60" s="45">
        <f t="shared" si="38"/>
        <v>0</v>
      </c>
      <c r="Z60" s="26" t="str">
        <f t="shared" si="21"/>
        <v/>
      </c>
      <c r="AA60" t="str">
        <f t="shared" si="6"/>
        <v/>
      </c>
      <c r="AB60" t="str">
        <f>IF(AA60&lt;&gt;"",MAX(AB$8:AB59)+1,"")</f>
        <v/>
      </c>
      <c r="AC60" t="str">
        <f t="shared" si="7"/>
        <v/>
      </c>
      <c r="AD60" t="str">
        <f>IF(AC60&lt;&gt;"",MAX(AD$8:AD59)+1,"")</f>
        <v/>
      </c>
      <c r="AE60" t="str">
        <f t="shared" si="8"/>
        <v/>
      </c>
      <c r="AF60" t="str">
        <f>IF(AE60&lt;&gt;"",MAX(AF$8:AF59)+1,"")</f>
        <v/>
      </c>
      <c r="AG60" t="str">
        <f t="shared" si="9"/>
        <v/>
      </c>
      <c r="AH60" t="str">
        <f>IF(AG60&lt;&gt;"",MAX(AH$8:AH59)+1,"")</f>
        <v/>
      </c>
      <c r="AI60" t="str">
        <f t="shared" si="10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9"/>
        <v/>
      </c>
      <c r="AO60" t="str">
        <f>IF(AN60="","",MAX(AO$8:AO59)+1)</f>
        <v/>
      </c>
      <c r="AP60" t="str">
        <f t="shared" si="39"/>
        <v/>
      </c>
      <c r="AQ60" t="str">
        <f t="shared" si="39"/>
        <v/>
      </c>
      <c r="AR60" t="str">
        <f t="shared" si="39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40"/>
        <v/>
      </c>
      <c r="AX60" t="str">
        <f t="shared" si="40"/>
        <v/>
      </c>
      <c r="AY60" t="str">
        <f t="shared" si="40"/>
        <v/>
      </c>
      <c r="AZ60" t="str">
        <f t="shared" si="40"/>
        <v/>
      </c>
      <c r="BA60" s="119" t="str">
        <f t="shared" si="30"/>
        <v/>
      </c>
      <c r="BC60" t="str">
        <f t="shared" si="31"/>
        <v>,00</v>
      </c>
      <c r="BD60">
        <f t="shared" si="13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4"/>
        <v/>
      </c>
      <c r="I61" s="115">
        <f t="shared" si="15"/>
        <v>0</v>
      </c>
      <c r="J61" s="271" t="str">
        <f t="shared" si="16"/>
        <v/>
      </c>
      <c r="K61" s="272"/>
      <c r="L61" s="274"/>
      <c r="M61" s="134">
        <f t="shared" si="17"/>
        <v>0</v>
      </c>
      <c r="N61" s="254" t="str">
        <f t="shared" si="18"/>
        <v/>
      </c>
      <c r="O61" s="135">
        <f t="shared" si="32"/>
        <v>0</v>
      </c>
      <c r="P61" s="136">
        <f t="shared" si="33"/>
        <v>0</v>
      </c>
      <c r="Q61" s="130" t="str">
        <f t="shared" si="37"/>
        <v/>
      </c>
      <c r="R61" s="131" t="str">
        <f t="shared" si="35"/>
        <v/>
      </c>
      <c r="S61" s="137" t="str">
        <f t="shared" si="36"/>
        <v/>
      </c>
      <c r="T61" s="133" t="str">
        <f t="shared" si="37"/>
        <v/>
      </c>
      <c r="U61" s="138" t="str">
        <f t="shared" si="37"/>
        <v/>
      </c>
      <c r="V61" s="255">
        <f t="shared" si="19"/>
        <v>0</v>
      </c>
      <c r="W61" s="256" t="str">
        <f t="shared" si="20"/>
        <v/>
      </c>
      <c r="X61" s="29" t="str">
        <f t="shared" si="38"/>
        <v/>
      </c>
      <c r="Y61" s="45">
        <f t="shared" si="38"/>
        <v>0</v>
      </c>
      <c r="Z61" s="26" t="str">
        <f t="shared" si="21"/>
        <v/>
      </c>
      <c r="AA61" t="str">
        <f t="shared" si="6"/>
        <v/>
      </c>
      <c r="AB61" t="str">
        <f>IF(AA61&lt;&gt;"",MAX(AB$8:AB60)+1,"")</f>
        <v/>
      </c>
      <c r="AC61" t="str">
        <f t="shared" si="7"/>
        <v/>
      </c>
      <c r="AD61" t="str">
        <f>IF(AC61&lt;&gt;"",MAX(AD$8:AD60)+1,"")</f>
        <v/>
      </c>
      <c r="AE61" t="str">
        <f t="shared" si="8"/>
        <v/>
      </c>
      <c r="AF61" t="str">
        <f>IF(AE61&lt;&gt;"",MAX(AF$8:AF60)+1,"")</f>
        <v/>
      </c>
      <c r="AG61" t="str">
        <f t="shared" si="9"/>
        <v/>
      </c>
      <c r="AH61" t="str">
        <f>IF(AG61&lt;&gt;"",MAX(AH$8:AH60)+1,"")</f>
        <v/>
      </c>
      <c r="AI61" t="str">
        <f t="shared" si="10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9"/>
        <v/>
      </c>
      <c r="AO61" t="str">
        <f>IF(AN61="","",MAX(AO$8:AO60)+1)</f>
        <v/>
      </c>
      <c r="AP61" t="str">
        <f t="shared" si="39"/>
        <v/>
      </c>
      <c r="AQ61" t="str">
        <f t="shared" si="39"/>
        <v/>
      </c>
      <c r="AR61" t="str">
        <f t="shared" si="39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40"/>
        <v/>
      </c>
      <c r="AX61" t="str">
        <f t="shared" si="40"/>
        <v/>
      </c>
      <c r="AY61" t="str">
        <f t="shared" si="40"/>
        <v/>
      </c>
      <c r="AZ61" t="str">
        <f t="shared" si="40"/>
        <v/>
      </c>
      <c r="BA61" s="119" t="str">
        <f t="shared" si="30"/>
        <v/>
      </c>
      <c r="BC61" t="str">
        <f t="shared" si="31"/>
        <v>,00</v>
      </c>
      <c r="BD61">
        <f t="shared" si="13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4"/>
        <v/>
      </c>
      <c r="I62" s="115">
        <f t="shared" si="15"/>
        <v>0</v>
      </c>
      <c r="J62" s="271" t="str">
        <f t="shared" si="16"/>
        <v/>
      </c>
      <c r="K62" s="272"/>
      <c r="L62" s="274"/>
      <c r="M62" s="134">
        <f t="shared" si="17"/>
        <v>0</v>
      </c>
      <c r="N62" s="254" t="str">
        <f t="shared" si="18"/>
        <v/>
      </c>
      <c r="O62" s="135">
        <f t="shared" si="32"/>
        <v>0</v>
      </c>
      <c r="P62" s="136">
        <f t="shared" si="33"/>
        <v>0</v>
      </c>
      <c r="Q62" s="130" t="str">
        <f t="shared" si="37"/>
        <v/>
      </c>
      <c r="R62" s="131" t="str">
        <f t="shared" si="35"/>
        <v/>
      </c>
      <c r="S62" s="137" t="str">
        <f t="shared" si="36"/>
        <v/>
      </c>
      <c r="T62" s="133" t="str">
        <f t="shared" si="37"/>
        <v/>
      </c>
      <c r="U62" s="138" t="str">
        <f t="shared" si="37"/>
        <v/>
      </c>
      <c r="V62" s="255">
        <f t="shared" si="19"/>
        <v>0</v>
      </c>
      <c r="W62" s="256" t="str">
        <f t="shared" si="20"/>
        <v/>
      </c>
      <c r="X62" s="29" t="str">
        <f t="shared" si="38"/>
        <v/>
      </c>
      <c r="Y62" s="45">
        <f t="shared" si="38"/>
        <v>0</v>
      </c>
      <c r="Z62" s="26" t="str">
        <f t="shared" si="21"/>
        <v/>
      </c>
      <c r="AA62" t="str">
        <f t="shared" si="6"/>
        <v/>
      </c>
      <c r="AB62" t="str">
        <f>IF(AA62&lt;&gt;"",MAX(AB$8:AB61)+1,"")</f>
        <v/>
      </c>
      <c r="AC62" t="str">
        <f t="shared" si="7"/>
        <v/>
      </c>
      <c r="AD62" t="str">
        <f>IF(AC62&lt;&gt;"",MAX(AD$8:AD61)+1,"")</f>
        <v/>
      </c>
      <c r="AE62" t="str">
        <f t="shared" si="8"/>
        <v/>
      </c>
      <c r="AF62" t="str">
        <f>IF(AE62&lt;&gt;"",MAX(AF$8:AF61)+1,"")</f>
        <v/>
      </c>
      <c r="AG62" t="str">
        <f t="shared" si="9"/>
        <v/>
      </c>
      <c r="AH62" t="str">
        <f>IF(AG62&lt;&gt;"",MAX(AH$8:AH61)+1,"")</f>
        <v/>
      </c>
      <c r="AI62" t="str">
        <f t="shared" si="10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9"/>
        <v/>
      </c>
      <c r="AO62" t="str">
        <f>IF(AN62="","",MAX(AO$8:AO61)+1)</f>
        <v/>
      </c>
      <c r="AP62" t="str">
        <f t="shared" si="39"/>
        <v/>
      </c>
      <c r="AQ62" t="str">
        <f t="shared" si="39"/>
        <v/>
      </c>
      <c r="AR62" t="str">
        <f t="shared" si="39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40"/>
        <v/>
      </c>
      <c r="AX62" t="str">
        <f t="shared" si="40"/>
        <v/>
      </c>
      <c r="AY62" t="str">
        <f t="shared" si="40"/>
        <v/>
      </c>
      <c r="AZ62" t="str">
        <f t="shared" si="40"/>
        <v/>
      </c>
      <c r="BA62" s="119" t="str">
        <f t="shared" si="30"/>
        <v/>
      </c>
      <c r="BC62" t="str">
        <f t="shared" si="31"/>
        <v>,00</v>
      </c>
      <c r="BD62">
        <f t="shared" si="13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4"/>
        <v/>
      </c>
      <c r="I63" s="115">
        <f t="shared" si="15"/>
        <v>0</v>
      </c>
      <c r="J63" s="271" t="str">
        <f t="shared" si="16"/>
        <v/>
      </c>
      <c r="K63" s="272"/>
      <c r="L63" s="274"/>
      <c r="M63" s="134">
        <f t="shared" si="17"/>
        <v>0</v>
      </c>
      <c r="N63" s="254" t="str">
        <f t="shared" si="18"/>
        <v/>
      </c>
      <c r="O63" s="135">
        <f t="shared" si="32"/>
        <v>0</v>
      </c>
      <c r="P63" s="136">
        <f t="shared" si="33"/>
        <v>0</v>
      </c>
      <c r="Q63" s="130" t="str">
        <f t="shared" si="37"/>
        <v/>
      </c>
      <c r="R63" s="131" t="str">
        <f t="shared" si="35"/>
        <v/>
      </c>
      <c r="S63" s="137" t="str">
        <f t="shared" si="36"/>
        <v/>
      </c>
      <c r="T63" s="133" t="str">
        <f t="shared" si="37"/>
        <v/>
      </c>
      <c r="U63" s="138" t="str">
        <f t="shared" si="37"/>
        <v/>
      </c>
      <c r="V63" s="255">
        <f t="shared" si="19"/>
        <v>0</v>
      </c>
      <c r="W63" s="256" t="str">
        <f t="shared" si="20"/>
        <v/>
      </c>
      <c r="X63" s="29" t="str">
        <f t="shared" si="38"/>
        <v/>
      </c>
      <c r="Y63" s="45">
        <f t="shared" si="38"/>
        <v>0</v>
      </c>
      <c r="Z63" s="26" t="str">
        <f t="shared" si="21"/>
        <v/>
      </c>
      <c r="AA63" t="str">
        <f t="shared" si="6"/>
        <v/>
      </c>
      <c r="AB63" t="str">
        <f>IF(AA63&lt;&gt;"",MAX(AB$8:AB62)+1,"")</f>
        <v/>
      </c>
      <c r="AC63" t="str">
        <f t="shared" si="7"/>
        <v/>
      </c>
      <c r="AD63" t="str">
        <f>IF(AC63&lt;&gt;"",MAX(AD$8:AD62)+1,"")</f>
        <v/>
      </c>
      <c r="AE63" t="str">
        <f t="shared" si="8"/>
        <v/>
      </c>
      <c r="AF63" t="str">
        <f>IF(AE63&lt;&gt;"",MAX(AF$8:AF62)+1,"")</f>
        <v/>
      </c>
      <c r="AG63" t="str">
        <f t="shared" si="9"/>
        <v/>
      </c>
      <c r="AH63" t="str">
        <f>IF(AG63&lt;&gt;"",MAX(AH$8:AH62)+1,"")</f>
        <v/>
      </c>
      <c r="AI63" t="str">
        <f t="shared" si="10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9"/>
        <v/>
      </c>
      <c r="AO63" t="str">
        <f>IF(AN63="","",MAX(AO$8:AO62)+1)</f>
        <v/>
      </c>
      <c r="AP63" t="str">
        <f t="shared" si="39"/>
        <v/>
      </c>
      <c r="AQ63" t="str">
        <f t="shared" si="39"/>
        <v/>
      </c>
      <c r="AR63" t="str">
        <f t="shared" si="39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40"/>
        <v/>
      </c>
      <c r="AX63" t="str">
        <f t="shared" si="40"/>
        <v/>
      </c>
      <c r="AY63" t="str">
        <f t="shared" si="40"/>
        <v/>
      </c>
      <c r="AZ63" t="str">
        <f t="shared" si="40"/>
        <v/>
      </c>
      <c r="BA63" s="119" t="str">
        <f t="shared" si="30"/>
        <v/>
      </c>
      <c r="BC63" t="str">
        <f t="shared" si="31"/>
        <v>,00</v>
      </c>
      <c r="BD63">
        <f t="shared" si="13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4"/>
        <v/>
      </c>
      <c r="I64" s="115">
        <f t="shared" si="15"/>
        <v>0</v>
      </c>
      <c r="J64" s="271" t="str">
        <f t="shared" si="16"/>
        <v/>
      </c>
      <c r="K64" s="272"/>
      <c r="L64" s="274"/>
      <c r="M64" s="134">
        <f t="shared" si="17"/>
        <v>0</v>
      </c>
      <c r="N64" s="254" t="str">
        <f t="shared" si="18"/>
        <v/>
      </c>
      <c r="O64" s="135">
        <f t="shared" si="32"/>
        <v>0</v>
      </c>
      <c r="P64" s="136">
        <f t="shared" si="33"/>
        <v>0</v>
      </c>
      <c r="Q64" s="130" t="str">
        <f t="shared" si="37"/>
        <v/>
      </c>
      <c r="R64" s="131" t="str">
        <f t="shared" si="35"/>
        <v/>
      </c>
      <c r="S64" s="137" t="str">
        <f t="shared" si="36"/>
        <v/>
      </c>
      <c r="T64" s="133" t="str">
        <f t="shared" si="37"/>
        <v/>
      </c>
      <c r="U64" s="138" t="str">
        <f t="shared" si="37"/>
        <v/>
      </c>
      <c r="V64" s="255">
        <f t="shared" si="19"/>
        <v>0</v>
      </c>
      <c r="W64" s="256" t="str">
        <f t="shared" si="20"/>
        <v/>
      </c>
      <c r="X64" s="29" t="str">
        <f t="shared" si="38"/>
        <v/>
      </c>
      <c r="Y64" s="45">
        <f t="shared" si="38"/>
        <v>0</v>
      </c>
      <c r="Z64" s="26" t="str">
        <f t="shared" si="21"/>
        <v/>
      </c>
      <c r="AA64" t="str">
        <f t="shared" si="6"/>
        <v/>
      </c>
      <c r="AB64" t="str">
        <f>IF(AA64&lt;&gt;"",MAX(AB$8:AB63)+1,"")</f>
        <v/>
      </c>
      <c r="AC64" t="str">
        <f t="shared" si="7"/>
        <v/>
      </c>
      <c r="AD64" t="str">
        <f>IF(AC64&lt;&gt;"",MAX(AD$8:AD63)+1,"")</f>
        <v/>
      </c>
      <c r="AE64" t="str">
        <f t="shared" si="8"/>
        <v/>
      </c>
      <c r="AF64" t="str">
        <f>IF(AE64&lt;&gt;"",MAX(AF$8:AF63)+1,"")</f>
        <v/>
      </c>
      <c r="AG64" t="str">
        <f t="shared" si="9"/>
        <v/>
      </c>
      <c r="AH64" t="str">
        <f>IF(AG64&lt;&gt;"",MAX(AH$8:AH63)+1,"")</f>
        <v/>
      </c>
      <c r="AI64" t="str">
        <f t="shared" si="10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9"/>
        <v/>
      </c>
      <c r="AO64" t="str">
        <f>IF(AN64="","",MAX(AO$8:AO63)+1)</f>
        <v/>
      </c>
      <c r="AP64" t="str">
        <f t="shared" si="39"/>
        <v/>
      </c>
      <c r="AQ64" t="str">
        <f t="shared" si="39"/>
        <v/>
      </c>
      <c r="AR64" t="str">
        <f t="shared" si="39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40"/>
        <v/>
      </c>
      <c r="AX64" t="str">
        <f t="shared" si="40"/>
        <v/>
      </c>
      <c r="AY64" t="str">
        <f t="shared" si="40"/>
        <v/>
      </c>
      <c r="AZ64" t="str">
        <f t="shared" si="40"/>
        <v/>
      </c>
      <c r="BA64" s="119" t="str">
        <f t="shared" si="30"/>
        <v/>
      </c>
      <c r="BC64" t="str">
        <f t="shared" si="31"/>
        <v>,00</v>
      </c>
      <c r="BD64">
        <f t="shared" si="13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4"/>
        <v/>
      </c>
      <c r="I65" s="115">
        <f t="shared" si="15"/>
        <v>0</v>
      </c>
      <c r="J65" s="271" t="str">
        <f t="shared" si="16"/>
        <v/>
      </c>
      <c r="K65" s="272"/>
      <c r="L65" s="274"/>
      <c r="M65" s="134">
        <f t="shared" si="17"/>
        <v>0</v>
      </c>
      <c r="N65" s="254" t="str">
        <f t="shared" si="18"/>
        <v/>
      </c>
      <c r="O65" s="135">
        <f t="shared" si="32"/>
        <v>0</v>
      </c>
      <c r="P65" s="136">
        <f t="shared" si="33"/>
        <v>0</v>
      </c>
      <c r="Q65" s="130" t="str">
        <f t="shared" si="37"/>
        <v/>
      </c>
      <c r="R65" s="131" t="str">
        <f t="shared" si="35"/>
        <v/>
      </c>
      <c r="S65" s="137" t="str">
        <f t="shared" si="36"/>
        <v/>
      </c>
      <c r="T65" s="133" t="str">
        <f t="shared" si="37"/>
        <v/>
      </c>
      <c r="U65" s="138" t="str">
        <f t="shared" si="37"/>
        <v/>
      </c>
      <c r="V65" s="255">
        <f t="shared" si="19"/>
        <v>0</v>
      </c>
      <c r="W65" s="256" t="str">
        <f t="shared" si="20"/>
        <v/>
      </c>
      <c r="X65" s="29" t="str">
        <f t="shared" si="38"/>
        <v/>
      </c>
      <c r="Y65" s="45">
        <f t="shared" si="38"/>
        <v>0</v>
      </c>
      <c r="Z65" s="26" t="str">
        <f t="shared" si="21"/>
        <v/>
      </c>
      <c r="AA65" t="str">
        <f t="shared" si="6"/>
        <v/>
      </c>
      <c r="AB65" t="str">
        <f>IF(AA65&lt;&gt;"",MAX(AB$8:AB64)+1,"")</f>
        <v/>
      </c>
      <c r="AC65" t="str">
        <f t="shared" si="7"/>
        <v/>
      </c>
      <c r="AD65" t="str">
        <f>IF(AC65&lt;&gt;"",MAX(AD$8:AD64)+1,"")</f>
        <v/>
      </c>
      <c r="AE65" t="str">
        <f t="shared" si="8"/>
        <v/>
      </c>
      <c r="AF65" t="str">
        <f>IF(AE65&lt;&gt;"",MAX(AF$8:AF64)+1,"")</f>
        <v/>
      </c>
      <c r="AG65" t="str">
        <f t="shared" si="9"/>
        <v/>
      </c>
      <c r="AH65" t="str">
        <f>IF(AG65&lt;&gt;"",MAX(AH$8:AH64)+1,"")</f>
        <v/>
      </c>
      <c r="AI65" t="str">
        <f t="shared" si="10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9"/>
        <v/>
      </c>
      <c r="AO65" t="str">
        <f>IF(AN65="","",MAX(AO$8:AO64)+1)</f>
        <v/>
      </c>
      <c r="AP65" t="str">
        <f t="shared" si="39"/>
        <v/>
      </c>
      <c r="AQ65" t="str">
        <f t="shared" si="39"/>
        <v/>
      </c>
      <c r="AR65" t="str">
        <f t="shared" si="39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40"/>
        <v/>
      </c>
      <c r="AX65" t="str">
        <f t="shared" si="40"/>
        <v/>
      </c>
      <c r="AY65" t="str">
        <f t="shared" si="40"/>
        <v/>
      </c>
      <c r="AZ65" t="str">
        <f t="shared" si="40"/>
        <v/>
      </c>
      <c r="BA65" s="119" t="str">
        <f t="shared" si="30"/>
        <v/>
      </c>
      <c r="BC65" t="str">
        <f t="shared" si="31"/>
        <v>,00</v>
      </c>
      <c r="BD65">
        <f t="shared" si="13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4"/>
        <v/>
      </c>
      <c r="I66" s="115">
        <f t="shared" si="15"/>
        <v>0</v>
      </c>
      <c r="J66" s="271" t="str">
        <f t="shared" si="16"/>
        <v/>
      </c>
      <c r="K66" s="272"/>
      <c r="L66" s="274"/>
      <c r="M66" s="134">
        <f t="shared" si="17"/>
        <v>0</v>
      </c>
      <c r="N66" s="254" t="str">
        <f t="shared" si="18"/>
        <v/>
      </c>
      <c r="O66" s="135">
        <f t="shared" si="32"/>
        <v>0</v>
      </c>
      <c r="P66" s="136">
        <f t="shared" si="33"/>
        <v>0</v>
      </c>
      <c r="Q66" s="130" t="str">
        <f t="shared" si="37"/>
        <v/>
      </c>
      <c r="R66" s="131" t="str">
        <f t="shared" si="35"/>
        <v/>
      </c>
      <c r="S66" s="137" t="str">
        <f t="shared" si="36"/>
        <v/>
      </c>
      <c r="T66" s="133" t="str">
        <f t="shared" si="37"/>
        <v/>
      </c>
      <c r="U66" s="138" t="str">
        <f t="shared" si="37"/>
        <v/>
      </c>
      <c r="V66" s="255">
        <f t="shared" si="19"/>
        <v>0</v>
      </c>
      <c r="W66" s="256" t="str">
        <f t="shared" si="20"/>
        <v/>
      </c>
      <c r="X66" s="29" t="str">
        <f t="shared" si="38"/>
        <v/>
      </c>
      <c r="Y66" s="45">
        <f t="shared" si="38"/>
        <v>0</v>
      </c>
      <c r="Z66" s="26" t="str">
        <f t="shared" si="21"/>
        <v/>
      </c>
      <c r="AA66" t="str">
        <f t="shared" si="6"/>
        <v/>
      </c>
      <c r="AB66" t="str">
        <f>IF(AA66&lt;&gt;"",MAX(AB$8:AB65)+1,"")</f>
        <v/>
      </c>
      <c r="AC66" t="str">
        <f t="shared" si="7"/>
        <v/>
      </c>
      <c r="AD66" t="str">
        <f>IF(AC66&lt;&gt;"",MAX(AD$8:AD65)+1,"")</f>
        <v/>
      </c>
      <c r="AE66" t="str">
        <f t="shared" si="8"/>
        <v/>
      </c>
      <c r="AF66" t="str">
        <f>IF(AE66&lt;&gt;"",MAX(AF$8:AF65)+1,"")</f>
        <v/>
      </c>
      <c r="AG66" t="str">
        <f t="shared" si="9"/>
        <v/>
      </c>
      <c r="AH66" t="str">
        <f>IF(AG66&lt;&gt;"",MAX(AH$8:AH65)+1,"")</f>
        <v/>
      </c>
      <c r="AI66" t="str">
        <f t="shared" si="10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9"/>
        <v/>
      </c>
      <c r="AO66" t="str">
        <f>IF(AN66="","",MAX(AO$8:AO65)+1)</f>
        <v/>
      </c>
      <c r="AP66" t="str">
        <f t="shared" si="39"/>
        <v/>
      </c>
      <c r="AQ66" t="str">
        <f t="shared" si="39"/>
        <v/>
      </c>
      <c r="AR66" t="str">
        <f t="shared" si="39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40"/>
        <v/>
      </c>
      <c r="AX66" t="str">
        <f t="shared" si="40"/>
        <v/>
      </c>
      <c r="AY66" t="str">
        <f t="shared" si="40"/>
        <v/>
      </c>
      <c r="AZ66" t="str">
        <f t="shared" si="40"/>
        <v/>
      </c>
      <c r="BA66" s="119" t="str">
        <f t="shared" si="30"/>
        <v/>
      </c>
      <c r="BC66" t="str">
        <f t="shared" si="31"/>
        <v>,00</v>
      </c>
      <c r="BD66">
        <f t="shared" si="13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4"/>
        <v/>
      </c>
      <c r="I67" s="115">
        <f t="shared" si="15"/>
        <v>0</v>
      </c>
      <c r="J67" s="271" t="str">
        <f t="shared" si="16"/>
        <v/>
      </c>
      <c r="K67" s="272"/>
      <c r="L67" s="274"/>
      <c r="M67" s="134">
        <f t="shared" si="17"/>
        <v>0</v>
      </c>
      <c r="N67" s="254" t="str">
        <f t="shared" si="18"/>
        <v/>
      </c>
      <c r="O67" s="135">
        <f t="shared" si="32"/>
        <v>0</v>
      </c>
      <c r="P67" s="136">
        <f t="shared" si="33"/>
        <v>0</v>
      </c>
      <c r="Q67" s="130" t="str">
        <f t="shared" si="37"/>
        <v/>
      </c>
      <c r="R67" s="131" t="str">
        <f t="shared" si="35"/>
        <v/>
      </c>
      <c r="S67" s="137" t="str">
        <f t="shared" si="36"/>
        <v/>
      </c>
      <c r="T67" s="133" t="str">
        <f t="shared" si="37"/>
        <v/>
      </c>
      <c r="U67" s="138" t="str">
        <f t="shared" si="37"/>
        <v/>
      </c>
      <c r="V67" s="255">
        <f t="shared" si="19"/>
        <v>0</v>
      </c>
      <c r="W67" s="256" t="str">
        <f t="shared" si="20"/>
        <v/>
      </c>
      <c r="X67" s="29" t="str">
        <f t="shared" si="38"/>
        <v/>
      </c>
      <c r="Y67" s="45">
        <f t="shared" si="38"/>
        <v>0</v>
      </c>
      <c r="Z67" s="26" t="str">
        <f t="shared" si="21"/>
        <v/>
      </c>
      <c r="AA67" t="str">
        <f t="shared" si="6"/>
        <v/>
      </c>
      <c r="AB67" t="str">
        <f>IF(AA67&lt;&gt;"",MAX(AB$8:AB66)+1,"")</f>
        <v/>
      </c>
      <c r="AC67" t="str">
        <f t="shared" si="7"/>
        <v/>
      </c>
      <c r="AD67" t="str">
        <f>IF(AC67&lt;&gt;"",MAX(AD$8:AD66)+1,"")</f>
        <v/>
      </c>
      <c r="AE67" t="str">
        <f t="shared" si="8"/>
        <v/>
      </c>
      <c r="AF67" t="str">
        <f>IF(AE67&lt;&gt;"",MAX(AF$8:AF66)+1,"")</f>
        <v/>
      </c>
      <c r="AG67" t="str">
        <f t="shared" si="9"/>
        <v/>
      </c>
      <c r="AH67" t="str">
        <f>IF(AG67&lt;&gt;"",MAX(AH$8:AH66)+1,"")</f>
        <v/>
      </c>
      <c r="AI67" t="str">
        <f t="shared" si="10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9"/>
        <v/>
      </c>
      <c r="AO67" t="str">
        <f>IF(AN67="","",MAX(AO$8:AO66)+1)</f>
        <v/>
      </c>
      <c r="AP67" t="str">
        <f t="shared" si="39"/>
        <v/>
      </c>
      <c r="AQ67" t="str">
        <f t="shared" si="39"/>
        <v/>
      </c>
      <c r="AR67" t="str">
        <f t="shared" si="39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40"/>
        <v/>
      </c>
      <c r="AX67" t="str">
        <f t="shared" si="40"/>
        <v/>
      </c>
      <c r="AY67" t="str">
        <f t="shared" si="40"/>
        <v/>
      </c>
      <c r="AZ67" t="str">
        <f t="shared" si="40"/>
        <v/>
      </c>
      <c r="BA67" s="119" t="str">
        <f t="shared" si="30"/>
        <v/>
      </c>
      <c r="BC67" t="str">
        <f t="shared" si="31"/>
        <v>,00</v>
      </c>
      <c r="BD67">
        <f t="shared" si="13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4"/>
        <v/>
      </c>
      <c r="I68" s="115">
        <f t="shared" si="15"/>
        <v>0</v>
      </c>
      <c r="J68" s="271" t="str">
        <f t="shared" si="16"/>
        <v/>
      </c>
      <c r="K68" s="272"/>
      <c r="L68" s="274"/>
      <c r="M68" s="134">
        <f t="shared" si="17"/>
        <v>0</v>
      </c>
      <c r="N68" s="254" t="str">
        <f t="shared" si="18"/>
        <v/>
      </c>
      <c r="O68" s="135">
        <f t="shared" si="32"/>
        <v>0</v>
      </c>
      <c r="P68" s="136">
        <f t="shared" si="33"/>
        <v>0</v>
      </c>
      <c r="Q68" s="130" t="str">
        <f t="shared" si="37"/>
        <v/>
      </c>
      <c r="R68" s="131" t="str">
        <f t="shared" si="35"/>
        <v/>
      </c>
      <c r="S68" s="137" t="str">
        <f t="shared" si="36"/>
        <v/>
      </c>
      <c r="T68" s="133" t="str">
        <f t="shared" si="37"/>
        <v/>
      </c>
      <c r="U68" s="138" t="str">
        <f t="shared" si="37"/>
        <v/>
      </c>
      <c r="V68" s="255">
        <f t="shared" si="19"/>
        <v>0</v>
      </c>
      <c r="W68" s="256" t="str">
        <f t="shared" si="20"/>
        <v/>
      </c>
      <c r="X68" s="29" t="str">
        <f t="shared" si="38"/>
        <v/>
      </c>
      <c r="Y68" s="45">
        <f t="shared" si="38"/>
        <v>0</v>
      </c>
      <c r="Z68" s="26" t="str">
        <f t="shared" si="21"/>
        <v/>
      </c>
      <c r="AA68" t="str">
        <f t="shared" si="6"/>
        <v/>
      </c>
      <c r="AB68" t="str">
        <f>IF(AA68&lt;&gt;"",MAX(AB$8:AB67)+1,"")</f>
        <v/>
      </c>
      <c r="AC68" t="str">
        <f t="shared" si="7"/>
        <v/>
      </c>
      <c r="AD68" t="str">
        <f>IF(AC68&lt;&gt;"",MAX(AD$8:AD67)+1,"")</f>
        <v/>
      </c>
      <c r="AE68" t="str">
        <f t="shared" si="8"/>
        <v/>
      </c>
      <c r="AF68" t="str">
        <f>IF(AE68&lt;&gt;"",MAX(AF$8:AF67)+1,"")</f>
        <v/>
      </c>
      <c r="AG68" t="str">
        <f t="shared" si="9"/>
        <v/>
      </c>
      <c r="AH68" t="str">
        <f>IF(AG68&lt;&gt;"",MAX(AH$8:AH67)+1,"")</f>
        <v/>
      </c>
      <c r="AI68" t="str">
        <f t="shared" si="10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9"/>
        <v/>
      </c>
      <c r="AO68" t="str">
        <f>IF(AN68="","",MAX(AO$8:AO67)+1)</f>
        <v/>
      </c>
      <c r="AP68" t="str">
        <f t="shared" si="39"/>
        <v/>
      </c>
      <c r="AQ68" t="str">
        <f t="shared" si="39"/>
        <v/>
      </c>
      <c r="AR68" t="str">
        <f t="shared" si="39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40"/>
        <v/>
      </c>
      <c r="AX68" t="str">
        <f t="shared" si="40"/>
        <v/>
      </c>
      <c r="AY68" t="str">
        <f t="shared" si="40"/>
        <v/>
      </c>
      <c r="AZ68" t="str">
        <f t="shared" si="40"/>
        <v/>
      </c>
      <c r="BA68" s="119" t="str">
        <f t="shared" si="30"/>
        <v/>
      </c>
      <c r="BC68" t="str">
        <f t="shared" si="31"/>
        <v>,00</v>
      </c>
      <c r="BD68">
        <f t="shared" si="13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4"/>
        <v/>
      </c>
      <c r="I69" s="115">
        <f t="shared" si="15"/>
        <v>0</v>
      </c>
      <c r="J69" s="271" t="str">
        <f t="shared" si="16"/>
        <v/>
      </c>
      <c r="K69" s="272"/>
      <c r="L69" s="274"/>
      <c r="M69" s="134">
        <f t="shared" si="17"/>
        <v>0</v>
      </c>
      <c r="N69" s="254" t="str">
        <f t="shared" si="18"/>
        <v/>
      </c>
      <c r="O69" s="135">
        <f t="shared" si="32"/>
        <v>0</v>
      </c>
      <c r="P69" s="136">
        <f t="shared" si="33"/>
        <v>0</v>
      </c>
      <c r="Q69" s="130" t="str">
        <f t="shared" si="37"/>
        <v/>
      </c>
      <c r="R69" s="131" t="str">
        <f t="shared" si="35"/>
        <v/>
      </c>
      <c r="S69" s="137" t="str">
        <f t="shared" si="36"/>
        <v/>
      </c>
      <c r="T69" s="133" t="str">
        <f t="shared" si="37"/>
        <v/>
      </c>
      <c r="U69" s="138" t="str">
        <f t="shared" si="37"/>
        <v/>
      </c>
      <c r="V69" s="255">
        <f t="shared" si="19"/>
        <v>0</v>
      </c>
      <c r="W69" s="256" t="str">
        <f t="shared" si="20"/>
        <v/>
      </c>
      <c r="X69" s="29" t="str">
        <f t="shared" si="38"/>
        <v/>
      </c>
      <c r="Y69" s="45">
        <f t="shared" si="38"/>
        <v>0</v>
      </c>
      <c r="Z69" s="26" t="str">
        <f t="shared" si="21"/>
        <v/>
      </c>
      <c r="AA69" t="str">
        <f t="shared" si="6"/>
        <v/>
      </c>
      <c r="AB69" t="str">
        <f>IF(AA69&lt;&gt;"",MAX(AB$8:AB68)+1,"")</f>
        <v/>
      </c>
      <c r="AC69" t="str">
        <f t="shared" si="7"/>
        <v/>
      </c>
      <c r="AD69" t="str">
        <f>IF(AC69&lt;&gt;"",MAX(AD$8:AD68)+1,"")</f>
        <v/>
      </c>
      <c r="AE69" t="str">
        <f t="shared" si="8"/>
        <v/>
      </c>
      <c r="AF69" t="str">
        <f>IF(AE69&lt;&gt;"",MAX(AF$8:AF68)+1,"")</f>
        <v/>
      </c>
      <c r="AG69" t="str">
        <f t="shared" si="9"/>
        <v/>
      </c>
      <c r="AH69" t="str">
        <f>IF(AG69&lt;&gt;"",MAX(AH$8:AH68)+1,"")</f>
        <v/>
      </c>
      <c r="AI69" t="str">
        <f t="shared" si="10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9"/>
        <v/>
      </c>
      <c r="AO69" t="str">
        <f>IF(AN69="","",MAX(AO$8:AO68)+1)</f>
        <v/>
      </c>
      <c r="AP69" t="str">
        <f t="shared" si="39"/>
        <v/>
      </c>
      <c r="AQ69" t="str">
        <f t="shared" si="39"/>
        <v/>
      </c>
      <c r="AR69" t="str">
        <f t="shared" si="39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40"/>
        <v/>
      </c>
      <c r="AX69" t="str">
        <f t="shared" si="40"/>
        <v/>
      </c>
      <c r="AY69" t="str">
        <f t="shared" si="40"/>
        <v/>
      </c>
      <c r="AZ69" t="str">
        <f t="shared" si="40"/>
        <v/>
      </c>
      <c r="BA69" s="119" t="str">
        <f t="shared" si="30"/>
        <v/>
      </c>
      <c r="BC69" t="str">
        <f t="shared" si="31"/>
        <v>,00</v>
      </c>
      <c r="BD69">
        <f t="shared" si="13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4"/>
        <v/>
      </c>
      <c r="I70" s="115">
        <f t="shared" si="15"/>
        <v>0</v>
      </c>
      <c r="J70" s="271" t="str">
        <f t="shared" si="16"/>
        <v/>
      </c>
      <c r="K70" s="272"/>
      <c r="L70" s="274"/>
      <c r="M70" s="134">
        <f t="shared" si="17"/>
        <v>0</v>
      </c>
      <c r="N70" s="254" t="str">
        <f t="shared" si="18"/>
        <v/>
      </c>
      <c r="O70" s="135">
        <f t="shared" si="32"/>
        <v>0</v>
      </c>
      <c r="P70" s="136">
        <f t="shared" si="33"/>
        <v>0</v>
      </c>
      <c r="Q70" s="130" t="str">
        <f t="shared" si="37"/>
        <v/>
      </c>
      <c r="R70" s="131" t="str">
        <f t="shared" si="35"/>
        <v/>
      </c>
      <c r="S70" s="137" t="str">
        <f t="shared" si="36"/>
        <v/>
      </c>
      <c r="T70" s="133" t="str">
        <f t="shared" si="37"/>
        <v/>
      </c>
      <c r="U70" s="138" t="str">
        <f t="shared" si="37"/>
        <v/>
      </c>
      <c r="V70" s="255">
        <f t="shared" si="19"/>
        <v>0</v>
      </c>
      <c r="W70" s="256" t="str">
        <f t="shared" si="20"/>
        <v/>
      </c>
      <c r="X70" s="29" t="str">
        <f t="shared" si="38"/>
        <v/>
      </c>
      <c r="Y70" s="45">
        <f t="shared" si="38"/>
        <v>0</v>
      </c>
      <c r="Z70" s="26" t="str">
        <f t="shared" si="21"/>
        <v/>
      </c>
      <c r="AA70" t="str">
        <f t="shared" si="6"/>
        <v/>
      </c>
      <c r="AB70" t="str">
        <f>IF(AA70&lt;&gt;"",MAX(AB$8:AB69)+1,"")</f>
        <v/>
      </c>
      <c r="AC70" t="str">
        <f t="shared" si="7"/>
        <v/>
      </c>
      <c r="AD70" t="str">
        <f>IF(AC70&lt;&gt;"",MAX(AD$8:AD69)+1,"")</f>
        <v/>
      </c>
      <c r="AE70" t="str">
        <f t="shared" si="8"/>
        <v/>
      </c>
      <c r="AF70" t="str">
        <f>IF(AE70&lt;&gt;"",MAX(AF$8:AF69)+1,"")</f>
        <v/>
      </c>
      <c r="AG70" t="str">
        <f t="shared" si="9"/>
        <v/>
      </c>
      <c r="AH70" t="str">
        <f>IF(AG70&lt;&gt;"",MAX(AH$8:AH69)+1,"")</f>
        <v/>
      </c>
      <c r="AI70" t="str">
        <f t="shared" si="10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9"/>
        <v/>
      </c>
      <c r="AO70" t="str">
        <f>IF(AN70="","",MAX(AO$8:AO69)+1)</f>
        <v/>
      </c>
      <c r="AP70" t="str">
        <f t="shared" si="39"/>
        <v/>
      </c>
      <c r="AQ70" t="str">
        <f t="shared" si="39"/>
        <v/>
      </c>
      <c r="AR70" t="str">
        <f t="shared" si="39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40"/>
        <v/>
      </c>
      <c r="AX70" t="str">
        <f t="shared" si="40"/>
        <v/>
      </c>
      <c r="AY70" t="str">
        <f t="shared" si="40"/>
        <v/>
      </c>
      <c r="AZ70" t="str">
        <f t="shared" si="40"/>
        <v/>
      </c>
      <c r="BA70" s="119" t="str">
        <f t="shared" si="30"/>
        <v/>
      </c>
      <c r="BC70" t="str">
        <f t="shared" si="31"/>
        <v>,00</v>
      </c>
      <c r="BD70">
        <f t="shared" si="13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4"/>
        <v/>
      </c>
      <c r="I71" s="115">
        <f t="shared" si="15"/>
        <v>0</v>
      </c>
      <c r="J71" s="271" t="str">
        <f t="shared" si="16"/>
        <v/>
      </c>
      <c r="K71" s="272"/>
      <c r="L71" s="274"/>
      <c r="M71" s="134">
        <f t="shared" si="17"/>
        <v>0</v>
      </c>
      <c r="N71" s="254" t="str">
        <f t="shared" si="18"/>
        <v/>
      </c>
      <c r="O71" s="135">
        <f t="shared" si="32"/>
        <v>0</v>
      </c>
      <c r="P71" s="136">
        <f t="shared" si="33"/>
        <v>0</v>
      </c>
      <c r="Q71" s="130" t="str">
        <f t="shared" si="37"/>
        <v/>
      </c>
      <c r="R71" s="131" t="str">
        <f t="shared" si="35"/>
        <v/>
      </c>
      <c r="S71" s="137" t="str">
        <f t="shared" si="36"/>
        <v/>
      </c>
      <c r="T71" s="133" t="str">
        <f t="shared" si="37"/>
        <v/>
      </c>
      <c r="U71" s="138" t="str">
        <f t="shared" si="37"/>
        <v/>
      </c>
      <c r="V71" s="255">
        <f t="shared" si="19"/>
        <v>0</v>
      </c>
      <c r="W71" s="256" t="str">
        <f t="shared" si="20"/>
        <v/>
      </c>
      <c r="X71" s="29" t="str">
        <f t="shared" si="38"/>
        <v/>
      </c>
      <c r="Y71" s="45">
        <f t="shared" si="38"/>
        <v>0</v>
      </c>
      <c r="Z71" s="26" t="str">
        <f t="shared" si="21"/>
        <v/>
      </c>
      <c r="AA71" t="str">
        <f t="shared" si="6"/>
        <v/>
      </c>
      <c r="AB71" t="str">
        <f>IF(AA71&lt;&gt;"",MAX(AB$8:AB70)+1,"")</f>
        <v/>
      </c>
      <c r="AC71" t="str">
        <f t="shared" si="7"/>
        <v/>
      </c>
      <c r="AD71" t="str">
        <f>IF(AC71&lt;&gt;"",MAX(AD$8:AD70)+1,"")</f>
        <v/>
      </c>
      <c r="AE71" t="str">
        <f t="shared" si="8"/>
        <v/>
      </c>
      <c r="AF71" t="str">
        <f>IF(AE71&lt;&gt;"",MAX(AF$8:AF70)+1,"")</f>
        <v/>
      </c>
      <c r="AG71" t="str">
        <f t="shared" si="9"/>
        <v/>
      </c>
      <c r="AH71" t="str">
        <f>IF(AG71&lt;&gt;"",MAX(AH$8:AH70)+1,"")</f>
        <v/>
      </c>
      <c r="AI71" t="str">
        <f t="shared" si="10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9"/>
        <v/>
      </c>
      <c r="AO71" t="str">
        <f>IF(AN71="","",MAX(AO$8:AO70)+1)</f>
        <v/>
      </c>
      <c r="AP71" t="str">
        <f t="shared" si="39"/>
        <v/>
      </c>
      <c r="AQ71" t="str">
        <f t="shared" si="39"/>
        <v/>
      </c>
      <c r="AR71" t="str">
        <f t="shared" si="39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40"/>
        <v/>
      </c>
      <c r="AX71" t="str">
        <f t="shared" si="40"/>
        <v/>
      </c>
      <c r="AY71" t="str">
        <f t="shared" si="40"/>
        <v/>
      </c>
      <c r="AZ71" t="str">
        <f t="shared" si="40"/>
        <v/>
      </c>
      <c r="BA71" s="119" t="str">
        <f t="shared" si="30"/>
        <v/>
      </c>
      <c r="BC71" t="str">
        <f t="shared" si="31"/>
        <v>,00</v>
      </c>
      <c r="BD71">
        <f t="shared" si="13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4"/>
        <v/>
      </c>
      <c r="I72" s="115">
        <f t="shared" si="15"/>
        <v>0</v>
      </c>
      <c r="J72" s="271" t="str">
        <f t="shared" si="16"/>
        <v/>
      </c>
      <c r="K72" s="272"/>
      <c r="L72" s="274"/>
      <c r="M72" s="134">
        <f t="shared" si="17"/>
        <v>0</v>
      </c>
      <c r="N72" s="254" t="str">
        <f t="shared" si="18"/>
        <v/>
      </c>
      <c r="O72" s="135">
        <f t="shared" si="32"/>
        <v>0</v>
      </c>
      <c r="P72" s="136">
        <f t="shared" si="33"/>
        <v>0</v>
      </c>
      <c r="Q72" s="130" t="str">
        <f t="shared" si="37"/>
        <v/>
      </c>
      <c r="R72" s="131" t="str">
        <f t="shared" si="35"/>
        <v/>
      </c>
      <c r="S72" s="137" t="str">
        <f t="shared" si="36"/>
        <v/>
      </c>
      <c r="T72" s="133" t="str">
        <f t="shared" si="37"/>
        <v/>
      </c>
      <c r="U72" s="138" t="str">
        <f t="shared" si="37"/>
        <v/>
      </c>
      <c r="V72" s="255">
        <f t="shared" si="19"/>
        <v>0</v>
      </c>
      <c r="W72" s="256" t="str">
        <f t="shared" si="20"/>
        <v/>
      </c>
      <c r="X72" s="29" t="str">
        <f t="shared" si="38"/>
        <v/>
      </c>
      <c r="Y72" s="45">
        <f t="shared" si="38"/>
        <v>0</v>
      </c>
      <c r="Z72" s="26" t="str">
        <f t="shared" si="21"/>
        <v/>
      </c>
      <c r="AA72" t="str">
        <f t="shared" si="6"/>
        <v/>
      </c>
      <c r="AB72" t="str">
        <f>IF(AA72&lt;&gt;"",MAX(AB$8:AB71)+1,"")</f>
        <v/>
      </c>
      <c r="AC72" t="str">
        <f t="shared" si="7"/>
        <v/>
      </c>
      <c r="AD72" t="str">
        <f>IF(AC72&lt;&gt;"",MAX(AD$8:AD71)+1,"")</f>
        <v/>
      </c>
      <c r="AE72" t="str">
        <f t="shared" si="8"/>
        <v/>
      </c>
      <c r="AF72" t="str">
        <f>IF(AE72&lt;&gt;"",MAX(AF$8:AF71)+1,"")</f>
        <v/>
      </c>
      <c r="AG72" t="str">
        <f t="shared" si="9"/>
        <v/>
      </c>
      <c r="AH72" t="str">
        <f>IF(AG72&lt;&gt;"",MAX(AH$8:AH71)+1,"")</f>
        <v/>
      </c>
      <c r="AI72" t="str">
        <f t="shared" si="10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9"/>
        <v/>
      </c>
      <c r="AO72" t="str">
        <f>IF(AN72="","",MAX(AO$8:AO71)+1)</f>
        <v/>
      </c>
      <c r="AP72" t="str">
        <f t="shared" si="39"/>
        <v/>
      </c>
      <c r="AQ72" t="str">
        <f t="shared" si="39"/>
        <v/>
      </c>
      <c r="AR72" t="str">
        <f t="shared" si="39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40"/>
        <v/>
      </c>
      <c r="AX72" t="str">
        <f t="shared" si="40"/>
        <v/>
      </c>
      <c r="AY72" t="str">
        <f t="shared" si="40"/>
        <v/>
      </c>
      <c r="AZ72" t="str">
        <f t="shared" si="40"/>
        <v/>
      </c>
      <c r="BA72" s="119" t="str">
        <f t="shared" si="30"/>
        <v/>
      </c>
      <c r="BC72" t="str">
        <f t="shared" si="31"/>
        <v>,00</v>
      </c>
      <c r="BD72">
        <f t="shared" si="13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4"/>
        <v/>
      </c>
      <c r="I73" s="115">
        <f t="shared" si="15"/>
        <v>0</v>
      </c>
      <c r="J73" s="271" t="str">
        <f t="shared" si="16"/>
        <v/>
      </c>
      <c r="K73" s="272"/>
      <c r="L73" s="274"/>
      <c r="M73" s="134">
        <f t="shared" si="17"/>
        <v>0</v>
      </c>
      <c r="N73" s="254" t="str">
        <f t="shared" si="18"/>
        <v/>
      </c>
      <c r="O73" s="135">
        <f t="shared" si="32"/>
        <v>0</v>
      </c>
      <c r="P73" s="136">
        <f t="shared" si="33"/>
        <v>0</v>
      </c>
      <c r="Q73" s="130" t="str">
        <f t="shared" si="37"/>
        <v/>
      </c>
      <c r="R73" s="131" t="str">
        <f t="shared" si="35"/>
        <v/>
      </c>
      <c r="S73" s="137" t="str">
        <f t="shared" ref="S73:S101" si="41">IF(N73="","",VLOOKUP(N73,kateg2,4,FALSE))</f>
        <v/>
      </c>
      <c r="T73" s="133" t="str">
        <f t="shared" si="37"/>
        <v/>
      </c>
      <c r="U73" s="138" t="str">
        <f t="shared" si="37"/>
        <v/>
      </c>
      <c r="V73" s="255">
        <f t="shared" si="19"/>
        <v>0</v>
      </c>
      <c r="W73" s="256" t="str">
        <f t="shared" si="20"/>
        <v/>
      </c>
      <c r="X73" s="29" t="str">
        <f t="shared" ref="X73:Y100" si="42">J73</f>
        <v/>
      </c>
      <c r="Y73" s="45">
        <f t="shared" si="42"/>
        <v>0</v>
      </c>
      <c r="Z73" s="26" t="str">
        <f t="shared" si="21"/>
        <v/>
      </c>
      <c r="AA73" t="str">
        <f t="shared" ref="AA73:AA100" si="43">IF(AA$8=$N73,$Q73,"")</f>
        <v/>
      </c>
      <c r="AB73" t="str">
        <f>IF(AA73&lt;&gt;"",MAX(AB$8:AB72)+1,"")</f>
        <v/>
      </c>
      <c r="AC73" t="str">
        <f t="shared" ref="AC73:AC101" si="44">IF(AC$8=$N73,$Q73,"")</f>
        <v/>
      </c>
      <c r="AD73" t="str">
        <f>IF(AC73&lt;&gt;"",MAX(AD$8:AD72)+1,"")</f>
        <v/>
      </c>
      <c r="AE73" t="str">
        <f t="shared" ref="AE73:AE101" si="45">IF(AE$8=$N73,$Q73,"")</f>
        <v/>
      </c>
      <c r="AF73" t="str">
        <f>IF(AE73&lt;&gt;"",MAX(AF$8:AF72)+1,"")</f>
        <v/>
      </c>
      <c r="AG73" t="str">
        <f t="shared" ref="AG73:AG101" si="46">IF(AG$8=$N73,$Q73,"")</f>
        <v/>
      </c>
      <c r="AH73" t="str">
        <f>IF(AG73&lt;&gt;"",MAX(AH$8:AH72)+1,"")</f>
        <v/>
      </c>
      <c r="AI73" t="str">
        <f t="shared" ref="AI73:AI101" si="47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9"/>
        <v/>
      </c>
      <c r="AO73" t="str">
        <f>IF(AN73="","",MAX(AO$8:AO72)+1)</f>
        <v/>
      </c>
      <c r="AP73" t="str">
        <f t="shared" si="39"/>
        <v/>
      </c>
      <c r="AQ73" t="str">
        <f t="shared" si="39"/>
        <v/>
      </c>
      <c r="AR73" t="str">
        <f t="shared" si="39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40"/>
        <v/>
      </c>
      <c r="AX73" t="str">
        <f t="shared" si="40"/>
        <v/>
      </c>
      <c r="AY73" t="str">
        <f t="shared" si="40"/>
        <v/>
      </c>
      <c r="AZ73" t="str">
        <f t="shared" si="40"/>
        <v/>
      </c>
      <c r="BA73" s="119" t="str">
        <f t="shared" si="30"/>
        <v/>
      </c>
      <c r="BC73" t="str">
        <f t="shared" si="31"/>
        <v>,00</v>
      </c>
      <c r="BD73">
        <f t="shared" ref="BD73:BD100" si="48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9">IF(OR(B74="",ISERROR(VLOOKUP(B74,$AK$9:$AL$100,2,FALSE))),"",VLOOKUP(B74,$AK$9:$AL$100,2,FALSE))</f>
        <v/>
      </c>
      <c r="I74" s="115">
        <f t="shared" ref="I74:I100" si="50">B74</f>
        <v>0</v>
      </c>
      <c r="J74" s="271" t="str">
        <f t="shared" ref="J74:J100" si="51">A74</f>
        <v/>
      </c>
      <c r="K74" s="272"/>
      <c r="L74" s="274"/>
      <c r="M74" s="134">
        <f t="shared" ref="M74:M100" si="52">V74</f>
        <v>0</v>
      </c>
      <c r="N74" s="254" t="str">
        <f t="shared" ref="N74:N100" si="53">IF(ISERROR(VLOOKUP($K74,$B$9:$G$100,N$3,FALSE)),"",VLOOKUP($K74,$B$9:$G$100,N$3,FALSE))</f>
        <v/>
      </c>
      <c r="O74" s="135">
        <f t="shared" ref="O74:O100" si="54">AL74</f>
        <v>0</v>
      </c>
      <c r="P74" s="136">
        <f t="shared" ref="P74:P100" si="55">K74</f>
        <v>0</v>
      </c>
      <c r="Q74" s="130" t="str">
        <f t="shared" si="37"/>
        <v/>
      </c>
      <c r="R74" s="131" t="str">
        <f t="shared" ref="R74:R101" si="56">IF(ISERROR(VLOOKUP($K74,$B$9:$G$100,R$3,FALSE)),"",IF(VLOOKUP($K74,$B$9:$G$100,R$3,FALSE)=0,"",VLOOKUP($K74,$B$9:$G$100,R$3,FALSE)))</f>
        <v/>
      </c>
      <c r="S74" s="137" t="str">
        <f t="shared" si="41"/>
        <v/>
      </c>
      <c r="T74" s="133" t="str">
        <f t="shared" si="37"/>
        <v/>
      </c>
      <c r="U74" s="138" t="str">
        <f t="shared" si="37"/>
        <v/>
      </c>
      <c r="V74" s="255">
        <f t="shared" ref="V74:V100" si="57">IF(ISERROR(VALUE(BC74)),L74,IF(VALUE(BC74)&gt;=1,VALUE(BC74)/(1440*60),VALUE(BC74)))</f>
        <v>0</v>
      </c>
      <c r="W74" s="256" t="str">
        <f t="shared" ref="W74:W100" si="58">IF(AU74="","",AU74)</f>
        <v/>
      </c>
      <c r="X74" s="29" t="str">
        <f t="shared" si="42"/>
        <v/>
      </c>
      <c r="Y74" s="45">
        <f t="shared" si="42"/>
        <v>0</v>
      </c>
      <c r="Z74" s="26" t="str">
        <f t="shared" ref="Z74:Z100" si="59">X74</f>
        <v/>
      </c>
      <c r="AA74" t="str">
        <f t="shared" si="43"/>
        <v/>
      </c>
      <c r="AB74" t="str">
        <f>IF(AA74&lt;&gt;"",MAX(AB$8:AB73)+1,"")</f>
        <v/>
      </c>
      <c r="AC74" t="str">
        <f t="shared" si="44"/>
        <v/>
      </c>
      <c r="AD74" t="str">
        <f>IF(AC74&lt;&gt;"",MAX(AD$8:AD73)+1,"")</f>
        <v/>
      </c>
      <c r="AE74" t="str">
        <f t="shared" si="45"/>
        <v/>
      </c>
      <c r="AF74" t="str">
        <f>IF(AE74&lt;&gt;"",MAX(AF$8:AF73)+1,"")</f>
        <v/>
      </c>
      <c r="AG74" t="str">
        <f t="shared" si="46"/>
        <v/>
      </c>
      <c r="AH74" t="str">
        <f>IF(AG74&lt;&gt;"",MAX(AH$8:AH73)+1,"")</f>
        <v/>
      </c>
      <c r="AI74" t="str">
        <f t="shared" si="47"/>
        <v/>
      </c>
      <c r="AJ74" t="str">
        <f>IF(AI74&lt;&gt;"",MAX(AJ$8:AJ73)+1,"")</f>
        <v/>
      </c>
      <c r="AK74" s="26">
        <f t="shared" ref="AK74:AK100" si="60">Y74</f>
        <v>0</v>
      </c>
      <c r="AL74">
        <f t="shared" ref="AL74:AL100" si="61">SUM(AB74,AD74,AF74,AH74,AJ74)</f>
        <v>0</v>
      </c>
      <c r="AM74">
        <f t="shared" ref="AM74:AM100" si="62">COUNTBLANK(AN74:AR74)</f>
        <v>5</v>
      </c>
      <c r="AN74" t="str">
        <f t="shared" ref="AN74:AR100" si="63">IF(ISERROR(SEARCH(AN$8,$U74,1)),"",AN$8 &amp; "  ")</f>
        <v/>
      </c>
      <c r="AO74" t="str">
        <f>IF(AN74="","",MAX(AO$8:AO73)+1)</f>
        <v/>
      </c>
      <c r="AP74" t="str">
        <f t="shared" si="63"/>
        <v/>
      </c>
      <c r="AQ74" t="str">
        <f t="shared" si="63"/>
        <v/>
      </c>
      <c r="AR74" t="str">
        <f t="shared" si="63"/>
        <v/>
      </c>
      <c r="AS74" t="str">
        <f t="shared" ref="AS74:AS101" si="64">AP74&amp;AQ74&amp;AR74</f>
        <v/>
      </c>
      <c r="AT74" t="str">
        <f>IF(AS74="","",MAX(AT$8:AT73)+1)</f>
        <v/>
      </c>
      <c r="AU74" t="str">
        <f t="shared" ref="AU74:AU101" si="65">AO74&amp;IF(AO74&lt;&gt;"", " ","")&amp;AT74</f>
        <v/>
      </c>
      <c r="AV74" s="119" t="str">
        <f t="shared" ref="AV74:AV101" si="66">IF(AND(AN74&lt;&gt;"",AS74&lt;&gt;""),TRIM(CONCATENATE(AN74," ",AS74)),"")</f>
        <v/>
      </c>
      <c r="AW74" t="str">
        <f t="shared" ref="AW74:AZ100" si="67">IF(ISERROR(SEARCH(AW$8,$G74,1)),"",AW$8)</f>
        <v/>
      </c>
      <c r="AX74" t="str">
        <f t="shared" si="67"/>
        <v/>
      </c>
      <c r="AY74" t="str">
        <f t="shared" si="67"/>
        <v/>
      </c>
      <c r="AZ74" t="str">
        <f t="shared" si="67"/>
        <v/>
      </c>
      <c r="BA74" s="119" t="str">
        <f t="shared" ref="BA74:BA100" si="68">TRIM(CONCATENATE(AX74," ",AY74," ",AZ74))</f>
        <v/>
      </c>
      <c r="BC74" t="str">
        <f t="shared" ref="BC74:BC100" si="69">IF(ISERROR(SEARCH(",",L74)),CONCATENATE(L74,",00"),L74)</f>
        <v>,00</v>
      </c>
      <c r="BD74">
        <f t="shared" si="48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9"/>
        <v/>
      </c>
      <c r="I75" s="115">
        <f t="shared" si="50"/>
        <v>0</v>
      </c>
      <c r="J75" s="271" t="str">
        <f t="shared" si="51"/>
        <v/>
      </c>
      <c r="K75" s="272"/>
      <c r="L75" s="274"/>
      <c r="M75" s="134">
        <f t="shared" si="52"/>
        <v>0</v>
      </c>
      <c r="N75" s="254" t="str">
        <f t="shared" si="53"/>
        <v/>
      </c>
      <c r="O75" s="135">
        <f t="shared" si="54"/>
        <v>0</v>
      </c>
      <c r="P75" s="136">
        <f t="shared" si="55"/>
        <v>0</v>
      </c>
      <c r="Q75" s="130" t="str">
        <f t="shared" si="37"/>
        <v/>
      </c>
      <c r="R75" s="131" t="str">
        <f t="shared" si="56"/>
        <v/>
      </c>
      <c r="S75" s="137" t="str">
        <f t="shared" si="41"/>
        <v/>
      </c>
      <c r="T75" s="133" t="str">
        <f t="shared" si="37"/>
        <v/>
      </c>
      <c r="U75" s="138" t="str">
        <f t="shared" si="37"/>
        <v/>
      </c>
      <c r="V75" s="255">
        <f t="shared" si="57"/>
        <v>0</v>
      </c>
      <c r="W75" s="256" t="str">
        <f t="shared" si="58"/>
        <v/>
      </c>
      <c r="X75" s="29" t="str">
        <f t="shared" si="42"/>
        <v/>
      </c>
      <c r="Y75" s="45">
        <f t="shared" si="42"/>
        <v>0</v>
      </c>
      <c r="Z75" s="26" t="str">
        <f t="shared" si="59"/>
        <v/>
      </c>
      <c r="AA75" t="str">
        <f t="shared" si="43"/>
        <v/>
      </c>
      <c r="AB75" t="str">
        <f>IF(AA75&lt;&gt;"",MAX(AB$8:AB74)+1,"")</f>
        <v/>
      </c>
      <c r="AC75" t="str">
        <f t="shared" si="44"/>
        <v/>
      </c>
      <c r="AD75" t="str">
        <f>IF(AC75&lt;&gt;"",MAX(AD$8:AD74)+1,"")</f>
        <v/>
      </c>
      <c r="AE75" t="str">
        <f t="shared" si="45"/>
        <v/>
      </c>
      <c r="AF75" t="str">
        <f>IF(AE75&lt;&gt;"",MAX(AF$8:AF74)+1,"")</f>
        <v/>
      </c>
      <c r="AG75" t="str">
        <f t="shared" si="46"/>
        <v/>
      </c>
      <c r="AH75" t="str">
        <f>IF(AG75&lt;&gt;"",MAX(AH$8:AH74)+1,"")</f>
        <v/>
      </c>
      <c r="AI75" t="str">
        <f t="shared" si="47"/>
        <v/>
      </c>
      <c r="AJ75" t="str">
        <f>IF(AI75&lt;&gt;"",MAX(AJ$8:AJ74)+1,"")</f>
        <v/>
      </c>
      <c r="AK75" s="26">
        <f t="shared" si="60"/>
        <v>0</v>
      </c>
      <c r="AL75">
        <f t="shared" si="61"/>
        <v>0</v>
      </c>
      <c r="AM75">
        <f t="shared" si="62"/>
        <v>5</v>
      </c>
      <c r="AN75" t="str">
        <f t="shared" si="63"/>
        <v/>
      </c>
      <c r="AO75" t="str">
        <f>IF(AN75="","",MAX(AO$8:AO74)+1)</f>
        <v/>
      </c>
      <c r="AP75" t="str">
        <f t="shared" si="63"/>
        <v/>
      </c>
      <c r="AQ75" t="str">
        <f t="shared" si="63"/>
        <v/>
      </c>
      <c r="AR75" t="str">
        <f t="shared" si="63"/>
        <v/>
      </c>
      <c r="AS75" t="str">
        <f t="shared" si="64"/>
        <v/>
      </c>
      <c r="AT75" t="str">
        <f>IF(AS75="","",MAX(AT$8:AT74)+1)</f>
        <v/>
      </c>
      <c r="AU75" t="str">
        <f t="shared" si="65"/>
        <v/>
      </c>
      <c r="AV75" s="119" t="str">
        <f t="shared" si="66"/>
        <v/>
      </c>
      <c r="AW75" t="str">
        <f t="shared" si="67"/>
        <v/>
      </c>
      <c r="AX75" t="str">
        <f t="shared" si="67"/>
        <v/>
      </c>
      <c r="AY75" t="str">
        <f t="shared" si="67"/>
        <v/>
      </c>
      <c r="AZ75" t="str">
        <f t="shared" si="67"/>
        <v/>
      </c>
      <c r="BA75" s="119" t="str">
        <f t="shared" si="68"/>
        <v/>
      </c>
      <c r="BC75" t="str">
        <f t="shared" si="69"/>
        <v>,00</v>
      </c>
      <c r="BD75">
        <f t="shared" si="48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9"/>
        <v/>
      </c>
      <c r="I76" s="115">
        <f t="shared" si="50"/>
        <v>0</v>
      </c>
      <c r="J76" s="271" t="str">
        <f t="shared" si="51"/>
        <v/>
      </c>
      <c r="K76" s="272"/>
      <c r="L76" s="274"/>
      <c r="M76" s="134">
        <f t="shared" si="52"/>
        <v>0</v>
      </c>
      <c r="N76" s="254" t="str">
        <f t="shared" si="53"/>
        <v/>
      </c>
      <c r="O76" s="135">
        <f t="shared" si="54"/>
        <v>0</v>
      </c>
      <c r="P76" s="136">
        <f t="shared" si="55"/>
        <v>0</v>
      </c>
      <c r="Q76" s="130" t="str">
        <f t="shared" si="37"/>
        <v/>
      </c>
      <c r="R76" s="131" t="str">
        <f t="shared" si="56"/>
        <v/>
      </c>
      <c r="S76" s="137" t="str">
        <f t="shared" si="41"/>
        <v/>
      </c>
      <c r="T76" s="133" t="str">
        <f t="shared" si="37"/>
        <v/>
      </c>
      <c r="U76" s="138" t="str">
        <f t="shared" si="37"/>
        <v/>
      </c>
      <c r="V76" s="255">
        <f t="shared" si="57"/>
        <v>0</v>
      </c>
      <c r="W76" s="256" t="str">
        <f t="shared" si="58"/>
        <v/>
      </c>
      <c r="X76" s="29" t="str">
        <f t="shared" si="42"/>
        <v/>
      </c>
      <c r="Y76" s="45">
        <f t="shared" si="42"/>
        <v>0</v>
      </c>
      <c r="Z76" s="26" t="str">
        <f t="shared" si="59"/>
        <v/>
      </c>
      <c r="AA76" t="str">
        <f t="shared" si="43"/>
        <v/>
      </c>
      <c r="AB76" t="str">
        <f>IF(AA76&lt;&gt;"",MAX(AB$8:AB75)+1,"")</f>
        <v/>
      </c>
      <c r="AC76" t="str">
        <f t="shared" si="44"/>
        <v/>
      </c>
      <c r="AD76" t="str">
        <f>IF(AC76&lt;&gt;"",MAX(AD$8:AD75)+1,"")</f>
        <v/>
      </c>
      <c r="AE76" t="str">
        <f t="shared" si="45"/>
        <v/>
      </c>
      <c r="AF76" t="str">
        <f>IF(AE76&lt;&gt;"",MAX(AF$8:AF75)+1,"")</f>
        <v/>
      </c>
      <c r="AG76" t="str">
        <f t="shared" si="46"/>
        <v/>
      </c>
      <c r="AH76" t="str">
        <f>IF(AG76&lt;&gt;"",MAX(AH$8:AH75)+1,"")</f>
        <v/>
      </c>
      <c r="AI76" t="str">
        <f t="shared" si="47"/>
        <v/>
      </c>
      <c r="AJ76" t="str">
        <f>IF(AI76&lt;&gt;"",MAX(AJ$8:AJ75)+1,"")</f>
        <v/>
      </c>
      <c r="AK76" s="26">
        <f t="shared" si="60"/>
        <v>0</v>
      </c>
      <c r="AL76">
        <f t="shared" si="61"/>
        <v>0</v>
      </c>
      <c r="AM76">
        <f t="shared" si="62"/>
        <v>5</v>
      </c>
      <c r="AN76" t="str">
        <f t="shared" si="63"/>
        <v/>
      </c>
      <c r="AO76" t="str">
        <f>IF(AN76="","",MAX(AO$8:AO75)+1)</f>
        <v/>
      </c>
      <c r="AP76" t="str">
        <f t="shared" si="63"/>
        <v/>
      </c>
      <c r="AQ76" t="str">
        <f t="shared" si="63"/>
        <v/>
      </c>
      <c r="AR76" t="str">
        <f t="shared" si="63"/>
        <v/>
      </c>
      <c r="AS76" t="str">
        <f t="shared" si="64"/>
        <v/>
      </c>
      <c r="AT76" t="str">
        <f>IF(AS76="","",MAX(AT$8:AT75)+1)</f>
        <v/>
      </c>
      <c r="AU76" t="str">
        <f t="shared" si="65"/>
        <v/>
      </c>
      <c r="AV76" s="119" t="str">
        <f t="shared" si="66"/>
        <v/>
      </c>
      <c r="AW76" t="str">
        <f t="shared" si="67"/>
        <v/>
      </c>
      <c r="AX76" t="str">
        <f t="shared" si="67"/>
        <v/>
      </c>
      <c r="AY76" t="str">
        <f t="shared" si="67"/>
        <v/>
      </c>
      <c r="AZ76" t="str">
        <f t="shared" si="67"/>
        <v/>
      </c>
      <c r="BA76" s="119" t="str">
        <f t="shared" si="68"/>
        <v/>
      </c>
      <c r="BC76" t="str">
        <f t="shared" si="69"/>
        <v>,00</v>
      </c>
      <c r="BD76">
        <f t="shared" si="48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9"/>
        <v/>
      </c>
      <c r="I77" s="115">
        <f t="shared" si="50"/>
        <v>0</v>
      </c>
      <c r="J77" s="271" t="str">
        <f t="shared" si="51"/>
        <v/>
      </c>
      <c r="K77" s="272"/>
      <c r="L77" s="274"/>
      <c r="M77" s="134">
        <f t="shared" si="52"/>
        <v>0</v>
      </c>
      <c r="N77" s="254" t="str">
        <f t="shared" si="53"/>
        <v/>
      </c>
      <c r="O77" s="135">
        <f t="shared" si="54"/>
        <v>0</v>
      </c>
      <c r="P77" s="136">
        <f t="shared" si="55"/>
        <v>0</v>
      </c>
      <c r="Q77" s="130" t="str">
        <f t="shared" si="37"/>
        <v/>
      </c>
      <c r="R77" s="131" t="str">
        <f t="shared" si="56"/>
        <v/>
      </c>
      <c r="S77" s="137" t="str">
        <f t="shared" si="41"/>
        <v/>
      </c>
      <c r="T77" s="133" t="str">
        <f t="shared" si="37"/>
        <v/>
      </c>
      <c r="U77" s="138" t="str">
        <f t="shared" si="37"/>
        <v/>
      </c>
      <c r="V77" s="255">
        <f t="shared" si="57"/>
        <v>0</v>
      </c>
      <c r="W77" s="256" t="str">
        <f t="shared" si="58"/>
        <v/>
      </c>
      <c r="X77" s="29" t="str">
        <f t="shared" si="42"/>
        <v/>
      </c>
      <c r="Y77" s="45">
        <f t="shared" si="42"/>
        <v>0</v>
      </c>
      <c r="Z77" s="26" t="str">
        <f t="shared" si="59"/>
        <v/>
      </c>
      <c r="AA77" t="str">
        <f t="shared" si="43"/>
        <v/>
      </c>
      <c r="AB77" t="str">
        <f>IF(AA77&lt;&gt;"",MAX(AB$8:AB76)+1,"")</f>
        <v/>
      </c>
      <c r="AC77" t="str">
        <f t="shared" si="44"/>
        <v/>
      </c>
      <c r="AD77" t="str">
        <f>IF(AC77&lt;&gt;"",MAX(AD$8:AD76)+1,"")</f>
        <v/>
      </c>
      <c r="AE77" t="str">
        <f t="shared" si="45"/>
        <v/>
      </c>
      <c r="AF77" t="str">
        <f>IF(AE77&lt;&gt;"",MAX(AF$8:AF76)+1,"")</f>
        <v/>
      </c>
      <c r="AG77" t="str">
        <f t="shared" si="46"/>
        <v/>
      </c>
      <c r="AH77" t="str">
        <f>IF(AG77&lt;&gt;"",MAX(AH$8:AH76)+1,"")</f>
        <v/>
      </c>
      <c r="AI77" t="str">
        <f t="shared" si="47"/>
        <v/>
      </c>
      <c r="AJ77" t="str">
        <f>IF(AI77&lt;&gt;"",MAX(AJ$8:AJ76)+1,"")</f>
        <v/>
      </c>
      <c r="AK77" s="26">
        <f t="shared" si="60"/>
        <v>0</v>
      </c>
      <c r="AL77">
        <f t="shared" si="61"/>
        <v>0</v>
      </c>
      <c r="AM77">
        <f t="shared" si="62"/>
        <v>5</v>
      </c>
      <c r="AN77" t="str">
        <f t="shared" si="63"/>
        <v/>
      </c>
      <c r="AO77" t="str">
        <f>IF(AN77="","",MAX(AO$8:AO76)+1)</f>
        <v/>
      </c>
      <c r="AP77" t="str">
        <f t="shared" si="63"/>
        <v/>
      </c>
      <c r="AQ77" t="str">
        <f t="shared" si="63"/>
        <v/>
      </c>
      <c r="AR77" t="str">
        <f t="shared" si="63"/>
        <v/>
      </c>
      <c r="AS77" t="str">
        <f t="shared" si="64"/>
        <v/>
      </c>
      <c r="AT77" t="str">
        <f>IF(AS77="","",MAX(AT$8:AT76)+1)</f>
        <v/>
      </c>
      <c r="AU77" t="str">
        <f t="shared" si="65"/>
        <v/>
      </c>
      <c r="AV77" s="119" t="str">
        <f t="shared" si="66"/>
        <v/>
      </c>
      <c r="AW77" t="str">
        <f t="shared" si="67"/>
        <v/>
      </c>
      <c r="AX77" t="str">
        <f t="shared" si="67"/>
        <v/>
      </c>
      <c r="AY77" t="str">
        <f t="shared" si="67"/>
        <v/>
      </c>
      <c r="AZ77" t="str">
        <f t="shared" si="67"/>
        <v/>
      </c>
      <c r="BA77" s="119" t="str">
        <f t="shared" si="68"/>
        <v/>
      </c>
      <c r="BC77" t="str">
        <f t="shared" si="69"/>
        <v>,00</v>
      </c>
      <c r="BD77">
        <f t="shared" si="48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9"/>
        <v/>
      </c>
      <c r="I78" s="115">
        <f t="shared" si="50"/>
        <v>0</v>
      </c>
      <c r="J78" s="271" t="str">
        <f t="shared" si="51"/>
        <v/>
      </c>
      <c r="K78" s="272"/>
      <c r="L78" s="274"/>
      <c r="M78" s="134">
        <f t="shared" si="52"/>
        <v>0</v>
      </c>
      <c r="N78" s="254" t="str">
        <f t="shared" si="53"/>
        <v/>
      </c>
      <c r="O78" s="135">
        <f t="shared" si="54"/>
        <v>0</v>
      </c>
      <c r="P78" s="136">
        <f t="shared" si="55"/>
        <v>0</v>
      </c>
      <c r="Q78" s="130" t="str">
        <f t="shared" si="37"/>
        <v/>
      </c>
      <c r="R78" s="131" t="str">
        <f t="shared" si="56"/>
        <v/>
      </c>
      <c r="S78" s="137" t="str">
        <f t="shared" si="41"/>
        <v/>
      </c>
      <c r="T78" s="133" t="str">
        <f t="shared" si="37"/>
        <v/>
      </c>
      <c r="U78" s="138" t="str">
        <f t="shared" si="37"/>
        <v/>
      </c>
      <c r="V78" s="255">
        <f t="shared" si="57"/>
        <v>0</v>
      </c>
      <c r="W78" s="256" t="str">
        <f t="shared" si="58"/>
        <v/>
      </c>
      <c r="X78" s="29" t="str">
        <f t="shared" si="42"/>
        <v/>
      </c>
      <c r="Y78" s="45">
        <f t="shared" si="42"/>
        <v>0</v>
      </c>
      <c r="Z78" s="26" t="str">
        <f t="shared" si="59"/>
        <v/>
      </c>
      <c r="AA78" t="str">
        <f t="shared" si="43"/>
        <v/>
      </c>
      <c r="AB78" t="str">
        <f>IF(AA78&lt;&gt;"",MAX(AB$8:AB77)+1,"")</f>
        <v/>
      </c>
      <c r="AC78" t="str">
        <f t="shared" si="44"/>
        <v/>
      </c>
      <c r="AD78" t="str">
        <f>IF(AC78&lt;&gt;"",MAX(AD$8:AD77)+1,"")</f>
        <v/>
      </c>
      <c r="AE78" t="str">
        <f t="shared" si="45"/>
        <v/>
      </c>
      <c r="AF78" t="str">
        <f>IF(AE78&lt;&gt;"",MAX(AF$8:AF77)+1,"")</f>
        <v/>
      </c>
      <c r="AG78" t="str">
        <f t="shared" si="46"/>
        <v/>
      </c>
      <c r="AH78" t="str">
        <f>IF(AG78&lt;&gt;"",MAX(AH$8:AH77)+1,"")</f>
        <v/>
      </c>
      <c r="AI78" t="str">
        <f t="shared" si="47"/>
        <v/>
      </c>
      <c r="AJ78" t="str">
        <f>IF(AI78&lt;&gt;"",MAX(AJ$8:AJ77)+1,"")</f>
        <v/>
      </c>
      <c r="AK78" s="26">
        <f t="shared" si="60"/>
        <v>0</v>
      </c>
      <c r="AL78">
        <f t="shared" si="61"/>
        <v>0</v>
      </c>
      <c r="AM78">
        <f t="shared" si="62"/>
        <v>5</v>
      </c>
      <c r="AN78" t="str">
        <f t="shared" si="63"/>
        <v/>
      </c>
      <c r="AO78" t="str">
        <f>IF(AN78="","",MAX(AO$8:AO77)+1)</f>
        <v/>
      </c>
      <c r="AP78" t="str">
        <f t="shared" si="63"/>
        <v/>
      </c>
      <c r="AQ78" t="str">
        <f t="shared" si="63"/>
        <v/>
      </c>
      <c r="AR78" t="str">
        <f t="shared" si="63"/>
        <v/>
      </c>
      <c r="AS78" t="str">
        <f t="shared" si="64"/>
        <v/>
      </c>
      <c r="AT78" t="str">
        <f>IF(AS78="","",MAX(AT$8:AT77)+1)</f>
        <v/>
      </c>
      <c r="AU78" t="str">
        <f t="shared" si="65"/>
        <v/>
      </c>
      <c r="AV78" s="119" t="str">
        <f t="shared" si="66"/>
        <v/>
      </c>
      <c r="AW78" t="str">
        <f t="shared" si="67"/>
        <v/>
      </c>
      <c r="AX78" t="str">
        <f t="shared" si="67"/>
        <v/>
      </c>
      <c r="AY78" t="str">
        <f t="shared" si="67"/>
        <v/>
      </c>
      <c r="AZ78" t="str">
        <f t="shared" si="67"/>
        <v/>
      </c>
      <c r="BA78" s="119" t="str">
        <f t="shared" si="68"/>
        <v/>
      </c>
      <c r="BC78" t="str">
        <f t="shared" si="69"/>
        <v>,00</v>
      </c>
      <c r="BD78">
        <f t="shared" si="48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9"/>
        <v/>
      </c>
      <c r="I79" s="115">
        <f t="shared" si="50"/>
        <v>0</v>
      </c>
      <c r="J79" s="271" t="str">
        <f t="shared" si="51"/>
        <v/>
      </c>
      <c r="K79" s="272"/>
      <c r="L79" s="274"/>
      <c r="M79" s="134">
        <f t="shared" si="52"/>
        <v>0</v>
      </c>
      <c r="N79" s="254" t="str">
        <f t="shared" si="53"/>
        <v/>
      </c>
      <c r="O79" s="135">
        <f t="shared" si="54"/>
        <v>0</v>
      </c>
      <c r="P79" s="136">
        <f t="shared" si="55"/>
        <v>0</v>
      </c>
      <c r="Q79" s="130" t="str">
        <f t="shared" si="37"/>
        <v/>
      </c>
      <c r="R79" s="131" t="str">
        <f t="shared" si="56"/>
        <v/>
      </c>
      <c r="S79" s="137" t="str">
        <f t="shared" si="41"/>
        <v/>
      </c>
      <c r="T79" s="133" t="str">
        <f t="shared" si="37"/>
        <v/>
      </c>
      <c r="U79" s="138" t="str">
        <f t="shared" si="37"/>
        <v/>
      </c>
      <c r="V79" s="255">
        <f t="shared" si="57"/>
        <v>0</v>
      </c>
      <c r="W79" s="256" t="str">
        <f t="shared" si="58"/>
        <v/>
      </c>
      <c r="X79" s="29" t="str">
        <f t="shared" si="42"/>
        <v/>
      </c>
      <c r="Y79" s="45">
        <f t="shared" si="42"/>
        <v>0</v>
      </c>
      <c r="Z79" s="26" t="str">
        <f t="shared" si="59"/>
        <v/>
      </c>
      <c r="AA79" t="str">
        <f t="shared" si="43"/>
        <v/>
      </c>
      <c r="AB79" t="str">
        <f>IF(AA79&lt;&gt;"",MAX(AB$8:AB78)+1,"")</f>
        <v/>
      </c>
      <c r="AC79" t="str">
        <f t="shared" si="44"/>
        <v/>
      </c>
      <c r="AD79" t="str">
        <f>IF(AC79&lt;&gt;"",MAX(AD$8:AD78)+1,"")</f>
        <v/>
      </c>
      <c r="AE79" t="str">
        <f t="shared" si="45"/>
        <v/>
      </c>
      <c r="AF79" t="str">
        <f>IF(AE79&lt;&gt;"",MAX(AF$8:AF78)+1,"")</f>
        <v/>
      </c>
      <c r="AG79" t="str">
        <f t="shared" si="46"/>
        <v/>
      </c>
      <c r="AH79" t="str">
        <f>IF(AG79&lt;&gt;"",MAX(AH$8:AH78)+1,"")</f>
        <v/>
      </c>
      <c r="AI79" t="str">
        <f t="shared" si="47"/>
        <v/>
      </c>
      <c r="AJ79" t="str">
        <f>IF(AI79&lt;&gt;"",MAX(AJ$8:AJ78)+1,"")</f>
        <v/>
      </c>
      <c r="AK79" s="26">
        <f t="shared" si="60"/>
        <v>0</v>
      </c>
      <c r="AL79">
        <f t="shared" si="61"/>
        <v>0</v>
      </c>
      <c r="AM79">
        <f t="shared" si="62"/>
        <v>5</v>
      </c>
      <c r="AN79" t="str">
        <f t="shared" si="63"/>
        <v/>
      </c>
      <c r="AO79" t="str">
        <f>IF(AN79="","",MAX(AO$8:AO78)+1)</f>
        <v/>
      </c>
      <c r="AP79" t="str">
        <f t="shared" si="63"/>
        <v/>
      </c>
      <c r="AQ79" t="str">
        <f t="shared" si="63"/>
        <v/>
      </c>
      <c r="AR79" t="str">
        <f t="shared" si="63"/>
        <v/>
      </c>
      <c r="AS79" t="str">
        <f t="shared" si="64"/>
        <v/>
      </c>
      <c r="AT79" t="str">
        <f>IF(AS79="","",MAX(AT$8:AT78)+1)</f>
        <v/>
      </c>
      <c r="AU79" t="str">
        <f t="shared" si="65"/>
        <v/>
      </c>
      <c r="AV79" s="119" t="str">
        <f t="shared" si="66"/>
        <v/>
      </c>
      <c r="AW79" t="str">
        <f t="shared" si="67"/>
        <v/>
      </c>
      <c r="AX79" t="str">
        <f t="shared" si="67"/>
        <v/>
      </c>
      <c r="AY79" t="str">
        <f t="shared" si="67"/>
        <v/>
      </c>
      <c r="AZ79" t="str">
        <f t="shared" si="67"/>
        <v/>
      </c>
      <c r="BA79" s="119" t="str">
        <f t="shared" si="68"/>
        <v/>
      </c>
      <c r="BC79" t="str">
        <f t="shared" si="69"/>
        <v>,00</v>
      </c>
      <c r="BD79">
        <f t="shared" si="48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9"/>
        <v/>
      </c>
      <c r="I80" s="115">
        <f t="shared" si="50"/>
        <v>0</v>
      </c>
      <c r="J80" s="271" t="str">
        <f t="shared" si="51"/>
        <v/>
      </c>
      <c r="K80" s="272"/>
      <c r="L80" s="274"/>
      <c r="M80" s="134">
        <f t="shared" si="52"/>
        <v>0</v>
      </c>
      <c r="N80" s="254" t="str">
        <f t="shared" si="53"/>
        <v/>
      </c>
      <c r="O80" s="135">
        <f t="shared" si="54"/>
        <v>0</v>
      </c>
      <c r="P80" s="136">
        <f t="shared" si="55"/>
        <v>0</v>
      </c>
      <c r="Q80" s="130" t="str">
        <f t="shared" si="37"/>
        <v/>
      </c>
      <c r="R80" s="131" t="str">
        <f t="shared" si="56"/>
        <v/>
      </c>
      <c r="S80" s="137" t="str">
        <f t="shared" si="41"/>
        <v/>
      </c>
      <c r="T80" s="133" t="str">
        <f t="shared" si="37"/>
        <v/>
      </c>
      <c r="U80" s="138" t="str">
        <f t="shared" si="37"/>
        <v/>
      </c>
      <c r="V80" s="255">
        <f t="shared" si="57"/>
        <v>0</v>
      </c>
      <c r="W80" s="256" t="str">
        <f t="shared" si="58"/>
        <v/>
      </c>
      <c r="X80" s="29" t="str">
        <f t="shared" si="42"/>
        <v/>
      </c>
      <c r="Y80" s="45">
        <f t="shared" si="42"/>
        <v>0</v>
      </c>
      <c r="Z80" s="26" t="str">
        <f t="shared" si="59"/>
        <v/>
      </c>
      <c r="AA80" t="str">
        <f t="shared" si="43"/>
        <v/>
      </c>
      <c r="AB80" t="str">
        <f>IF(AA80&lt;&gt;"",MAX(AB$8:AB79)+1,"")</f>
        <v/>
      </c>
      <c r="AC80" t="str">
        <f t="shared" si="44"/>
        <v/>
      </c>
      <c r="AD80" t="str">
        <f>IF(AC80&lt;&gt;"",MAX(AD$8:AD79)+1,"")</f>
        <v/>
      </c>
      <c r="AE80" t="str">
        <f t="shared" si="45"/>
        <v/>
      </c>
      <c r="AF80" t="str">
        <f>IF(AE80&lt;&gt;"",MAX(AF$8:AF79)+1,"")</f>
        <v/>
      </c>
      <c r="AG80" t="str">
        <f t="shared" si="46"/>
        <v/>
      </c>
      <c r="AH80" t="str">
        <f>IF(AG80&lt;&gt;"",MAX(AH$8:AH79)+1,"")</f>
        <v/>
      </c>
      <c r="AI80" t="str">
        <f t="shared" si="47"/>
        <v/>
      </c>
      <c r="AJ80" t="str">
        <f>IF(AI80&lt;&gt;"",MAX(AJ$8:AJ79)+1,"")</f>
        <v/>
      </c>
      <c r="AK80" s="26">
        <f t="shared" si="60"/>
        <v>0</v>
      </c>
      <c r="AL80">
        <f t="shared" si="61"/>
        <v>0</v>
      </c>
      <c r="AM80">
        <f t="shared" si="62"/>
        <v>5</v>
      </c>
      <c r="AN80" t="str">
        <f t="shared" si="63"/>
        <v/>
      </c>
      <c r="AO80" t="str">
        <f>IF(AN80="","",MAX(AO$8:AO79)+1)</f>
        <v/>
      </c>
      <c r="AP80" t="str">
        <f t="shared" si="63"/>
        <v/>
      </c>
      <c r="AQ80" t="str">
        <f t="shared" si="63"/>
        <v/>
      </c>
      <c r="AR80" t="str">
        <f t="shared" si="63"/>
        <v/>
      </c>
      <c r="AS80" t="str">
        <f t="shared" si="64"/>
        <v/>
      </c>
      <c r="AT80" t="str">
        <f>IF(AS80="","",MAX(AT$8:AT79)+1)</f>
        <v/>
      </c>
      <c r="AU80" t="str">
        <f t="shared" si="65"/>
        <v/>
      </c>
      <c r="AV80" s="119" t="str">
        <f t="shared" si="66"/>
        <v/>
      </c>
      <c r="AW80" t="str">
        <f t="shared" si="67"/>
        <v/>
      </c>
      <c r="AX80" t="str">
        <f t="shared" si="67"/>
        <v/>
      </c>
      <c r="AY80" t="str">
        <f t="shared" si="67"/>
        <v/>
      </c>
      <c r="AZ80" t="str">
        <f t="shared" si="67"/>
        <v/>
      </c>
      <c r="BA80" s="119" t="str">
        <f t="shared" si="68"/>
        <v/>
      </c>
      <c r="BC80" t="str">
        <f t="shared" si="69"/>
        <v>,00</v>
      </c>
      <c r="BD80">
        <f t="shared" si="48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9"/>
        <v/>
      </c>
      <c r="I81" s="115">
        <f t="shared" si="50"/>
        <v>0</v>
      </c>
      <c r="J81" s="271" t="str">
        <f t="shared" si="51"/>
        <v/>
      </c>
      <c r="K81" s="272"/>
      <c r="L81" s="274"/>
      <c r="M81" s="134">
        <f t="shared" si="52"/>
        <v>0</v>
      </c>
      <c r="N81" s="254" t="str">
        <f t="shared" si="53"/>
        <v/>
      </c>
      <c r="O81" s="135">
        <f t="shared" si="54"/>
        <v>0</v>
      </c>
      <c r="P81" s="136">
        <f t="shared" si="55"/>
        <v>0</v>
      </c>
      <c r="Q81" s="130" t="str">
        <f t="shared" si="37"/>
        <v/>
      </c>
      <c r="R81" s="131" t="str">
        <f t="shared" si="56"/>
        <v/>
      </c>
      <c r="S81" s="137" t="str">
        <f t="shared" si="41"/>
        <v/>
      </c>
      <c r="T81" s="133" t="str">
        <f t="shared" si="37"/>
        <v/>
      </c>
      <c r="U81" s="138" t="str">
        <f t="shared" si="37"/>
        <v/>
      </c>
      <c r="V81" s="255">
        <f t="shared" si="57"/>
        <v>0</v>
      </c>
      <c r="W81" s="256" t="str">
        <f t="shared" si="58"/>
        <v/>
      </c>
      <c r="X81" s="29" t="str">
        <f t="shared" si="42"/>
        <v/>
      </c>
      <c r="Y81" s="45">
        <f t="shared" si="42"/>
        <v>0</v>
      </c>
      <c r="Z81" s="26" t="str">
        <f t="shared" si="59"/>
        <v/>
      </c>
      <c r="AA81" t="str">
        <f t="shared" si="43"/>
        <v/>
      </c>
      <c r="AB81" t="str">
        <f>IF(AA81&lt;&gt;"",MAX(AB$8:AB80)+1,"")</f>
        <v/>
      </c>
      <c r="AC81" t="str">
        <f t="shared" si="44"/>
        <v/>
      </c>
      <c r="AD81" t="str">
        <f>IF(AC81&lt;&gt;"",MAX(AD$8:AD80)+1,"")</f>
        <v/>
      </c>
      <c r="AE81" t="str">
        <f t="shared" si="45"/>
        <v/>
      </c>
      <c r="AF81" t="str">
        <f>IF(AE81&lt;&gt;"",MAX(AF$8:AF80)+1,"")</f>
        <v/>
      </c>
      <c r="AG81" t="str">
        <f t="shared" si="46"/>
        <v/>
      </c>
      <c r="AH81" t="str">
        <f>IF(AG81&lt;&gt;"",MAX(AH$8:AH80)+1,"")</f>
        <v/>
      </c>
      <c r="AI81" t="str">
        <f t="shared" si="47"/>
        <v/>
      </c>
      <c r="AJ81" t="str">
        <f>IF(AI81&lt;&gt;"",MAX(AJ$8:AJ80)+1,"")</f>
        <v/>
      </c>
      <c r="AK81" s="26">
        <f t="shared" si="60"/>
        <v>0</v>
      </c>
      <c r="AL81">
        <f t="shared" si="61"/>
        <v>0</v>
      </c>
      <c r="AM81">
        <f t="shared" si="62"/>
        <v>5</v>
      </c>
      <c r="AN81" t="str">
        <f t="shared" si="63"/>
        <v/>
      </c>
      <c r="AO81" t="str">
        <f>IF(AN81="","",MAX(AO$8:AO80)+1)</f>
        <v/>
      </c>
      <c r="AP81" t="str">
        <f t="shared" si="63"/>
        <v/>
      </c>
      <c r="AQ81" t="str">
        <f t="shared" si="63"/>
        <v/>
      </c>
      <c r="AR81" t="str">
        <f t="shared" si="63"/>
        <v/>
      </c>
      <c r="AS81" t="str">
        <f t="shared" si="64"/>
        <v/>
      </c>
      <c r="AT81" t="str">
        <f>IF(AS81="","",MAX(AT$8:AT80)+1)</f>
        <v/>
      </c>
      <c r="AU81" t="str">
        <f t="shared" si="65"/>
        <v/>
      </c>
      <c r="AV81" s="119" t="str">
        <f t="shared" si="66"/>
        <v/>
      </c>
      <c r="AW81" t="str">
        <f t="shared" si="67"/>
        <v/>
      </c>
      <c r="AX81" t="str">
        <f t="shared" si="67"/>
        <v/>
      </c>
      <c r="AY81" t="str">
        <f t="shared" si="67"/>
        <v/>
      </c>
      <c r="AZ81" t="str">
        <f t="shared" si="67"/>
        <v/>
      </c>
      <c r="BA81" s="119" t="str">
        <f t="shared" si="68"/>
        <v/>
      </c>
      <c r="BC81" t="str">
        <f t="shared" si="69"/>
        <v>,00</v>
      </c>
      <c r="BD81">
        <f t="shared" si="48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9"/>
        <v/>
      </c>
      <c r="I82" s="115">
        <f t="shared" si="50"/>
        <v>0</v>
      </c>
      <c r="J82" s="271" t="str">
        <f t="shared" si="51"/>
        <v/>
      </c>
      <c r="K82" s="272"/>
      <c r="L82" s="274"/>
      <c r="M82" s="134">
        <f t="shared" si="52"/>
        <v>0</v>
      </c>
      <c r="N82" s="254" t="str">
        <f t="shared" si="53"/>
        <v/>
      </c>
      <c r="O82" s="135">
        <f t="shared" si="54"/>
        <v>0</v>
      </c>
      <c r="P82" s="136">
        <f t="shared" si="55"/>
        <v>0</v>
      </c>
      <c r="Q82" s="130" t="str">
        <f t="shared" si="37"/>
        <v/>
      </c>
      <c r="R82" s="131" t="str">
        <f t="shared" si="56"/>
        <v/>
      </c>
      <c r="S82" s="137" t="str">
        <f t="shared" si="41"/>
        <v/>
      </c>
      <c r="T82" s="133" t="str">
        <f t="shared" si="37"/>
        <v/>
      </c>
      <c r="U82" s="138" t="str">
        <f t="shared" si="37"/>
        <v/>
      </c>
      <c r="V82" s="255">
        <f t="shared" si="57"/>
        <v>0</v>
      </c>
      <c r="W82" s="256" t="str">
        <f t="shared" si="58"/>
        <v/>
      </c>
      <c r="X82" s="29" t="str">
        <f t="shared" si="42"/>
        <v/>
      </c>
      <c r="Y82" s="45">
        <f t="shared" si="42"/>
        <v>0</v>
      </c>
      <c r="Z82" s="26" t="str">
        <f t="shared" si="59"/>
        <v/>
      </c>
      <c r="AA82" t="str">
        <f t="shared" si="43"/>
        <v/>
      </c>
      <c r="AB82" t="str">
        <f>IF(AA82&lt;&gt;"",MAX(AB$8:AB81)+1,"")</f>
        <v/>
      </c>
      <c r="AC82" t="str">
        <f t="shared" si="44"/>
        <v/>
      </c>
      <c r="AD82" t="str">
        <f>IF(AC82&lt;&gt;"",MAX(AD$8:AD81)+1,"")</f>
        <v/>
      </c>
      <c r="AE82" t="str">
        <f t="shared" si="45"/>
        <v/>
      </c>
      <c r="AF82" t="str">
        <f>IF(AE82&lt;&gt;"",MAX(AF$8:AF81)+1,"")</f>
        <v/>
      </c>
      <c r="AG82" t="str">
        <f t="shared" si="46"/>
        <v/>
      </c>
      <c r="AH82" t="str">
        <f>IF(AG82&lt;&gt;"",MAX(AH$8:AH81)+1,"")</f>
        <v/>
      </c>
      <c r="AI82" t="str">
        <f t="shared" si="47"/>
        <v/>
      </c>
      <c r="AJ82" t="str">
        <f>IF(AI82&lt;&gt;"",MAX(AJ$8:AJ81)+1,"")</f>
        <v/>
      </c>
      <c r="AK82" s="26">
        <f t="shared" si="60"/>
        <v>0</v>
      </c>
      <c r="AL82">
        <f t="shared" si="61"/>
        <v>0</v>
      </c>
      <c r="AM82">
        <f t="shared" si="62"/>
        <v>5</v>
      </c>
      <c r="AN82" t="str">
        <f t="shared" si="63"/>
        <v/>
      </c>
      <c r="AO82" t="str">
        <f>IF(AN82="","",MAX(AO$8:AO81)+1)</f>
        <v/>
      </c>
      <c r="AP82" t="str">
        <f t="shared" si="63"/>
        <v/>
      </c>
      <c r="AQ82" t="str">
        <f t="shared" si="63"/>
        <v/>
      </c>
      <c r="AR82" t="str">
        <f t="shared" si="63"/>
        <v/>
      </c>
      <c r="AS82" t="str">
        <f t="shared" si="64"/>
        <v/>
      </c>
      <c r="AT82" t="str">
        <f>IF(AS82="","",MAX(AT$8:AT81)+1)</f>
        <v/>
      </c>
      <c r="AU82" t="str">
        <f t="shared" si="65"/>
        <v/>
      </c>
      <c r="AV82" s="119" t="str">
        <f t="shared" si="66"/>
        <v/>
      </c>
      <c r="AW82" t="str">
        <f t="shared" si="67"/>
        <v/>
      </c>
      <c r="AX82" t="str">
        <f t="shared" si="67"/>
        <v/>
      </c>
      <c r="AY82" t="str">
        <f t="shared" si="67"/>
        <v/>
      </c>
      <c r="AZ82" t="str">
        <f t="shared" si="67"/>
        <v/>
      </c>
      <c r="BA82" s="119" t="str">
        <f t="shared" si="68"/>
        <v/>
      </c>
      <c r="BC82" t="str">
        <f t="shared" si="69"/>
        <v>,00</v>
      </c>
      <c r="BD82">
        <f t="shared" si="48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9"/>
        <v/>
      </c>
      <c r="I83" s="115">
        <f t="shared" si="50"/>
        <v>0</v>
      </c>
      <c r="J83" s="271" t="str">
        <f t="shared" si="51"/>
        <v/>
      </c>
      <c r="K83" s="272"/>
      <c r="L83" s="274"/>
      <c r="M83" s="134">
        <f t="shared" si="52"/>
        <v>0</v>
      </c>
      <c r="N83" s="254" t="str">
        <f t="shared" si="53"/>
        <v/>
      </c>
      <c r="O83" s="135">
        <f t="shared" si="54"/>
        <v>0</v>
      </c>
      <c r="P83" s="136">
        <f t="shared" si="55"/>
        <v>0</v>
      </c>
      <c r="Q83" s="130" t="str">
        <f t="shared" si="37"/>
        <v/>
      </c>
      <c r="R83" s="131" t="str">
        <f t="shared" si="56"/>
        <v/>
      </c>
      <c r="S83" s="137" t="str">
        <f t="shared" si="41"/>
        <v/>
      </c>
      <c r="T83" s="133" t="str">
        <f t="shared" si="37"/>
        <v/>
      </c>
      <c r="U83" s="138" t="str">
        <f t="shared" si="37"/>
        <v/>
      </c>
      <c r="V83" s="255">
        <f t="shared" si="57"/>
        <v>0</v>
      </c>
      <c r="W83" s="256" t="str">
        <f t="shared" si="58"/>
        <v/>
      </c>
      <c r="X83" s="29" t="str">
        <f t="shared" si="42"/>
        <v/>
      </c>
      <c r="Y83" s="45">
        <f t="shared" si="42"/>
        <v>0</v>
      </c>
      <c r="Z83" s="26" t="str">
        <f t="shared" si="59"/>
        <v/>
      </c>
      <c r="AA83" t="str">
        <f t="shared" si="43"/>
        <v/>
      </c>
      <c r="AB83" t="str">
        <f>IF(AA83&lt;&gt;"",MAX(AB$8:AB82)+1,"")</f>
        <v/>
      </c>
      <c r="AC83" t="str">
        <f t="shared" si="44"/>
        <v/>
      </c>
      <c r="AD83" t="str">
        <f>IF(AC83&lt;&gt;"",MAX(AD$8:AD82)+1,"")</f>
        <v/>
      </c>
      <c r="AE83" t="str">
        <f t="shared" si="45"/>
        <v/>
      </c>
      <c r="AF83" t="str">
        <f>IF(AE83&lt;&gt;"",MAX(AF$8:AF82)+1,"")</f>
        <v/>
      </c>
      <c r="AG83" t="str">
        <f t="shared" si="46"/>
        <v/>
      </c>
      <c r="AH83" t="str">
        <f>IF(AG83&lt;&gt;"",MAX(AH$8:AH82)+1,"")</f>
        <v/>
      </c>
      <c r="AI83" t="str">
        <f t="shared" si="47"/>
        <v/>
      </c>
      <c r="AJ83" t="str">
        <f>IF(AI83&lt;&gt;"",MAX(AJ$8:AJ82)+1,"")</f>
        <v/>
      </c>
      <c r="AK83" s="26">
        <f t="shared" si="60"/>
        <v>0</v>
      </c>
      <c r="AL83">
        <f t="shared" si="61"/>
        <v>0</v>
      </c>
      <c r="AM83">
        <f t="shared" si="62"/>
        <v>5</v>
      </c>
      <c r="AN83" t="str">
        <f t="shared" si="63"/>
        <v/>
      </c>
      <c r="AO83" t="str">
        <f>IF(AN83="","",MAX(AO$8:AO82)+1)</f>
        <v/>
      </c>
      <c r="AP83" t="str">
        <f t="shared" si="63"/>
        <v/>
      </c>
      <c r="AQ83" t="str">
        <f t="shared" si="63"/>
        <v/>
      </c>
      <c r="AR83" t="str">
        <f t="shared" si="63"/>
        <v/>
      </c>
      <c r="AS83" t="str">
        <f t="shared" si="64"/>
        <v/>
      </c>
      <c r="AT83" t="str">
        <f>IF(AS83="","",MAX(AT$8:AT82)+1)</f>
        <v/>
      </c>
      <c r="AU83" t="str">
        <f t="shared" si="65"/>
        <v/>
      </c>
      <c r="AV83" s="119" t="str">
        <f t="shared" si="66"/>
        <v/>
      </c>
      <c r="AW83" t="str">
        <f t="shared" si="67"/>
        <v/>
      </c>
      <c r="AX83" t="str">
        <f t="shared" si="67"/>
        <v/>
      </c>
      <c r="AY83" t="str">
        <f t="shared" si="67"/>
        <v/>
      </c>
      <c r="AZ83" t="str">
        <f t="shared" si="67"/>
        <v/>
      </c>
      <c r="BA83" s="119" t="str">
        <f t="shared" si="68"/>
        <v/>
      </c>
      <c r="BC83" t="str">
        <f t="shared" si="69"/>
        <v>,00</v>
      </c>
      <c r="BD83">
        <f t="shared" si="48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9"/>
        <v/>
      </c>
      <c r="I84" s="115">
        <f t="shared" si="50"/>
        <v>0</v>
      </c>
      <c r="J84" s="271" t="str">
        <f t="shared" si="51"/>
        <v/>
      </c>
      <c r="K84" s="272"/>
      <c r="L84" s="274"/>
      <c r="M84" s="134">
        <f t="shared" si="52"/>
        <v>0</v>
      </c>
      <c r="N84" s="254" t="str">
        <f t="shared" si="53"/>
        <v/>
      </c>
      <c r="O84" s="135">
        <f t="shared" si="54"/>
        <v>0</v>
      </c>
      <c r="P84" s="136">
        <f t="shared" si="55"/>
        <v>0</v>
      </c>
      <c r="Q84" s="130" t="str">
        <f t="shared" si="37"/>
        <v/>
      </c>
      <c r="R84" s="131" t="str">
        <f t="shared" si="56"/>
        <v/>
      </c>
      <c r="S84" s="137" t="str">
        <f t="shared" si="41"/>
        <v/>
      </c>
      <c r="T84" s="133" t="str">
        <f t="shared" si="37"/>
        <v/>
      </c>
      <c r="U84" s="138" t="str">
        <f t="shared" si="37"/>
        <v/>
      </c>
      <c r="V84" s="255">
        <f t="shared" si="57"/>
        <v>0</v>
      </c>
      <c r="W84" s="256" t="str">
        <f t="shared" si="58"/>
        <v/>
      </c>
      <c r="X84" s="29" t="str">
        <f t="shared" si="42"/>
        <v/>
      </c>
      <c r="Y84" s="45">
        <f t="shared" si="42"/>
        <v>0</v>
      </c>
      <c r="Z84" s="26" t="str">
        <f t="shared" si="59"/>
        <v/>
      </c>
      <c r="AA84" t="str">
        <f t="shared" si="43"/>
        <v/>
      </c>
      <c r="AB84" t="str">
        <f>IF(AA84&lt;&gt;"",MAX(AB$8:AB83)+1,"")</f>
        <v/>
      </c>
      <c r="AC84" t="str">
        <f t="shared" si="44"/>
        <v/>
      </c>
      <c r="AD84" t="str">
        <f>IF(AC84&lt;&gt;"",MAX(AD$8:AD83)+1,"")</f>
        <v/>
      </c>
      <c r="AE84" t="str">
        <f t="shared" si="45"/>
        <v/>
      </c>
      <c r="AF84" t="str">
        <f>IF(AE84&lt;&gt;"",MAX(AF$8:AF83)+1,"")</f>
        <v/>
      </c>
      <c r="AG84" t="str">
        <f t="shared" si="46"/>
        <v/>
      </c>
      <c r="AH84" t="str">
        <f>IF(AG84&lt;&gt;"",MAX(AH$8:AH83)+1,"")</f>
        <v/>
      </c>
      <c r="AI84" t="str">
        <f t="shared" si="47"/>
        <v/>
      </c>
      <c r="AJ84" t="str">
        <f>IF(AI84&lt;&gt;"",MAX(AJ$8:AJ83)+1,"")</f>
        <v/>
      </c>
      <c r="AK84" s="26">
        <f t="shared" si="60"/>
        <v>0</v>
      </c>
      <c r="AL84">
        <f t="shared" si="61"/>
        <v>0</v>
      </c>
      <c r="AM84">
        <f t="shared" si="62"/>
        <v>5</v>
      </c>
      <c r="AN84" t="str">
        <f t="shared" si="63"/>
        <v/>
      </c>
      <c r="AO84" t="str">
        <f>IF(AN84="","",MAX(AO$8:AO83)+1)</f>
        <v/>
      </c>
      <c r="AP84" t="str">
        <f t="shared" si="63"/>
        <v/>
      </c>
      <c r="AQ84" t="str">
        <f t="shared" si="63"/>
        <v/>
      </c>
      <c r="AR84" t="str">
        <f t="shared" si="63"/>
        <v/>
      </c>
      <c r="AS84" t="str">
        <f t="shared" si="64"/>
        <v/>
      </c>
      <c r="AT84" t="str">
        <f>IF(AS84="","",MAX(AT$8:AT83)+1)</f>
        <v/>
      </c>
      <c r="AU84" t="str">
        <f t="shared" si="65"/>
        <v/>
      </c>
      <c r="AV84" s="119" t="str">
        <f t="shared" si="66"/>
        <v/>
      </c>
      <c r="AW84" t="str">
        <f t="shared" si="67"/>
        <v/>
      </c>
      <c r="AX84" t="str">
        <f t="shared" si="67"/>
        <v/>
      </c>
      <c r="AY84" t="str">
        <f t="shared" si="67"/>
        <v/>
      </c>
      <c r="AZ84" t="str">
        <f t="shared" si="67"/>
        <v/>
      </c>
      <c r="BA84" s="119" t="str">
        <f t="shared" si="68"/>
        <v/>
      </c>
      <c r="BC84" t="str">
        <f t="shared" si="69"/>
        <v>,00</v>
      </c>
      <c r="BD84">
        <f t="shared" si="48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9"/>
        <v/>
      </c>
      <c r="I85" s="115">
        <f t="shared" si="50"/>
        <v>0</v>
      </c>
      <c r="J85" s="271" t="str">
        <f t="shared" si="51"/>
        <v/>
      </c>
      <c r="K85" s="272"/>
      <c r="L85" s="274"/>
      <c r="M85" s="134">
        <f t="shared" si="52"/>
        <v>0</v>
      </c>
      <c r="N85" s="254" t="str">
        <f t="shared" si="53"/>
        <v/>
      </c>
      <c r="O85" s="135">
        <f t="shared" si="54"/>
        <v>0</v>
      </c>
      <c r="P85" s="136">
        <f t="shared" si="55"/>
        <v>0</v>
      </c>
      <c r="Q85" s="130" t="str">
        <f t="shared" si="37"/>
        <v/>
      </c>
      <c r="R85" s="131" t="str">
        <f t="shared" si="56"/>
        <v/>
      </c>
      <c r="S85" s="137" t="str">
        <f t="shared" si="41"/>
        <v/>
      </c>
      <c r="T85" s="133" t="str">
        <f t="shared" si="37"/>
        <v/>
      </c>
      <c r="U85" s="138" t="str">
        <f t="shared" si="37"/>
        <v/>
      </c>
      <c r="V85" s="255">
        <f t="shared" si="57"/>
        <v>0</v>
      </c>
      <c r="W85" s="256" t="str">
        <f t="shared" si="58"/>
        <v/>
      </c>
      <c r="X85" s="29" t="str">
        <f t="shared" si="42"/>
        <v/>
      </c>
      <c r="Y85" s="45">
        <f t="shared" si="42"/>
        <v>0</v>
      </c>
      <c r="Z85" s="26" t="str">
        <f t="shared" si="59"/>
        <v/>
      </c>
      <c r="AA85" t="str">
        <f t="shared" si="43"/>
        <v/>
      </c>
      <c r="AB85" t="str">
        <f>IF(AA85&lt;&gt;"",MAX(AB$8:AB84)+1,"")</f>
        <v/>
      </c>
      <c r="AC85" t="str">
        <f t="shared" si="44"/>
        <v/>
      </c>
      <c r="AD85" t="str">
        <f>IF(AC85&lt;&gt;"",MAX(AD$8:AD84)+1,"")</f>
        <v/>
      </c>
      <c r="AE85" t="str">
        <f t="shared" si="45"/>
        <v/>
      </c>
      <c r="AF85" t="str">
        <f>IF(AE85&lt;&gt;"",MAX(AF$8:AF84)+1,"")</f>
        <v/>
      </c>
      <c r="AG85" t="str">
        <f t="shared" si="46"/>
        <v/>
      </c>
      <c r="AH85" t="str">
        <f>IF(AG85&lt;&gt;"",MAX(AH$8:AH84)+1,"")</f>
        <v/>
      </c>
      <c r="AI85" t="str">
        <f t="shared" si="47"/>
        <v/>
      </c>
      <c r="AJ85" t="str">
        <f>IF(AI85&lt;&gt;"",MAX(AJ$8:AJ84)+1,"")</f>
        <v/>
      </c>
      <c r="AK85" s="26">
        <f t="shared" si="60"/>
        <v>0</v>
      </c>
      <c r="AL85">
        <f t="shared" si="61"/>
        <v>0</v>
      </c>
      <c r="AM85">
        <f t="shared" si="62"/>
        <v>5</v>
      </c>
      <c r="AN85" t="str">
        <f t="shared" si="63"/>
        <v/>
      </c>
      <c r="AO85" t="str">
        <f>IF(AN85="","",MAX(AO$8:AO84)+1)</f>
        <v/>
      </c>
      <c r="AP85" t="str">
        <f t="shared" si="63"/>
        <v/>
      </c>
      <c r="AQ85" t="str">
        <f t="shared" si="63"/>
        <v/>
      </c>
      <c r="AR85" t="str">
        <f t="shared" si="63"/>
        <v/>
      </c>
      <c r="AS85" t="str">
        <f t="shared" si="64"/>
        <v/>
      </c>
      <c r="AT85" t="str">
        <f>IF(AS85="","",MAX(AT$8:AT84)+1)</f>
        <v/>
      </c>
      <c r="AU85" t="str">
        <f t="shared" si="65"/>
        <v/>
      </c>
      <c r="AV85" s="119" t="str">
        <f t="shared" si="66"/>
        <v/>
      </c>
      <c r="AW85" t="str">
        <f t="shared" si="67"/>
        <v/>
      </c>
      <c r="AX85" t="str">
        <f t="shared" si="67"/>
        <v/>
      </c>
      <c r="AY85" t="str">
        <f t="shared" si="67"/>
        <v/>
      </c>
      <c r="AZ85" t="str">
        <f t="shared" si="67"/>
        <v/>
      </c>
      <c r="BA85" s="119" t="str">
        <f t="shared" si="68"/>
        <v/>
      </c>
      <c r="BC85" t="str">
        <f t="shared" si="69"/>
        <v>,00</v>
      </c>
      <c r="BD85">
        <f t="shared" si="48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9"/>
        <v/>
      </c>
      <c r="I86" s="115">
        <f t="shared" si="50"/>
        <v>0</v>
      </c>
      <c r="J86" s="271" t="str">
        <f t="shared" si="51"/>
        <v/>
      </c>
      <c r="K86" s="272"/>
      <c r="L86" s="274"/>
      <c r="M86" s="134">
        <f t="shared" si="52"/>
        <v>0</v>
      </c>
      <c r="N86" s="254" t="str">
        <f t="shared" si="53"/>
        <v/>
      </c>
      <c r="O86" s="135">
        <f t="shared" si="54"/>
        <v>0</v>
      </c>
      <c r="P86" s="136">
        <f t="shared" si="55"/>
        <v>0</v>
      </c>
      <c r="Q86" s="130" t="str">
        <f t="shared" si="37"/>
        <v/>
      </c>
      <c r="R86" s="131" t="str">
        <f t="shared" si="56"/>
        <v/>
      </c>
      <c r="S86" s="137" t="str">
        <f t="shared" si="41"/>
        <v/>
      </c>
      <c r="T86" s="133" t="str">
        <f t="shared" si="37"/>
        <v/>
      </c>
      <c r="U86" s="138" t="str">
        <f t="shared" si="37"/>
        <v/>
      </c>
      <c r="V86" s="255">
        <f t="shared" si="57"/>
        <v>0</v>
      </c>
      <c r="W86" s="256" t="str">
        <f t="shared" si="58"/>
        <v/>
      </c>
      <c r="X86" s="29" t="str">
        <f t="shared" si="42"/>
        <v/>
      </c>
      <c r="Y86" s="45">
        <f t="shared" si="42"/>
        <v>0</v>
      </c>
      <c r="Z86" s="26" t="str">
        <f t="shared" si="59"/>
        <v/>
      </c>
      <c r="AA86" t="str">
        <f t="shared" si="43"/>
        <v/>
      </c>
      <c r="AB86" t="str">
        <f>IF(AA86&lt;&gt;"",MAX(AB$8:AB85)+1,"")</f>
        <v/>
      </c>
      <c r="AC86" t="str">
        <f t="shared" si="44"/>
        <v/>
      </c>
      <c r="AD86" t="str">
        <f>IF(AC86&lt;&gt;"",MAX(AD$8:AD85)+1,"")</f>
        <v/>
      </c>
      <c r="AE86" t="str">
        <f t="shared" si="45"/>
        <v/>
      </c>
      <c r="AF86" t="str">
        <f>IF(AE86&lt;&gt;"",MAX(AF$8:AF85)+1,"")</f>
        <v/>
      </c>
      <c r="AG86" t="str">
        <f t="shared" si="46"/>
        <v/>
      </c>
      <c r="AH86" t="str">
        <f>IF(AG86&lt;&gt;"",MAX(AH$8:AH85)+1,"")</f>
        <v/>
      </c>
      <c r="AI86" t="str">
        <f t="shared" si="47"/>
        <v/>
      </c>
      <c r="AJ86" t="str">
        <f>IF(AI86&lt;&gt;"",MAX(AJ$8:AJ85)+1,"")</f>
        <v/>
      </c>
      <c r="AK86" s="26">
        <f t="shared" si="60"/>
        <v>0</v>
      </c>
      <c r="AL86">
        <f t="shared" si="61"/>
        <v>0</v>
      </c>
      <c r="AM86">
        <f t="shared" si="62"/>
        <v>5</v>
      </c>
      <c r="AN86" t="str">
        <f t="shared" si="63"/>
        <v/>
      </c>
      <c r="AO86" t="str">
        <f>IF(AN86="","",MAX(AO$8:AO85)+1)</f>
        <v/>
      </c>
      <c r="AP86" t="str">
        <f t="shared" si="63"/>
        <v/>
      </c>
      <c r="AQ86" t="str">
        <f t="shared" si="63"/>
        <v/>
      </c>
      <c r="AR86" t="str">
        <f t="shared" si="63"/>
        <v/>
      </c>
      <c r="AS86" t="str">
        <f t="shared" si="64"/>
        <v/>
      </c>
      <c r="AT86" t="str">
        <f>IF(AS86="","",MAX(AT$8:AT85)+1)</f>
        <v/>
      </c>
      <c r="AU86" t="str">
        <f t="shared" si="65"/>
        <v/>
      </c>
      <c r="AV86" s="119" t="str">
        <f t="shared" si="66"/>
        <v/>
      </c>
      <c r="AW86" t="str">
        <f t="shared" si="67"/>
        <v/>
      </c>
      <c r="AX86" t="str">
        <f t="shared" si="67"/>
        <v/>
      </c>
      <c r="AY86" t="str">
        <f t="shared" si="67"/>
        <v/>
      </c>
      <c r="AZ86" t="str">
        <f t="shared" si="67"/>
        <v/>
      </c>
      <c r="BA86" s="119" t="str">
        <f t="shared" si="68"/>
        <v/>
      </c>
      <c r="BC86" t="str">
        <f t="shared" si="69"/>
        <v>,00</v>
      </c>
      <c r="BD86">
        <f t="shared" si="48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9"/>
        <v/>
      </c>
      <c r="I87" s="115">
        <f t="shared" si="50"/>
        <v>0</v>
      </c>
      <c r="J87" s="271" t="str">
        <f t="shared" si="51"/>
        <v/>
      </c>
      <c r="K87" s="272"/>
      <c r="L87" s="274"/>
      <c r="M87" s="134">
        <f t="shared" si="52"/>
        <v>0</v>
      </c>
      <c r="N87" s="254" t="str">
        <f t="shared" si="53"/>
        <v/>
      </c>
      <c r="O87" s="135">
        <f t="shared" si="54"/>
        <v>0</v>
      </c>
      <c r="P87" s="136">
        <f t="shared" si="55"/>
        <v>0</v>
      </c>
      <c r="Q87" s="130" t="str">
        <f t="shared" si="37"/>
        <v/>
      </c>
      <c r="R87" s="131" t="str">
        <f t="shared" si="56"/>
        <v/>
      </c>
      <c r="S87" s="137" t="str">
        <f t="shared" si="41"/>
        <v/>
      </c>
      <c r="T87" s="133" t="str">
        <f t="shared" si="37"/>
        <v/>
      </c>
      <c r="U87" s="138" t="str">
        <f t="shared" si="37"/>
        <v/>
      </c>
      <c r="V87" s="255">
        <f t="shared" si="57"/>
        <v>0</v>
      </c>
      <c r="W87" s="256" t="str">
        <f t="shared" si="58"/>
        <v/>
      </c>
      <c r="X87" s="29" t="str">
        <f t="shared" si="42"/>
        <v/>
      </c>
      <c r="Y87" s="45">
        <f t="shared" si="42"/>
        <v>0</v>
      </c>
      <c r="Z87" s="26" t="str">
        <f t="shared" si="59"/>
        <v/>
      </c>
      <c r="AA87" t="str">
        <f t="shared" si="43"/>
        <v/>
      </c>
      <c r="AB87" t="str">
        <f>IF(AA87&lt;&gt;"",MAX(AB$8:AB86)+1,"")</f>
        <v/>
      </c>
      <c r="AC87" t="str">
        <f t="shared" si="44"/>
        <v/>
      </c>
      <c r="AD87" t="str">
        <f>IF(AC87&lt;&gt;"",MAX(AD$8:AD86)+1,"")</f>
        <v/>
      </c>
      <c r="AE87" t="str">
        <f t="shared" si="45"/>
        <v/>
      </c>
      <c r="AF87" t="str">
        <f>IF(AE87&lt;&gt;"",MAX(AF$8:AF86)+1,"")</f>
        <v/>
      </c>
      <c r="AG87" t="str">
        <f t="shared" si="46"/>
        <v/>
      </c>
      <c r="AH87" t="str">
        <f>IF(AG87&lt;&gt;"",MAX(AH$8:AH86)+1,"")</f>
        <v/>
      </c>
      <c r="AI87" t="str">
        <f t="shared" si="47"/>
        <v/>
      </c>
      <c r="AJ87" t="str">
        <f>IF(AI87&lt;&gt;"",MAX(AJ$8:AJ86)+1,"")</f>
        <v/>
      </c>
      <c r="AK87" s="26">
        <f t="shared" si="60"/>
        <v>0</v>
      </c>
      <c r="AL87">
        <f t="shared" si="61"/>
        <v>0</v>
      </c>
      <c r="AM87">
        <f t="shared" si="62"/>
        <v>5</v>
      </c>
      <c r="AN87" t="str">
        <f t="shared" si="63"/>
        <v/>
      </c>
      <c r="AO87" t="str">
        <f>IF(AN87="","",MAX(AO$8:AO86)+1)</f>
        <v/>
      </c>
      <c r="AP87" t="str">
        <f t="shared" si="63"/>
        <v/>
      </c>
      <c r="AQ87" t="str">
        <f t="shared" si="63"/>
        <v/>
      </c>
      <c r="AR87" t="str">
        <f t="shared" si="63"/>
        <v/>
      </c>
      <c r="AS87" t="str">
        <f t="shared" si="64"/>
        <v/>
      </c>
      <c r="AT87" t="str">
        <f>IF(AS87="","",MAX(AT$8:AT86)+1)</f>
        <v/>
      </c>
      <c r="AU87" t="str">
        <f t="shared" si="65"/>
        <v/>
      </c>
      <c r="AV87" s="119" t="str">
        <f t="shared" si="66"/>
        <v/>
      </c>
      <c r="AW87" t="str">
        <f t="shared" si="67"/>
        <v/>
      </c>
      <c r="AX87" t="str">
        <f t="shared" si="67"/>
        <v/>
      </c>
      <c r="AY87" t="str">
        <f t="shared" si="67"/>
        <v/>
      </c>
      <c r="AZ87" t="str">
        <f t="shared" si="67"/>
        <v/>
      </c>
      <c r="BA87" s="119" t="str">
        <f t="shared" si="68"/>
        <v/>
      </c>
      <c r="BC87" t="str">
        <f t="shared" si="69"/>
        <v>,00</v>
      </c>
      <c r="BD87">
        <f t="shared" si="48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9"/>
        <v/>
      </c>
      <c r="I88" s="115">
        <f t="shared" si="50"/>
        <v>0</v>
      </c>
      <c r="J88" s="271" t="str">
        <f t="shared" si="51"/>
        <v/>
      </c>
      <c r="K88" s="272"/>
      <c r="L88" s="274"/>
      <c r="M88" s="134">
        <f t="shared" si="52"/>
        <v>0</v>
      </c>
      <c r="N88" s="254" t="str">
        <f t="shared" si="53"/>
        <v/>
      </c>
      <c r="O88" s="135">
        <f t="shared" si="54"/>
        <v>0</v>
      </c>
      <c r="P88" s="136">
        <f t="shared" si="55"/>
        <v>0</v>
      </c>
      <c r="Q88" s="130" t="str">
        <f t="shared" si="37"/>
        <v/>
      </c>
      <c r="R88" s="131" t="str">
        <f t="shared" si="56"/>
        <v/>
      </c>
      <c r="S88" s="137" t="str">
        <f t="shared" si="41"/>
        <v/>
      </c>
      <c r="T88" s="133" t="str">
        <f t="shared" si="37"/>
        <v/>
      </c>
      <c r="U88" s="138" t="str">
        <f>IF(ISERROR(VLOOKUP($K88,$B$9:$G$100,U$3,FALSE)),"",VLOOKUP($K88,$B$9:$G$100,U$3,FALSE))</f>
        <v/>
      </c>
      <c r="V88" s="255">
        <f t="shared" si="57"/>
        <v>0</v>
      </c>
      <c r="W88" s="256" t="str">
        <f t="shared" si="58"/>
        <v/>
      </c>
      <c r="X88" s="29" t="str">
        <f t="shared" si="42"/>
        <v/>
      </c>
      <c r="Y88" s="45">
        <f t="shared" si="42"/>
        <v>0</v>
      </c>
      <c r="Z88" s="26" t="str">
        <f t="shared" si="59"/>
        <v/>
      </c>
      <c r="AA88" t="str">
        <f t="shared" si="43"/>
        <v/>
      </c>
      <c r="AB88" t="str">
        <f>IF(AA88&lt;&gt;"",MAX(AB$8:AB87)+1,"")</f>
        <v/>
      </c>
      <c r="AC88" t="str">
        <f t="shared" si="44"/>
        <v/>
      </c>
      <c r="AD88" t="str">
        <f>IF(AC88&lt;&gt;"",MAX(AD$8:AD87)+1,"")</f>
        <v/>
      </c>
      <c r="AE88" t="str">
        <f t="shared" si="45"/>
        <v/>
      </c>
      <c r="AF88" t="str">
        <f>IF(AE88&lt;&gt;"",MAX(AF$8:AF87)+1,"")</f>
        <v/>
      </c>
      <c r="AG88" t="str">
        <f t="shared" si="46"/>
        <v/>
      </c>
      <c r="AH88" t="str">
        <f>IF(AG88&lt;&gt;"",MAX(AH$8:AH87)+1,"")</f>
        <v/>
      </c>
      <c r="AI88" t="str">
        <f t="shared" si="47"/>
        <v/>
      </c>
      <c r="AJ88" t="str">
        <f>IF(AI88&lt;&gt;"",MAX(AJ$8:AJ87)+1,"")</f>
        <v/>
      </c>
      <c r="AK88" s="26">
        <f t="shared" si="60"/>
        <v>0</v>
      </c>
      <c r="AL88">
        <f t="shared" si="61"/>
        <v>0</v>
      </c>
      <c r="AM88">
        <f t="shared" si="62"/>
        <v>5</v>
      </c>
      <c r="AN88" t="str">
        <f t="shared" si="63"/>
        <v/>
      </c>
      <c r="AO88" t="str">
        <f>IF(AN88="","",MAX(AO$8:AO87)+1)</f>
        <v/>
      </c>
      <c r="AP88" t="str">
        <f t="shared" si="63"/>
        <v/>
      </c>
      <c r="AQ88" t="str">
        <f t="shared" si="63"/>
        <v/>
      </c>
      <c r="AR88" t="str">
        <f t="shared" si="63"/>
        <v/>
      </c>
      <c r="AS88" t="str">
        <f t="shared" si="64"/>
        <v/>
      </c>
      <c r="AT88" t="str">
        <f>IF(AS88="","",MAX(AT$8:AT87)+1)</f>
        <v/>
      </c>
      <c r="AU88" t="str">
        <f t="shared" si="65"/>
        <v/>
      </c>
      <c r="AV88" s="119" t="str">
        <f t="shared" si="66"/>
        <v/>
      </c>
      <c r="AW88" t="str">
        <f t="shared" si="67"/>
        <v/>
      </c>
      <c r="AX88" t="str">
        <f t="shared" si="67"/>
        <v/>
      </c>
      <c r="AY88" t="str">
        <f t="shared" si="67"/>
        <v/>
      </c>
      <c r="AZ88" t="str">
        <f t="shared" si="67"/>
        <v/>
      </c>
      <c r="BA88" s="119" t="str">
        <f t="shared" si="68"/>
        <v/>
      </c>
      <c r="BC88" t="str">
        <f t="shared" si="69"/>
        <v>,00</v>
      </c>
      <c r="BD88">
        <f t="shared" si="48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9"/>
        <v/>
      </c>
      <c r="I89" s="115">
        <f t="shared" si="50"/>
        <v>0</v>
      </c>
      <c r="J89" s="271" t="str">
        <f t="shared" si="51"/>
        <v/>
      </c>
      <c r="K89" s="272"/>
      <c r="L89" s="274"/>
      <c r="M89" s="134">
        <f t="shared" si="52"/>
        <v>0</v>
      </c>
      <c r="N89" s="254" t="str">
        <f t="shared" si="53"/>
        <v/>
      </c>
      <c r="O89" s="135">
        <f t="shared" si="54"/>
        <v>0</v>
      </c>
      <c r="P89" s="136">
        <f t="shared" si="55"/>
        <v>0</v>
      </c>
      <c r="Q89" s="130" t="str">
        <f t="shared" ref="Q89:U100" si="70">IF(ISERROR(VLOOKUP($K89,$B$9:$G$100,Q$3,FALSE)),"",VLOOKUP($K89,$B$9:$G$100,Q$3,FALSE))</f>
        <v/>
      </c>
      <c r="R89" s="131" t="str">
        <f t="shared" si="56"/>
        <v/>
      </c>
      <c r="S89" s="137" t="str">
        <f t="shared" si="41"/>
        <v/>
      </c>
      <c r="T89" s="133" t="str">
        <f t="shared" si="70"/>
        <v/>
      </c>
      <c r="U89" s="138" t="str">
        <f>IF(ISERROR(VLOOKUP($K89,$B$9:$G$100,U$3,FALSE)),"",VLOOKUP($K89,$B$9:$G$100,U$3,FALSE))</f>
        <v/>
      </c>
      <c r="V89" s="255">
        <f t="shared" si="57"/>
        <v>0</v>
      </c>
      <c r="W89" s="256" t="str">
        <f t="shared" si="58"/>
        <v/>
      </c>
      <c r="X89" s="29" t="str">
        <f t="shared" si="42"/>
        <v/>
      </c>
      <c r="Y89" s="45">
        <f t="shared" si="42"/>
        <v>0</v>
      </c>
      <c r="Z89" s="26" t="str">
        <f t="shared" si="59"/>
        <v/>
      </c>
      <c r="AA89" t="str">
        <f t="shared" si="43"/>
        <v/>
      </c>
      <c r="AB89" t="str">
        <f>IF(AA89&lt;&gt;"",MAX(AB$8:AB88)+1,"")</f>
        <v/>
      </c>
      <c r="AC89" t="str">
        <f t="shared" si="44"/>
        <v/>
      </c>
      <c r="AD89" t="str">
        <f>IF(AC89&lt;&gt;"",MAX(AD$8:AD88)+1,"")</f>
        <v/>
      </c>
      <c r="AE89" t="str">
        <f t="shared" si="45"/>
        <v/>
      </c>
      <c r="AF89" t="str">
        <f>IF(AE89&lt;&gt;"",MAX(AF$8:AF88)+1,"")</f>
        <v/>
      </c>
      <c r="AG89" t="str">
        <f t="shared" si="46"/>
        <v/>
      </c>
      <c r="AH89" t="str">
        <f>IF(AG89&lt;&gt;"",MAX(AH$8:AH88)+1,"")</f>
        <v/>
      </c>
      <c r="AI89" t="str">
        <f t="shared" si="47"/>
        <v/>
      </c>
      <c r="AJ89" t="str">
        <f>IF(AI89&lt;&gt;"",MAX(AJ$8:AJ88)+1,"")</f>
        <v/>
      </c>
      <c r="AK89" s="26">
        <f t="shared" si="60"/>
        <v>0</v>
      </c>
      <c r="AL89">
        <f t="shared" si="61"/>
        <v>0</v>
      </c>
      <c r="AM89">
        <f t="shared" si="62"/>
        <v>5</v>
      </c>
      <c r="AN89" t="str">
        <f t="shared" si="63"/>
        <v/>
      </c>
      <c r="AO89" t="str">
        <f>IF(AN89="","",MAX(AO$8:AO88)+1)</f>
        <v/>
      </c>
      <c r="AP89" t="str">
        <f t="shared" si="63"/>
        <v/>
      </c>
      <c r="AQ89" t="str">
        <f t="shared" si="63"/>
        <v/>
      </c>
      <c r="AR89" t="str">
        <f t="shared" si="63"/>
        <v/>
      </c>
      <c r="AS89" t="str">
        <f t="shared" si="64"/>
        <v/>
      </c>
      <c r="AT89" t="str">
        <f>IF(AS89="","",MAX(AT$8:AT88)+1)</f>
        <v/>
      </c>
      <c r="AU89" t="str">
        <f t="shared" si="65"/>
        <v/>
      </c>
      <c r="AV89" s="119" t="str">
        <f t="shared" si="66"/>
        <v/>
      </c>
      <c r="AW89" t="str">
        <f t="shared" si="67"/>
        <v/>
      </c>
      <c r="AX89" t="str">
        <f t="shared" si="67"/>
        <v/>
      </c>
      <c r="AY89" t="str">
        <f t="shared" si="67"/>
        <v/>
      </c>
      <c r="AZ89" t="str">
        <f t="shared" si="67"/>
        <v/>
      </c>
      <c r="BA89" s="119" t="str">
        <f t="shared" si="68"/>
        <v/>
      </c>
      <c r="BC89" t="str">
        <f t="shared" si="69"/>
        <v>,00</v>
      </c>
      <c r="BD89">
        <f t="shared" si="48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9"/>
        <v/>
      </c>
      <c r="I90" s="115">
        <f t="shared" si="50"/>
        <v>0</v>
      </c>
      <c r="J90" s="271" t="str">
        <f t="shared" si="51"/>
        <v/>
      </c>
      <c r="K90" s="272"/>
      <c r="L90" s="274"/>
      <c r="M90" s="134">
        <f t="shared" si="52"/>
        <v>0</v>
      </c>
      <c r="N90" s="254" t="str">
        <f t="shared" si="53"/>
        <v/>
      </c>
      <c r="O90" s="135">
        <f t="shared" si="54"/>
        <v>0</v>
      </c>
      <c r="P90" s="136">
        <f t="shared" si="55"/>
        <v>0</v>
      </c>
      <c r="Q90" s="130" t="str">
        <f t="shared" si="70"/>
        <v/>
      </c>
      <c r="R90" s="131" t="str">
        <f t="shared" si="56"/>
        <v/>
      </c>
      <c r="S90" s="137" t="str">
        <f t="shared" si="41"/>
        <v/>
      </c>
      <c r="T90" s="133" t="str">
        <f t="shared" si="70"/>
        <v/>
      </c>
      <c r="U90" s="138" t="str">
        <f t="shared" si="70"/>
        <v/>
      </c>
      <c r="V90" s="255">
        <f t="shared" si="57"/>
        <v>0</v>
      </c>
      <c r="W90" s="256" t="str">
        <f t="shared" si="58"/>
        <v/>
      </c>
      <c r="X90" s="29" t="str">
        <f t="shared" si="42"/>
        <v/>
      </c>
      <c r="Y90" s="45">
        <f t="shared" si="42"/>
        <v>0</v>
      </c>
      <c r="Z90" s="26" t="str">
        <f t="shared" si="59"/>
        <v/>
      </c>
      <c r="AA90" t="str">
        <f t="shared" si="43"/>
        <v/>
      </c>
      <c r="AB90" t="str">
        <f>IF(AA90&lt;&gt;"",MAX(AB$8:AB89)+1,"")</f>
        <v/>
      </c>
      <c r="AC90" t="str">
        <f t="shared" si="44"/>
        <v/>
      </c>
      <c r="AD90" t="str">
        <f>IF(AC90&lt;&gt;"",MAX(AD$8:AD89)+1,"")</f>
        <v/>
      </c>
      <c r="AE90" t="str">
        <f t="shared" si="45"/>
        <v/>
      </c>
      <c r="AF90" t="str">
        <f>IF(AE90&lt;&gt;"",MAX(AF$8:AF89)+1,"")</f>
        <v/>
      </c>
      <c r="AG90" t="str">
        <f t="shared" si="46"/>
        <v/>
      </c>
      <c r="AH90" t="str">
        <f>IF(AG90&lt;&gt;"",MAX(AH$8:AH89)+1,"")</f>
        <v/>
      </c>
      <c r="AI90" t="str">
        <f t="shared" si="47"/>
        <v/>
      </c>
      <c r="AJ90" t="str">
        <f>IF(AI90&lt;&gt;"",MAX(AJ$8:AJ89)+1,"")</f>
        <v/>
      </c>
      <c r="AK90" s="26">
        <f t="shared" si="60"/>
        <v>0</v>
      </c>
      <c r="AL90">
        <f t="shared" si="61"/>
        <v>0</v>
      </c>
      <c r="AM90">
        <f t="shared" si="62"/>
        <v>5</v>
      </c>
      <c r="AN90" t="str">
        <f t="shared" si="63"/>
        <v/>
      </c>
      <c r="AO90" t="str">
        <f>IF(AN90="","",MAX(AO$8:AO89)+1)</f>
        <v/>
      </c>
      <c r="AP90" t="str">
        <f t="shared" si="63"/>
        <v/>
      </c>
      <c r="AQ90" t="str">
        <f t="shared" si="63"/>
        <v/>
      </c>
      <c r="AR90" t="str">
        <f t="shared" si="63"/>
        <v/>
      </c>
      <c r="AS90" t="str">
        <f t="shared" si="64"/>
        <v/>
      </c>
      <c r="AT90" t="str">
        <f>IF(AS90="","",MAX(AT$8:AT89)+1)</f>
        <v/>
      </c>
      <c r="AU90" t="str">
        <f t="shared" si="65"/>
        <v/>
      </c>
      <c r="AV90" s="119" t="str">
        <f t="shared" si="66"/>
        <v/>
      </c>
      <c r="AW90" t="str">
        <f t="shared" si="67"/>
        <v/>
      </c>
      <c r="AX90" t="str">
        <f t="shared" si="67"/>
        <v/>
      </c>
      <c r="AY90" t="str">
        <f t="shared" si="67"/>
        <v/>
      </c>
      <c r="AZ90" t="str">
        <f t="shared" si="67"/>
        <v/>
      </c>
      <c r="BA90" s="119" t="str">
        <f t="shared" si="68"/>
        <v/>
      </c>
      <c r="BC90" t="str">
        <f t="shared" si="69"/>
        <v>,00</v>
      </c>
      <c r="BD90">
        <f t="shared" si="48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9"/>
        <v/>
      </c>
      <c r="I91" s="115">
        <f t="shared" si="50"/>
        <v>0</v>
      </c>
      <c r="J91" s="271" t="str">
        <f t="shared" si="51"/>
        <v/>
      </c>
      <c r="K91" s="272"/>
      <c r="L91" s="274"/>
      <c r="M91" s="134">
        <f t="shared" si="52"/>
        <v>0</v>
      </c>
      <c r="N91" s="254" t="str">
        <f t="shared" si="53"/>
        <v/>
      </c>
      <c r="O91" s="135">
        <f t="shared" si="54"/>
        <v>0</v>
      </c>
      <c r="P91" s="136">
        <f t="shared" si="55"/>
        <v>0</v>
      </c>
      <c r="Q91" s="130" t="str">
        <f t="shared" si="70"/>
        <v/>
      </c>
      <c r="R91" s="131" t="str">
        <f t="shared" si="56"/>
        <v/>
      </c>
      <c r="S91" s="137" t="str">
        <f t="shared" si="41"/>
        <v/>
      </c>
      <c r="T91" s="133" t="str">
        <f t="shared" si="70"/>
        <v/>
      </c>
      <c r="U91" s="138" t="str">
        <f t="shared" si="70"/>
        <v/>
      </c>
      <c r="V91" s="255">
        <f t="shared" si="57"/>
        <v>0</v>
      </c>
      <c r="W91" s="256" t="str">
        <f t="shared" si="58"/>
        <v/>
      </c>
      <c r="X91" s="29" t="str">
        <f t="shared" si="42"/>
        <v/>
      </c>
      <c r="Y91" s="45">
        <f t="shared" si="42"/>
        <v>0</v>
      </c>
      <c r="Z91" s="26" t="str">
        <f t="shared" si="59"/>
        <v/>
      </c>
      <c r="AA91" t="str">
        <f t="shared" si="43"/>
        <v/>
      </c>
      <c r="AB91" t="str">
        <f>IF(AA91&lt;&gt;"",MAX(AB$8:AB90)+1,"")</f>
        <v/>
      </c>
      <c r="AC91" t="str">
        <f t="shared" si="44"/>
        <v/>
      </c>
      <c r="AD91" t="str">
        <f>IF(AC91&lt;&gt;"",MAX(AD$8:AD90)+1,"")</f>
        <v/>
      </c>
      <c r="AE91" t="str">
        <f t="shared" si="45"/>
        <v/>
      </c>
      <c r="AF91" t="str">
        <f>IF(AE91&lt;&gt;"",MAX(AF$8:AF90)+1,"")</f>
        <v/>
      </c>
      <c r="AG91" t="str">
        <f t="shared" si="46"/>
        <v/>
      </c>
      <c r="AH91" t="str">
        <f>IF(AG91&lt;&gt;"",MAX(AH$8:AH90)+1,"")</f>
        <v/>
      </c>
      <c r="AI91" t="str">
        <f t="shared" si="47"/>
        <v/>
      </c>
      <c r="AJ91" t="str">
        <f>IF(AI91&lt;&gt;"",MAX(AJ$8:AJ90)+1,"")</f>
        <v/>
      </c>
      <c r="AK91" s="26">
        <f t="shared" si="60"/>
        <v>0</v>
      </c>
      <c r="AL91">
        <f t="shared" si="61"/>
        <v>0</v>
      </c>
      <c r="AM91">
        <f t="shared" si="62"/>
        <v>5</v>
      </c>
      <c r="AN91" t="str">
        <f t="shared" si="63"/>
        <v/>
      </c>
      <c r="AO91" t="str">
        <f>IF(AN91="","",MAX(AO$8:AO90)+1)</f>
        <v/>
      </c>
      <c r="AP91" t="str">
        <f t="shared" si="63"/>
        <v/>
      </c>
      <c r="AQ91" t="str">
        <f t="shared" si="63"/>
        <v/>
      </c>
      <c r="AR91" t="str">
        <f t="shared" si="63"/>
        <v/>
      </c>
      <c r="AS91" t="str">
        <f t="shared" si="64"/>
        <v/>
      </c>
      <c r="AT91" t="str">
        <f>IF(AS91="","",MAX(AT$8:AT90)+1)</f>
        <v/>
      </c>
      <c r="AU91" t="str">
        <f t="shared" si="65"/>
        <v/>
      </c>
      <c r="AV91" s="119" t="str">
        <f t="shared" si="66"/>
        <v/>
      </c>
      <c r="AW91" t="str">
        <f t="shared" si="67"/>
        <v/>
      </c>
      <c r="AX91" t="str">
        <f t="shared" si="67"/>
        <v/>
      </c>
      <c r="AY91" t="str">
        <f t="shared" si="67"/>
        <v/>
      </c>
      <c r="AZ91" t="str">
        <f t="shared" si="67"/>
        <v/>
      </c>
      <c r="BA91" s="119" t="str">
        <f t="shared" si="68"/>
        <v/>
      </c>
      <c r="BC91" t="str">
        <f t="shared" si="69"/>
        <v>,00</v>
      </c>
      <c r="BD91">
        <f t="shared" si="48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9"/>
        <v/>
      </c>
      <c r="I92" s="115">
        <f t="shared" si="50"/>
        <v>0</v>
      </c>
      <c r="J92" s="271" t="str">
        <f t="shared" si="51"/>
        <v/>
      </c>
      <c r="K92" s="272"/>
      <c r="L92" s="274"/>
      <c r="M92" s="134">
        <f t="shared" si="52"/>
        <v>0</v>
      </c>
      <c r="N92" s="254" t="str">
        <f t="shared" si="53"/>
        <v/>
      </c>
      <c r="O92" s="135">
        <f t="shared" si="54"/>
        <v>0</v>
      </c>
      <c r="P92" s="136">
        <f t="shared" si="55"/>
        <v>0</v>
      </c>
      <c r="Q92" s="130" t="str">
        <f t="shared" si="70"/>
        <v/>
      </c>
      <c r="R92" s="131" t="str">
        <f t="shared" si="56"/>
        <v/>
      </c>
      <c r="S92" s="137" t="str">
        <f t="shared" si="41"/>
        <v/>
      </c>
      <c r="T92" s="133" t="str">
        <f t="shared" si="70"/>
        <v/>
      </c>
      <c r="U92" s="138" t="str">
        <f t="shared" si="70"/>
        <v/>
      </c>
      <c r="V92" s="255">
        <f t="shared" si="57"/>
        <v>0</v>
      </c>
      <c r="W92" s="256" t="str">
        <f t="shared" si="58"/>
        <v/>
      </c>
      <c r="X92" s="29" t="str">
        <f t="shared" si="42"/>
        <v/>
      </c>
      <c r="Y92" s="45">
        <f t="shared" si="42"/>
        <v>0</v>
      </c>
      <c r="Z92" s="26" t="str">
        <f t="shared" si="59"/>
        <v/>
      </c>
      <c r="AA92" t="str">
        <f t="shared" si="43"/>
        <v/>
      </c>
      <c r="AB92" t="str">
        <f>IF(AA92&lt;&gt;"",MAX(AB$8:AB91)+1,"")</f>
        <v/>
      </c>
      <c r="AC92" t="str">
        <f t="shared" si="44"/>
        <v/>
      </c>
      <c r="AD92" t="str">
        <f>IF(AC92&lt;&gt;"",MAX(AD$8:AD91)+1,"")</f>
        <v/>
      </c>
      <c r="AE92" t="str">
        <f t="shared" si="45"/>
        <v/>
      </c>
      <c r="AF92" t="str">
        <f>IF(AE92&lt;&gt;"",MAX(AF$8:AF91)+1,"")</f>
        <v/>
      </c>
      <c r="AG92" t="str">
        <f t="shared" si="46"/>
        <v/>
      </c>
      <c r="AH92" t="str">
        <f>IF(AG92&lt;&gt;"",MAX(AH$8:AH91)+1,"")</f>
        <v/>
      </c>
      <c r="AI92" t="str">
        <f t="shared" si="47"/>
        <v/>
      </c>
      <c r="AJ92" t="str">
        <f>IF(AI92&lt;&gt;"",MAX(AJ$8:AJ91)+1,"")</f>
        <v/>
      </c>
      <c r="AK92" s="26">
        <f t="shared" si="60"/>
        <v>0</v>
      </c>
      <c r="AL92">
        <f t="shared" si="61"/>
        <v>0</v>
      </c>
      <c r="AM92">
        <f t="shared" si="62"/>
        <v>5</v>
      </c>
      <c r="AN92" t="str">
        <f t="shared" si="63"/>
        <v/>
      </c>
      <c r="AO92" t="str">
        <f>IF(AN92="","",MAX(AO$8:AO91)+1)</f>
        <v/>
      </c>
      <c r="AP92" t="str">
        <f t="shared" si="63"/>
        <v/>
      </c>
      <c r="AQ92" t="str">
        <f t="shared" si="63"/>
        <v/>
      </c>
      <c r="AR92" t="str">
        <f t="shared" si="63"/>
        <v/>
      </c>
      <c r="AS92" t="str">
        <f t="shared" si="64"/>
        <v/>
      </c>
      <c r="AT92" t="str">
        <f>IF(AS92="","",MAX(AT$8:AT91)+1)</f>
        <v/>
      </c>
      <c r="AU92" t="str">
        <f t="shared" si="65"/>
        <v/>
      </c>
      <c r="AV92" s="119" t="str">
        <f t="shared" si="66"/>
        <v/>
      </c>
      <c r="AW92" t="str">
        <f t="shared" si="67"/>
        <v/>
      </c>
      <c r="AX92" t="str">
        <f t="shared" si="67"/>
        <v/>
      </c>
      <c r="AY92" t="str">
        <f t="shared" si="67"/>
        <v/>
      </c>
      <c r="AZ92" t="str">
        <f t="shared" si="67"/>
        <v/>
      </c>
      <c r="BA92" s="119" t="str">
        <f t="shared" si="68"/>
        <v/>
      </c>
      <c r="BC92" t="str">
        <f t="shared" si="69"/>
        <v>,00</v>
      </c>
      <c r="BD92">
        <f t="shared" si="48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9"/>
        <v/>
      </c>
      <c r="I93" s="115">
        <f t="shared" si="50"/>
        <v>0</v>
      </c>
      <c r="J93" s="271" t="str">
        <f t="shared" si="51"/>
        <v/>
      </c>
      <c r="K93" s="272"/>
      <c r="L93" s="274"/>
      <c r="M93" s="134">
        <f t="shared" si="52"/>
        <v>0</v>
      </c>
      <c r="N93" s="254" t="str">
        <f t="shared" si="53"/>
        <v/>
      </c>
      <c r="O93" s="135">
        <f t="shared" si="54"/>
        <v>0</v>
      </c>
      <c r="P93" s="136">
        <f t="shared" si="55"/>
        <v>0</v>
      </c>
      <c r="Q93" s="130" t="str">
        <f t="shared" si="70"/>
        <v/>
      </c>
      <c r="R93" s="131" t="str">
        <f t="shared" si="56"/>
        <v/>
      </c>
      <c r="S93" s="137" t="str">
        <f t="shared" si="41"/>
        <v/>
      </c>
      <c r="T93" s="133" t="str">
        <f t="shared" si="70"/>
        <v/>
      </c>
      <c r="U93" s="138" t="str">
        <f t="shared" si="70"/>
        <v/>
      </c>
      <c r="V93" s="255">
        <f t="shared" si="57"/>
        <v>0</v>
      </c>
      <c r="W93" s="256" t="str">
        <f t="shared" si="58"/>
        <v/>
      </c>
      <c r="X93" s="29" t="str">
        <f t="shared" si="42"/>
        <v/>
      </c>
      <c r="Y93" s="45">
        <f t="shared" si="42"/>
        <v>0</v>
      </c>
      <c r="Z93" s="26" t="str">
        <f t="shared" si="59"/>
        <v/>
      </c>
      <c r="AA93" t="str">
        <f t="shared" si="43"/>
        <v/>
      </c>
      <c r="AB93" t="str">
        <f>IF(AA93&lt;&gt;"",MAX(AB$8:AB92)+1,"")</f>
        <v/>
      </c>
      <c r="AC93" t="str">
        <f t="shared" si="44"/>
        <v/>
      </c>
      <c r="AD93" t="str">
        <f>IF(AC93&lt;&gt;"",MAX(AD$8:AD92)+1,"")</f>
        <v/>
      </c>
      <c r="AE93" t="str">
        <f t="shared" si="45"/>
        <v/>
      </c>
      <c r="AF93" t="str">
        <f>IF(AE93&lt;&gt;"",MAX(AF$8:AF92)+1,"")</f>
        <v/>
      </c>
      <c r="AG93" t="str">
        <f t="shared" si="46"/>
        <v/>
      </c>
      <c r="AH93" t="str">
        <f>IF(AG93&lt;&gt;"",MAX(AH$8:AH92)+1,"")</f>
        <v/>
      </c>
      <c r="AI93" t="str">
        <f t="shared" si="47"/>
        <v/>
      </c>
      <c r="AJ93" t="str">
        <f>IF(AI93&lt;&gt;"",MAX(AJ$8:AJ92)+1,"")</f>
        <v/>
      </c>
      <c r="AK93" s="26">
        <f t="shared" si="60"/>
        <v>0</v>
      </c>
      <c r="AL93">
        <f t="shared" si="61"/>
        <v>0</v>
      </c>
      <c r="AM93">
        <f t="shared" si="62"/>
        <v>5</v>
      </c>
      <c r="AN93" t="str">
        <f t="shared" si="63"/>
        <v/>
      </c>
      <c r="AO93" t="str">
        <f>IF(AN93="","",MAX(AO$8:AO92)+1)</f>
        <v/>
      </c>
      <c r="AP93" t="str">
        <f t="shared" si="63"/>
        <v/>
      </c>
      <c r="AQ93" t="str">
        <f t="shared" si="63"/>
        <v/>
      </c>
      <c r="AR93" t="str">
        <f t="shared" si="63"/>
        <v/>
      </c>
      <c r="AS93" t="str">
        <f t="shared" si="64"/>
        <v/>
      </c>
      <c r="AT93" t="str">
        <f>IF(AS93="","",MAX(AT$8:AT92)+1)</f>
        <v/>
      </c>
      <c r="AU93" t="str">
        <f t="shared" si="65"/>
        <v/>
      </c>
      <c r="AV93" s="119" t="str">
        <f t="shared" si="66"/>
        <v/>
      </c>
      <c r="AW93" t="str">
        <f t="shared" si="67"/>
        <v/>
      </c>
      <c r="AX93" t="str">
        <f t="shared" si="67"/>
        <v/>
      </c>
      <c r="AY93" t="str">
        <f t="shared" si="67"/>
        <v/>
      </c>
      <c r="AZ93" t="str">
        <f t="shared" si="67"/>
        <v/>
      </c>
      <c r="BA93" s="119" t="str">
        <f t="shared" si="68"/>
        <v/>
      </c>
      <c r="BC93" t="str">
        <f t="shared" si="69"/>
        <v>,00</v>
      </c>
      <c r="BD93">
        <f t="shared" si="48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9"/>
        <v/>
      </c>
      <c r="I94" s="115">
        <f t="shared" si="50"/>
        <v>0</v>
      </c>
      <c r="J94" s="271" t="str">
        <f t="shared" si="51"/>
        <v/>
      </c>
      <c r="K94" s="272"/>
      <c r="L94" s="274"/>
      <c r="M94" s="134">
        <f t="shared" si="52"/>
        <v>0</v>
      </c>
      <c r="N94" s="254" t="str">
        <f t="shared" si="53"/>
        <v/>
      </c>
      <c r="O94" s="135">
        <f t="shared" si="54"/>
        <v>0</v>
      </c>
      <c r="P94" s="136">
        <f t="shared" si="55"/>
        <v>0</v>
      </c>
      <c r="Q94" s="130" t="str">
        <f t="shared" si="70"/>
        <v/>
      </c>
      <c r="R94" s="131" t="str">
        <f t="shared" si="56"/>
        <v/>
      </c>
      <c r="S94" s="137" t="str">
        <f t="shared" si="41"/>
        <v/>
      </c>
      <c r="T94" s="133" t="str">
        <f t="shared" si="70"/>
        <v/>
      </c>
      <c r="U94" s="138" t="str">
        <f t="shared" si="70"/>
        <v/>
      </c>
      <c r="V94" s="255">
        <f t="shared" si="57"/>
        <v>0</v>
      </c>
      <c r="W94" s="256" t="str">
        <f t="shared" si="58"/>
        <v/>
      </c>
      <c r="X94" s="29" t="str">
        <f t="shared" si="42"/>
        <v/>
      </c>
      <c r="Y94" s="45">
        <f t="shared" si="42"/>
        <v>0</v>
      </c>
      <c r="Z94" s="26" t="str">
        <f t="shared" si="59"/>
        <v/>
      </c>
      <c r="AA94" t="str">
        <f t="shared" si="43"/>
        <v/>
      </c>
      <c r="AB94" t="str">
        <f>IF(AA94&lt;&gt;"",MAX(AB$8:AB93)+1,"")</f>
        <v/>
      </c>
      <c r="AC94" t="str">
        <f t="shared" si="44"/>
        <v/>
      </c>
      <c r="AD94" t="str">
        <f>IF(AC94&lt;&gt;"",MAX(AD$8:AD93)+1,"")</f>
        <v/>
      </c>
      <c r="AE94" t="str">
        <f t="shared" si="45"/>
        <v/>
      </c>
      <c r="AF94" t="str">
        <f>IF(AE94&lt;&gt;"",MAX(AF$8:AF93)+1,"")</f>
        <v/>
      </c>
      <c r="AG94" t="str">
        <f t="shared" si="46"/>
        <v/>
      </c>
      <c r="AH94" t="str">
        <f>IF(AG94&lt;&gt;"",MAX(AH$8:AH93)+1,"")</f>
        <v/>
      </c>
      <c r="AI94" t="str">
        <f t="shared" si="47"/>
        <v/>
      </c>
      <c r="AJ94" t="str">
        <f>IF(AI94&lt;&gt;"",MAX(AJ$8:AJ93)+1,"")</f>
        <v/>
      </c>
      <c r="AK94" s="26">
        <f t="shared" si="60"/>
        <v>0</v>
      </c>
      <c r="AL94">
        <f t="shared" si="61"/>
        <v>0</v>
      </c>
      <c r="AM94">
        <f t="shared" si="62"/>
        <v>5</v>
      </c>
      <c r="AN94" t="str">
        <f t="shared" si="63"/>
        <v/>
      </c>
      <c r="AO94" t="str">
        <f>IF(AN94="","",MAX(AO$8:AO93)+1)</f>
        <v/>
      </c>
      <c r="AP94" t="str">
        <f t="shared" si="63"/>
        <v/>
      </c>
      <c r="AQ94" t="str">
        <f t="shared" si="63"/>
        <v/>
      </c>
      <c r="AR94" t="str">
        <f t="shared" si="63"/>
        <v/>
      </c>
      <c r="AS94" t="str">
        <f t="shared" si="64"/>
        <v/>
      </c>
      <c r="AT94" t="str">
        <f>IF(AS94="","",MAX(AT$8:AT93)+1)</f>
        <v/>
      </c>
      <c r="AU94" t="str">
        <f t="shared" si="65"/>
        <v/>
      </c>
      <c r="AV94" s="119" t="str">
        <f t="shared" si="66"/>
        <v/>
      </c>
      <c r="AW94" t="str">
        <f t="shared" si="67"/>
        <v/>
      </c>
      <c r="AX94" t="str">
        <f t="shared" si="67"/>
        <v/>
      </c>
      <c r="AY94" t="str">
        <f t="shared" si="67"/>
        <v/>
      </c>
      <c r="AZ94" t="str">
        <f t="shared" si="67"/>
        <v/>
      </c>
      <c r="BA94" s="119" t="str">
        <f t="shared" si="68"/>
        <v/>
      </c>
      <c r="BC94" t="str">
        <f t="shared" si="69"/>
        <v>,00</v>
      </c>
      <c r="BD94">
        <f t="shared" si="48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9"/>
        <v/>
      </c>
      <c r="I95" s="115">
        <f t="shared" si="50"/>
        <v>0</v>
      </c>
      <c r="J95" s="271" t="str">
        <f t="shared" si="51"/>
        <v/>
      </c>
      <c r="K95" s="272"/>
      <c r="L95" s="274"/>
      <c r="M95" s="134">
        <f t="shared" si="52"/>
        <v>0</v>
      </c>
      <c r="N95" s="254" t="str">
        <f t="shared" si="53"/>
        <v/>
      </c>
      <c r="O95" s="135">
        <f t="shared" si="54"/>
        <v>0</v>
      </c>
      <c r="P95" s="136">
        <f t="shared" si="55"/>
        <v>0</v>
      </c>
      <c r="Q95" s="130" t="str">
        <f t="shared" si="70"/>
        <v/>
      </c>
      <c r="R95" s="131" t="str">
        <f t="shared" si="56"/>
        <v/>
      </c>
      <c r="S95" s="137" t="str">
        <f t="shared" si="41"/>
        <v/>
      </c>
      <c r="T95" s="133" t="str">
        <f t="shared" si="70"/>
        <v/>
      </c>
      <c r="U95" s="138" t="str">
        <f t="shared" si="70"/>
        <v/>
      </c>
      <c r="V95" s="255">
        <f t="shared" si="57"/>
        <v>0</v>
      </c>
      <c r="W95" s="256" t="str">
        <f t="shared" si="58"/>
        <v/>
      </c>
      <c r="X95" s="29" t="str">
        <f t="shared" si="42"/>
        <v/>
      </c>
      <c r="Y95" s="45">
        <f t="shared" si="42"/>
        <v>0</v>
      </c>
      <c r="Z95" s="26" t="str">
        <f t="shared" si="59"/>
        <v/>
      </c>
      <c r="AA95" t="str">
        <f t="shared" si="43"/>
        <v/>
      </c>
      <c r="AB95" t="str">
        <f>IF(AA95&lt;&gt;"",MAX(AB$8:AB94)+1,"")</f>
        <v/>
      </c>
      <c r="AC95" t="str">
        <f t="shared" si="44"/>
        <v/>
      </c>
      <c r="AD95" t="str">
        <f>IF(AC95&lt;&gt;"",MAX(AD$8:AD94)+1,"")</f>
        <v/>
      </c>
      <c r="AE95" t="str">
        <f t="shared" si="45"/>
        <v/>
      </c>
      <c r="AF95" t="str">
        <f>IF(AE95&lt;&gt;"",MAX(AF$8:AF94)+1,"")</f>
        <v/>
      </c>
      <c r="AG95" t="str">
        <f t="shared" si="46"/>
        <v/>
      </c>
      <c r="AH95" t="str">
        <f>IF(AG95&lt;&gt;"",MAX(AH$8:AH94)+1,"")</f>
        <v/>
      </c>
      <c r="AI95" t="str">
        <f t="shared" si="47"/>
        <v/>
      </c>
      <c r="AJ95" t="str">
        <f>IF(AI95&lt;&gt;"",MAX(AJ$8:AJ94)+1,"")</f>
        <v/>
      </c>
      <c r="AK95" s="26">
        <f t="shared" si="60"/>
        <v>0</v>
      </c>
      <c r="AL95">
        <f t="shared" si="61"/>
        <v>0</v>
      </c>
      <c r="AM95">
        <f t="shared" si="62"/>
        <v>5</v>
      </c>
      <c r="AN95" t="str">
        <f t="shared" si="63"/>
        <v/>
      </c>
      <c r="AO95" t="str">
        <f>IF(AN95="","",MAX(AO$8:AO94)+1)</f>
        <v/>
      </c>
      <c r="AP95" t="str">
        <f t="shared" si="63"/>
        <v/>
      </c>
      <c r="AQ95" t="str">
        <f t="shared" si="63"/>
        <v/>
      </c>
      <c r="AR95" t="str">
        <f t="shared" si="63"/>
        <v/>
      </c>
      <c r="AS95" t="str">
        <f t="shared" si="64"/>
        <v/>
      </c>
      <c r="AT95" t="str">
        <f>IF(AS95="","",MAX(AT$8:AT94)+1)</f>
        <v/>
      </c>
      <c r="AU95" t="str">
        <f t="shared" si="65"/>
        <v/>
      </c>
      <c r="AV95" s="119" t="str">
        <f t="shared" si="66"/>
        <v/>
      </c>
      <c r="AW95" t="str">
        <f t="shared" si="67"/>
        <v/>
      </c>
      <c r="AX95" t="str">
        <f t="shared" si="67"/>
        <v/>
      </c>
      <c r="AY95" t="str">
        <f t="shared" si="67"/>
        <v/>
      </c>
      <c r="AZ95" t="str">
        <f t="shared" si="67"/>
        <v/>
      </c>
      <c r="BA95" s="119" t="str">
        <f t="shared" si="68"/>
        <v/>
      </c>
      <c r="BC95" t="str">
        <f t="shared" si="69"/>
        <v>,00</v>
      </c>
      <c r="BD95">
        <f t="shared" si="48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9"/>
        <v/>
      </c>
      <c r="I96" s="115">
        <f t="shared" si="50"/>
        <v>0</v>
      </c>
      <c r="J96" s="271" t="str">
        <f t="shared" si="51"/>
        <v/>
      </c>
      <c r="K96" s="272"/>
      <c r="L96" s="274"/>
      <c r="M96" s="134">
        <f t="shared" si="52"/>
        <v>0</v>
      </c>
      <c r="N96" s="254" t="str">
        <f t="shared" si="53"/>
        <v/>
      </c>
      <c r="O96" s="135">
        <f t="shared" si="54"/>
        <v>0</v>
      </c>
      <c r="P96" s="136">
        <f t="shared" si="55"/>
        <v>0</v>
      </c>
      <c r="Q96" s="130" t="str">
        <f t="shared" si="70"/>
        <v/>
      </c>
      <c r="R96" s="131" t="str">
        <f t="shared" si="56"/>
        <v/>
      </c>
      <c r="S96" s="137" t="str">
        <f t="shared" si="41"/>
        <v/>
      </c>
      <c r="T96" s="133" t="str">
        <f t="shared" si="70"/>
        <v/>
      </c>
      <c r="U96" s="138" t="str">
        <f t="shared" si="70"/>
        <v/>
      </c>
      <c r="V96" s="255">
        <f t="shared" si="57"/>
        <v>0</v>
      </c>
      <c r="W96" s="256" t="str">
        <f t="shared" si="58"/>
        <v/>
      </c>
      <c r="X96" s="29" t="str">
        <f t="shared" si="42"/>
        <v/>
      </c>
      <c r="Y96" s="45">
        <f t="shared" si="42"/>
        <v>0</v>
      </c>
      <c r="Z96" s="26" t="str">
        <f t="shared" si="59"/>
        <v/>
      </c>
      <c r="AA96" t="str">
        <f t="shared" si="43"/>
        <v/>
      </c>
      <c r="AB96" t="str">
        <f>IF(AA96&lt;&gt;"",MAX(AB$8:AB95)+1,"")</f>
        <v/>
      </c>
      <c r="AC96" t="str">
        <f t="shared" si="44"/>
        <v/>
      </c>
      <c r="AD96" t="str">
        <f>IF(AC96&lt;&gt;"",MAX(AD$8:AD95)+1,"")</f>
        <v/>
      </c>
      <c r="AE96" t="str">
        <f t="shared" si="45"/>
        <v/>
      </c>
      <c r="AF96" t="str">
        <f>IF(AE96&lt;&gt;"",MAX(AF$8:AF95)+1,"")</f>
        <v/>
      </c>
      <c r="AG96" t="str">
        <f t="shared" si="46"/>
        <v/>
      </c>
      <c r="AH96" t="str">
        <f>IF(AG96&lt;&gt;"",MAX(AH$8:AH95)+1,"")</f>
        <v/>
      </c>
      <c r="AI96" t="str">
        <f t="shared" si="47"/>
        <v/>
      </c>
      <c r="AJ96" t="str">
        <f>IF(AI96&lt;&gt;"",MAX(AJ$8:AJ95)+1,"")</f>
        <v/>
      </c>
      <c r="AK96" s="26">
        <f t="shared" si="60"/>
        <v>0</v>
      </c>
      <c r="AL96">
        <f t="shared" si="61"/>
        <v>0</v>
      </c>
      <c r="AM96">
        <f t="shared" si="62"/>
        <v>5</v>
      </c>
      <c r="AN96" t="str">
        <f t="shared" si="63"/>
        <v/>
      </c>
      <c r="AO96" t="str">
        <f>IF(AN96="","",MAX(AO$8:AO95)+1)</f>
        <v/>
      </c>
      <c r="AP96" t="str">
        <f t="shared" si="63"/>
        <v/>
      </c>
      <c r="AQ96" t="str">
        <f t="shared" si="63"/>
        <v/>
      </c>
      <c r="AR96" t="str">
        <f t="shared" si="63"/>
        <v/>
      </c>
      <c r="AS96" t="str">
        <f t="shared" si="64"/>
        <v/>
      </c>
      <c r="AT96" t="str">
        <f>IF(AS96="","",MAX(AT$8:AT95)+1)</f>
        <v/>
      </c>
      <c r="AU96" t="str">
        <f t="shared" si="65"/>
        <v/>
      </c>
      <c r="AV96" s="119" t="str">
        <f t="shared" si="66"/>
        <v/>
      </c>
      <c r="AW96" t="str">
        <f t="shared" si="67"/>
        <v/>
      </c>
      <c r="AX96" t="str">
        <f t="shared" si="67"/>
        <v/>
      </c>
      <c r="AY96" t="str">
        <f t="shared" si="67"/>
        <v/>
      </c>
      <c r="AZ96" t="str">
        <f t="shared" si="67"/>
        <v/>
      </c>
      <c r="BA96" s="119" t="str">
        <f t="shared" si="68"/>
        <v/>
      </c>
      <c r="BC96" t="str">
        <f t="shared" si="69"/>
        <v>,00</v>
      </c>
      <c r="BD96">
        <f t="shared" si="48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9"/>
        <v/>
      </c>
      <c r="I97" s="115">
        <f t="shared" si="50"/>
        <v>0</v>
      </c>
      <c r="J97" s="271" t="str">
        <f t="shared" si="51"/>
        <v/>
      </c>
      <c r="K97" s="272"/>
      <c r="L97" s="274"/>
      <c r="M97" s="134">
        <f t="shared" si="52"/>
        <v>0</v>
      </c>
      <c r="N97" s="254" t="str">
        <f t="shared" si="53"/>
        <v/>
      </c>
      <c r="O97" s="135">
        <f t="shared" si="54"/>
        <v>0</v>
      </c>
      <c r="P97" s="136">
        <f t="shared" si="55"/>
        <v>0</v>
      </c>
      <c r="Q97" s="130" t="str">
        <f t="shared" si="70"/>
        <v/>
      </c>
      <c r="R97" s="131" t="str">
        <f t="shared" si="56"/>
        <v/>
      </c>
      <c r="S97" s="137" t="str">
        <f t="shared" si="41"/>
        <v/>
      </c>
      <c r="T97" s="133" t="str">
        <f t="shared" si="70"/>
        <v/>
      </c>
      <c r="U97" s="138" t="str">
        <f t="shared" si="70"/>
        <v/>
      </c>
      <c r="V97" s="255">
        <f t="shared" si="57"/>
        <v>0</v>
      </c>
      <c r="W97" s="256" t="str">
        <f t="shared" si="58"/>
        <v/>
      </c>
      <c r="X97" s="29" t="str">
        <f t="shared" si="42"/>
        <v/>
      </c>
      <c r="Y97" s="45">
        <f t="shared" si="42"/>
        <v>0</v>
      </c>
      <c r="Z97" s="26" t="str">
        <f t="shared" si="59"/>
        <v/>
      </c>
      <c r="AA97" t="str">
        <f t="shared" si="43"/>
        <v/>
      </c>
      <c r="AB97" t="str">
        <f>IF(AA97&lt;&gt;"",MAX(AB$8:AB96)+1,"")</f>
        <v/>
      </c>
      <c r="AC97" t="str">
        <f t="shared" si="44"/>
        <v/>
      </c>
      <c r="AD97" t="str">
        <f>IF(AC97&lt;&gt;"",MAX(AD$8:AD96)+1,"")</f>
        <v/>
      </c>
      <c r="AE97" t="str">
        <f t="shared" si="45"/>
        <v/>
      </c>
      <c r="AF97" t="str">
        <f>IF(AE97&lt;&gt;"",MAX(AF$8:AF96)+1,"")</f>
        <v/>
      </c>
      <c r="AG97" t="str">
        <f t="shared" si="46"/>
        <v/>
      </c>
      <c r="AH97" t="str">
        <f>IF(AG97&lt;&gt;"",MAX(AH$8:AH96)+1,"")</f>
        <v/>
      </c>
      <c r="AI97" t="str">
        <f t="shared" si="47"/>
        <v/>
      </c>
      <c r="AJ97" t="str">
        <f>IF(AI97&lt;&gt;"",MAX(AJ$8:AJ96)+1,"")</f>
        <v/>
      </c>
      <c r="AK97" s="26">
        <f t="shared" si="60"/>
        <v>0</v>
      </c>
      <c r="AL97">
        <f t="shared" si="61"/>
        <v>0</v>
      </c>
      <c r="AM97">
        <f t="shared" si="62"/>
        <v>5</v>
      </c>
      <c r="AN97" t="str">
        <f t="shared" si="63"/>
        <v/>
      </c>
      <c r="AO97" t="str">
        <f>IF(AN97="","",MAX(AO$8:AO96)+1)</f>
        <v/>
      </c>
      <c r="AP97" t="str">
        <f t="shared" si="63"/>
        <v/>
      </c>
      <c r="AQ97" t="str">
        <f t="shared" si="63"/>
        <v/>
      </c>
      <c r="AR97" t="str">
        <f t="shared" si="63"/>
        <v/>
      </c>
      <c r="AS97" t="str">
        <f t="shared" si="64"/>
        <v/>
      </c>
      <c r="AT97" t="str">
        <f>IF(AS97="","",MAX(AT$8:AT96)+1)</f>
        <v/>
      </c>
      <c r="AU97" t="str">
        <f t="shared" si="65"/>
        <v/>
      </c>
      <c r="AV97" s="119" t="str">
        <f t="shared" si="66"/>
        <v/>
      </c>
      <c r="AW97" t="str">
        <f t="shared" si="67"/>
        <v/>
      </c>
      <c r="AX97" t="str">
        <f t="shared" si="67"/>
        <v/>
      </c>
      <c r="AY97" t="str">
        <f t="shared" si="67"/>
        <v/>
      </c>
      <c r="AZ97" t="str">
        <f t="shared" si="67"/>
        <v/>
      </c>
      <c r="BA97" s="119" t="str">
        <f t="shared" si="68"/>
        <v/>
      </c>
      <c r="BC97" t="str">
        <f t="shared" si="69"/>
        <v>,00</v>
      </c>
      <c r="BD97">
        <f t="shared" si="48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9"/>
        <v/>
      </c>
      <c r="I98" s="115">
        <f t="shared" si="50"/>
        <v>0</v>
      </c>
      <c r="J98" s="271" t="str">
        <f t="shared" si="51"/>
        <v/>
      </c>
      <c r="K98" s="272"/>
      <c r="L98" s="274"/>
      <c r="M98" s="134">
        <f t="shared" si="52"/>
        <v>0</v>
      </c>
      <c r="N98" s="254" t="str">
        <f t="shared" si="53"/>
        <v/>
      </c>
      <c r="O98" s="135">
        <f t="shared" si="54"/>
        <v>0</v>
      </c>
      <c r="P98" s="136">
        <f t="shared" si="55"/>
        <v>0</v>
      </c>
      <c r="Q98" s="130" t="str">
        <f t="shared" si="70"/>
        <v/>
      </c>
      <c r="R98" s="131" t="str">
        <f t="shared" si="56"/>
        <v/>
      </c>
      <c r="S98" s="137" t="str">
        <f t="shared" si="41"/>
        <v/>
      </c>
      <c r="T98" s="133" t="str">
        <f t="shared" si="70"/>
        <v/>
      </c>
      <c r="U98" s="138" t="str">
        <f t="shared" si="70"/>
        <v/>
      </c>
      <c r="V98" s="255">
        <f t="shared" si="57"/>
        <v>0</v>
      </c>
      <c r="W98" s="256" t="str">
        <f t="shared" si="58"/>
        <v/>
      </c>
      <c r="X98" s="29" t="str">
        <f t="shared" si="42"/>
        <v/>
      </c>
      <c r="Y98" s="45">
        <f t="shared" si="42"/>
        <v>0</v>
      </c>
      <c r="Z98" s="26" t="str">
        <f t="shared" si="59"/>
        <v/>
      </c>
      <c r="AA98" t="str">
        <f t="shared" si="43"/>
        <v/>
      </c>
      <c r="AB98" t="str">
        <f>IF(AA98&lt;&gt;"",MAX(AB$8:AB97)+1,"")</f>
        <v/>
      </c>
      <c r="AC98" t="str">
        <f t="shared" si="44"/>
        <v/>
      </c>
      <c r="AD98" t="str">
        <f>IF(AC98&lt;&gt;"",MAX(AD$8:AD97)+1,"")</f>
        <v/>
      </c>
      <c r="AE98" t="str">
        <f t="shared" si="45"/>
        <v/>
      </c>
      <c r="AF98" t="str">
        <f>IF(AE98&lt;&gt;"",MAX(AF$8:AF97)+1,"")</f>
        <v/>
      </c>
      <c r="AG98" t="str">
        <f t="shared" si="46"/>
        <v/>
      </c>
      <c r="AH98" t="str">
        <f>IF(AG98&lt;&gt;"",MAX(AH$8:AH97)+1,"")</f>
        <v/>
      </c>
      <c r="AI98" t="str">
        <f t="shared" si="47"/>
        <v/>
      </c>
      <c r="AJ98" t="str">
        <f>IF(AI98&lt;&gt;"",MAX(AJ$8:AJ97)+1,"")</f>
        <v/>
      </c>
      <c r="AK98" s="26">
        <f t="shared" si="60"/>
        <v>0</v>
      </c>
      <c r="AL98">
        <f t="shared" si="61"/>
        <v>0</v>
      </c>
      <c r="AM98">
        <f t="shared" si="62"/>
        <v>5</v>
      </c>
      <c r="AN98" t="str">
        <f t="shared" si="63"/>
        <v/>
      </c>
      <c r="AO98" t="str">
        <f>IF(AN98="","",MAX(AO$8:AO97)+1)</f>
        <v/>
      </c>
      <c r="AP98" t="str">
        <f t="shared" si="63"/>
        <v/>
      </c>
      <c r="AQ98" t="str">
        <f t="shared" si="63"/>
        <v/>
      </c>
      <c r="AR98" t="str">
        <f t="shared" si="63"/>
        <v/>
      </c>
      <c r="AS98" t="str">
        <f t="shared" si="64"/>
        <v/>
      </c>
      <c r="AT98" t="str">
        <f>IF(AS98="","",MAX(AT$8:AT97)+1)</f>
        <v/>
      </c>
      <c r="AU98" t="str">
        <f t="shared" si="65"/>
        <v/>
      </c>
      <c r="AV98" s="119" t="str">
        <f t="shared" si="66"/>
        <v/>
      </c>
      <c r="AW98" t="str">
        <f t="shared" si="67"/>
        <v/>
      </c>
      <c r="AX98" t="str">
        <f t="shared" si="67"/>
        <v/>
      </c>
      <c r="AY98" t="str">
        <f t="shared" si="67"/>
        <v/>
      </c>
      <c r="AZ98" t="str">
        <f t="shared" si="67"/>
        <v/>
      </c>
      <c r="BA98" s="119" t="str">
        <f t="shared" si="68"/>
        <v/>
      </c>
      <c r="BC98" t="str">
        <f t="shared" si="69"/>
        <v>,00</v>
      </c>
      <c r="BD98">
        <f t="shared" si="48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9"/>
        <v/>
      </c>
      <c r="I99" s="115">
        <f t="shared" si="50"/>
        <v>0</v>
      </c>
      <c r="J99" s="271" t="str">
        <f t="shared" si="51"/>
        <v/>
      </c>
      <c r="K99" s="272"/>
      <c r="L99" s="274"/>
      <c r="M99" s="134">
        <f t="shared" si="52"/>
        <v>0</v>
      </c>
      <c r="N99" s="254" t="str">
        <f t="shared" si="53"/>
        <v/>
      </c>
      <c r="O99" s="135">
        <f t="shared" si="54"/>
        <v>0</v>
      </c>
      <c r="P99" s="136">
        <f t="shared" si="55"/>
        <v>0</v>
      </c>
      <c r="Q99" s="130" t="str">
        <f t="shared" si="70"/>
        <v/>
      </c>
      <c r="R99" s="131" t="str">
        <f t="shared" si="56"/>
        <v/>
      </c>
      <c r="S99" s="137" t="str">
        <f t="shared" si="41"/>
        <v/>
      </c>
      <c r="T99" s="133" t="str">
        <f t="shared" si="70"/>
        <v/>
      </c>
      <c r="U99" s="138" t="str">
        <f t="shared" si="70"/>
        <v/>
      </c>
      <c r="V99" s="255">
        <f t="shared" si="57"/>
        <v>0</v>
      </c>
      <c r="W99" s="256" t="str">
        <f t="shared" si="58"/>
        <v/>
      </c>
      <c r="X99" s="29" t="str">
        <f t="shared" si="42"/>
        <v/>
      </c>
      <c r="Y99" s="45">
        <f t="shared" si="42"/>
        <v>0</v>
      </c>
      <c r="Z99" s="26" t="str">
        <f t="shared" si="59"/>
        <v/>
      </c>
      <c r="AA99" t="str">
        <f t="shared" si="43"/>
        <v/>
      </c>
      <c r="AB99" t="str">
        <f>IF(AA99&lt;&gt;"",MAX(AB$8:AB98)+1,"")</f>
        <v/>
      </c>
      <c r="AC99" t="str">
        <f t="shared" si="44"/>
        <v/>
      </c>
      <c r="AD99" t="str">
        <f>IF(AC99&lt;&gt;"",MAX(AD$8:AD98)+1,"")</f>
        <v/>
      </c>
      <c r="AE99" t="str">
        <f t="shared" si="45"/>
        <v/>
      </c>
      <c r="AF99" t="str">
        <f>IF(AE99&lt;&gt;"",MAX(AF$8:AF98)+1,"")</f>
        <v/>
      </c>
      <c r="AG99" t="str">
        <f t="shared" si="46"/>
        <v/>
      </c>
      <c r="AH99" t="str">
        <f>IF(AG99&lt;&gt;"",MAX(AH$8:AH98)+1,"")</f>
        <v/>
      </c>
      <c r="AI99" t="str">
        <f t="shared" si="47"/>
        <v/>
      </c>
      <c r="AJ99" t="str">
        <f>IF(AI99&lt;&gt;"",MAX(AJ$8:AJ98)+1,"")</f>
        <v/>
      </c>
      <c r="AK99" s="26">
        <f t="shared" si="60"/>
        <v>0</v>
      </c>
      <c r="AL99">
        <f t="shared" si="61"/>
        <v>0</v>
      </c>
      <c r="AM99">
        <f t="shared" si="62"/>
        <v>5</v>
      </c>
      <c r="AN99" t="str">
        <f t="shared" si="63"/>
        <v/>
      </c>
      <c r="AO99" t="str">
        <f>IF(AN99="","",MAX(AO$8:AO98)+1)</f>
        <v/>
      </c>
      <c r="AP99" t="str">
        <f t="shared" si="63"/>
        <v/>
      </c>
      <c r="AQ99" t="str">
        <f t="shared" si="63"/>
        <v/>
      </c>
      <c r="AR99" t="str">
        <f t="shared" si="63"/>
        <v/>
      </c>
      <c r="AS99" t="str">
        <f t="shared" si="64"/>
        <v/>
      </c>
      <c r="AT99" t="str">
        <f>IF(AS99="","",MAX(AT$8:AT98)+1)</f>
        <v/>
      </c>
      <c r="AU99" t="str">
        <f t="shared" si="65"/>
        <v/>
      </c>
      <c r="AV99" s="119" t="str">
        <f t="shared" si="66"/>
        <v/>
      </c>
      <c r="AW99" t="str">
        <f t="shared" si="67"/>
        <v/>
      </c>
      <c r="AX99" t="str">
        <f t="shared" si="67"/>
        <v/>
      </c>
      <c r="AY99" t="str">
        <f t="shared" si="67"/>
        <v/>
      </c>
      <c r="AZ99" t="str">
        <f t="shared" si="67"/>
        <v/>
      </c>
      <c r="BA99" s="119" t="str">
        <f t="shared" si="68"/>
        <v/>
      </c>
      <c r="BC99" t="str">
        <f t="shared" si="69"/>
        <v>,00</v>
      </c>
      <c r="BD99">
        <f t="shared" si="48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9"/>
        <v/>
      </c>
      <c r="I100" s="115">
        <f t="shared" si="50"/>
        <v>0</v>
      </c>
      <c r="J100" s="271" t="str">
        <f t="shared" si="51"/>
        <v/>
      </c>
      <c r="K100" s="272"/>
      <c r="L100" s="274"/>
      <c r="M100" s="134">
        <f t="shared" si="52"/>
        <v>0</v>
      </c>
      <c r="N100" s="254" t="str">
        <f t="shared" si="53"/>
        <v/>
      </c>
      <c r="O100" s="135">
        <f t="shared" si="54"/>
        <v>0</v>
      </c>
      <c r="P100" s="136">
        <f t="shared" si="55"/>
        <v>0</v>
      </c>
      <c r="Q100" s="130" t="str">
        <f t="shared" si="70"/>
        <v/>
      </c>
      <c r="R100" s="131" t="str">
        <f t="shared" si="56"/>
        <v/>
      </c>
      <c r="S100" s="137" t="str">
        <f t="shared" si="41"/>
        <v/>
      </c>
      <c r="T100" s="133" t="str">
        <f t="shared" si="70"/>
        <v/>
      </c>
      <c r="U100" s="138" t="str">
        <f t="shared" si="70"/>
        <v/>
      </c>
      <c r="V100" s="255">
        <f t="shared" si="57"/>
        <v>0</v>
      </c>
      <c r="W100" s="256" t="str">
        <f t="shared" si="58"/>
        <v/>
      </c>
      <c r="X100" s="29" t="str">
        <f t="shared" si="42"/>
        <v/>
      </c>
      <c r="Y100" s="45">
        <f t="shared" si="42"/>
        <v>0</v>
      </c>
      <c r="Z100" s="26" t="str">
        <f t="shared" si="59"/>
        <v/>
      </c>
      <c r="AA100" t="str">
        <f t="shared" si="43"/>
        <v/>
      </c>
      <c r="AB100" t="str">
        <f>IF(AA100&lt;&gt;"",MAX(AB$8:AB99)+1,"")</f>
        <v/>
      </c>
      <c r="AC100" t="str">
        <f t="shared" si="44"/>
        <v/>
      </c>
      <c r="AD100" t="str">
        <f>IF(AC100&lt;&gt;"",MAX(AD$8:AD99)+1,"")</f>
        <v/>
      </c>
      <c r="AE100" t="str">
        <f t="shared" si="45"/>
        <v/>
      </c>
      <c r="AF100" t="str">
        <f>IF(AE100&lt;&gt;"",MAX(AF$8:AF99)+1,"")</f>
        <v/>
      </c>
      <c r="AG100" t="str">
        <f t="shared" si="46"/>
        <v/>
      </c>
      <c r="AH100" t="str">
        <f>IF(AG100&lt;&gt;"",MAX(AH$8:AH99)+1,"")</f>
        <v/>
      </c>
      <c r="AI100" t="str">
        <f t="shared" si="47"/>
        <v/>
      </c>
      <c r="AJ100" t="str">
        <f>IF(AI100&lt;&gt;"",MAX(AJ$8:AJ99)+1,"")</f>
        <v/>
      </c>
      <c r="AK100" s="26">
        <f t="shared" si="60"/>
        <v>0</v>
      </c>
      <c r="AL100">
        <f t="shared" si="61"/>
        <v>0</v>
      </c>
      <c r="AM100">
        <f t="shared" si="62"/>
        <v>5</v>
      </c>
      <c r="AN100" t="str">
        <f t="shared" si="63"/>
        <v/>
      </c>
      <c r="AO100" t="str">
        <f>IF(AN100="","",MAX(AO$8:AO99)+1)</f>
        <v/>
      </c>
      <c r="AP100" t="str">
        <f t="shared" si="63"/>
        <v/>
      </c>
      <c r="AQ100" t="str">
        <f t="shared" si="63"/>
        <v/>
      </c>
      <c r="AR100" t="str">
        <f t="shared" si="63"/>
        <v/>
      </c>
      <c r="AS100" t="str">
        <f t="shared" si="64"/>
        <v/>
      </c>
      <c r="AT100" t="str">
        <f>IF(AS100="","",MAX(AT$8:AT99)+1)</f>
        <v/>
      </c>
      <c r="AU100" t="str">
        <f t="shared" si="65"/>
        <v/>
      </c>
      <c r="AV100" s="119" t="str">
        <f t="shared" si="66"/>
        <v/>
      </c>
      <c r="AW100" t="str">
        <f t="shared" si="67"/>
        <v/>
      </c>
      <c r="AX100" t="str">
        <f t="shared" si="67"/>
        <v/>
      </c>
      <c r="AY100" t="str">
        <f t="shared" si="67"/>
        <v/>
      </c>
      <c r="AZ100" t="str">
        <f t="shared" si="67"/>
        <v/>
      </c>
      <c r="BA100" s="119" t="str">
        <f t="shared" si="68"/>
        <v/>
      </c>
      <c r="BC100" t="str">
        <f t="shared" si="69"/>
        <v>,00</v>
      </c>
      <c r="BD100">
        <f t="shared" si="48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6"/>
        <v/>
      </c>
      <c r="S101" s="137" t="e">
        <f t="shared" si="41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2</v>
      </c>
      <c r="AC101" t="str">
        <f t="shared" si="44"/>
        <v/>
      </c>
      <c r="AD101" t="str">
        <f>IF(AC101&lt;&gt;"",MAX(AD$8:AD100)+1,"")</f>
        <v/>
      </c>
      <c r="AE101" t="str">
        <f t="shared" si="45"/>
        <v/>
      </c>
      <c r="AF101" t="str">
        <f>IF(AE101&lt;&gt;"",MAX(AF$8:AF100)+1,"")</f>
        <v/>
      </c>
      <c r="AG101" t="str">
        <f t="shared" si="46"/>
        <v/>
      </c>
      <c r="AH101" t="str">
        <f>IF(AG101&lt;&gt;"",MAX(AH$8:AH100)+1,"")</f>
        <v/>
      </c>
      <c r="AI101" t="str">
        <f t="shared" si="47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64"/>
        <v>xxx</v>
      </c>
      <c r="AU101" t="str">
        <f t="shared" si="65"/>
        <v xml:space="preserve">x </v>
      </c>
      <c r="AV101" s="119" t="str">
        <f t="shared" si="66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sortState xmlns:xlrd2="http://schemas.microsoft.com/office/spreadsheetml/2017/richdata2" ref="O9:U19">
    <sortCondition ref="S9:S19"/>
    <sortCondition ref="O9:O19"/>
  </sortState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65" priority="7">
      <formula>AND($BA9&lt;&gt;"",$AW9&lt;&gt;"")</formula>
    </cfRule>
    <cfRule type="expression" dxfId="64" priority="10">
      <formula>$AW9&lt;&gt;""</formula>
    </cfRule>
    <cfRule type="expression" dxfId="63" priority="11">
      <formula>OR($AX9&lt;&gt;"",$AY9&lt;&gt;"",$AZ9)</formula>
    </cfRule>
    <cfRule type="expression" dxfId="62" priority="12">
      <formula>COUNTIF($B$9:$B$100,$B9)&gt;1</formula>
    </cfRule>
  </conditionalFormatting>
  <conditionalFormatting sqref="L10:L100">
    <cfRule type="expression" dxfId="61" priority="9">
      <formula>AND($V10&lt;$V9,$V10&lt;&gt;"",$V10&lt;&gt;0)</formula>
    </cfRule>
  </conditionalFormatting>
  <conditionalFormatting sqref="K9:K100">
    <cfRule type="expression" dxfId="60" priority="8">
      <formula>COUNTIF($K$9:$K$100,$K9)&gt;1</formula>
    </cfRule>
  </conditionalFormatting>
  <conditionalFormatting sqref="G2:G6">
    <cfRule type="expression" dxfId="59" priority="6">
      <formula>COUNTIF(G2:G5,0)&gt;2</formula>
    </cfRule>
  </conditionalFormatting>
  <conditionalFormatting sqref="I9:I100">
    <cfRule type="expression" dxfId="58" priority="4">
      <formula>$H9&lt;&gt;""</formula>
    </cfRule>
    <cfRule type="cellIs" dxfId="57" priority="5" operator="greaterThan">
      <formula>0</formula>
    </cfRule>
  </conditionalFormatting>
  <conditionalFormatting sqref="U9:U100">
    <cfRule type="expression" dxfId="56" priority="1">
      <formula>$AU9="1 1"</formula>
    </cfRule>
    <cfRule type="expression" dxfId="55" priority="2">
      <formula>$AO9=1</formula>
    </cfRule>
    <cfRule type="expression" dxfId="54" priority="3">
      <formula>$AT9=1</formula>
    </cfRule>
  </conditionalFormatting>
  <dataValidations count="1">
    <dataValidation type="whole" allowBlank="1" showInputMessage="1" showErrorMessage="1" sqref="K9:K100" xr:uid="{00000000-0002-0000-23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8865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866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867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868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869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870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871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872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873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XFB149"/>
  <sheetViews>
    <sheetView workbookViewId="0">
      <pane ySplit="8" topLeftCell="A9" activePane="bottomLeft" state="frozenSplit"/>
      <selection pane="bottomLeft" activeCell="K14" sqref="K14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4</v>
      </c>
      <c r="I1" s="115"/>
      <c r="J1" s="269" t="s">
        <v>343</v>
      </c>
      <c r="K1" s="116"/>
      <c r="L1" s="117" t="s">
        <v>498</v>
      </c>
      <c r="M1" s="118">
        <f>COUNT(K9:K100)</f>
        <v>4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110 m</v>
      </c>
      <c r="B2" s="346"/>
      <c r="C2" s="346"/>
      <c r="D2" s="293" t="s">
        <v>109</v>
      </c>
      <c r="E2" s="347" t="str">
        <f ca="1">IF(ISERROR(VLOOKUP(D2,kateg2,5,FALSE)),IF(D2="KOND","1900 - " &amp; YEAR(TODAY()),""),CONCATENATE(VLOOKUP(D2,kateg2,5,FALSE)," - ",VLOOKUP(D2,kateg2,6,FALSE)))</f>
        <v>1992 - 2006</v>
      </c>
      <c r="F2" s="347"/>
      <c r="G2" s="290" t="str">
        <f>IF(D2="","",VLOOKUP(D2,kateg2,4,0))</f>
        <v>Ženy A</v>
      </c>
      <c r="H2" s="118">
        <f>IF(D2="","",COUNTIF($E$9:$E$100,D2))</f>
        <v>4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/>
      <c r="E3" s="347" t="str">
        <f ca="1">IF(ISERROR(VLOOKUP(D3,kateg2,5,FALSE)),IF(D3="KOND","1900 - " &amp; YEAR(TODAY()),""),CONCATENATE(VLOOKUP(D3,kateg2,5,FALSE)," - ",VLOOKUP(D3,kateg2,6,FALSE)))</f>
        <v/>
      </c>
      <c r="F3" s="347"/>
      <c r="G3" s="290" t="str">
        <f>IF(D3="","",VLOOKUP(D3,kateg2,4,0))</f>
        <v/>
      </c>
      <c r="H3" s="118" t="str">
        <f>IF(D3="","",COUNTIF($E$9:$E$100,D3))</f>
        <v/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1994</v>
      </c>
      <c r="O5" s="350" t="str">
        <f>A7</f>
        <v>Ženy A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2003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Ženy A</v>
      </c>
      <c r="B7" s="354"/>
      <c r="C7" s="354"/>
      <c r="D7" s="354"/>
      <c r="E7" s="354"/>
      <c r="F7" s="354"/>
      <c r="G7" s="120" t="s">
        <v>342</v>
      </c>
      <c r="H7" s="121">
        <v>15</v>
      </c>
      <c r="I7" s="115"/>
      <c r="J7" s="351" t="s">
        <v>499</v>
      </c>
      <c r="K7" s="351"/>
      <c r="L7" s="351"/>
      <c r="M7" s="252">
        <f>H7</f>
        <v>15</v>
      </c>
      <c r="N7" s="83"/>
      <c r="O7" s="122"/>
      <c r="P7" s="122" t="str">
        <f>E1</f>
        <v>Ročník</v>
      </c>
      <c r="Q7" s="123"/>
      <c r="R7" s="352" t="str">
        <f ca="1">E2</f>
        <v>1992 - 2006</v>
      </c>
      <c r="S7" s="352"/>
      <c r="T7" s="352"/>
      <c r="U7" s="124" t="s">
        <v>342</v>
      </c>
      <c r="V7" s="125">
        <f>H7</f>
        <v>15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D09</v>
      </c>
      <c r="AB8" s="26" t="s">
        <v>345</v>
      </c>
      <c r="AC8" s="26">
        <f>D3</f>
        <v>0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57</v>
      </c>
      <c r="C9" s="130" t="s">
        <v>953</v>
      </c>
      <c r="D9" s="131" t="s">
        <v>876</v>
      </c>
      <c r="E9" s="132" t="s">
        <v>109</v>
      </c>
      <c r="F9" s="133">
        <v>1994</v>
      </c>
      <c r="G9" s="130" t="s">
        <v>955</v>
      </c>
      <c r="H9" s="289">
        <f>IF(OR(B9="",ISERROR(VLOOKUP(B9,$AK$9:$AL$100,2,FALSE))),"",VLOOKUP(B9,$AK$9:$AL$100,2,FALSE))</f>
        <v>4</v>
      </c>
      <c r="I9" s="115">
        <f>B9</f>
        <v>57</v>
      </c>
      <c r="J9" s="271">
        <f>A9</f>
        <v>1</v>
      </c>
      <c r="K9" s="272">
        <v>80</v>
      </c>
      <c r="L9" s="274"/>
      <c r="M9" s="134">
        <f>V9</f>
        <v>0</v>
      </c>
      <c r="N9" s="254" t="str">
        <f>IF(ISERROR(VLOOKUP($K9,$B$9:$G$100,N$3,FALSE)),"",VLOOKUP($K9,$B$9:$G$100,N$3,FALSE))</f>
        <v>D09</v>
      </c>
      <c r="O9" s="135">
        <f>AL9</f>
        <v>1</v>
      </c>
      <c r="P9" s="136">
        <f>K9</f>
        <v>80</v>
      </c>
      <c r="Q9" s="130" t="str">
        <f t="shared" ref="Q9:U24" si="0">IF(ISERROR(VLOOKUP($K9,$B$9:$G$100,Q$3,FALSE)),"",VLOOKUP($K9,$B$9:$G$100,Q$3,FALSE))</f>
        <v>Halasová</v>
      </c>
      <c r="R9" s="131" t="str">
        <f>IF(ISERROR(VLOOKUP($K9,$B$9:$G$100,R$3,FALSE)),"",IF(VLOOKUP($K9,$B$9:$G$100,R$3,FALSE)=0,"",VLOOKUP($K9,$B$9:$G$100,R$3,FALSE)))</f>
        <v>Anna</v>
      </c>
      <c r="S9" s="137" t="str">
        <f t="shared" ref="S9:S72" si="1">IF(N9="","",VLOOKUP(N9,kateg2,4,FALSE))</f>
        <v>Ženy A</v>
      </c>
      <c r="T9" s="133">
        <f t="shared" si="0"/>
        <v>2003</v>
      </c>
      <c r="U9" s="138" t="str">
        <f>IF(ISERROR(VLOOKUP($K9,$B$9:$G$100,U$3,FALSE)),"",VLOOKUP($K9,$B$9:$G$100,U$3,FALSE))</f>
        <v>Vyškov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80</v>
      </c>
      <c r="Z9" s="26">
        <f>X9</f>
        <v>1</v>
      </c>
      <c r="AA9" t="str">
        <f t="shared" ref="AA9:AA72" si="3">IF(AA$8=$N9,$Q9,"")</f>
        <v>Halasová</v>
      </c>
      <c r="AB9">
        <f>IF(AA9&lt;&gt;"",MAX(AB8:AB$8)+1,"")</f>
        <v>1</v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80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80</v>
      </c>
      <c r="C10" s="130" t="s">
        <v>981</v>
      </c>
      <c r="D10" s="131" t="s">
        <v>242</v>
      </c>
      <c r="E10" s="132" t="s">
        <v>109</v>
      </c>
      <c r="F10" s="133">
        <v>2003</v>
      </c>
      <c r="G10" s="130" t="s">
        <v>679</v>
      </c>
      <c r="H10" s="289">
        <f t="shared" ref="H10:H73" si="11">IF(OR(B10="",ISERROR(VLOOKUP(B10,$AK$9:$AL$100,2,FALSE))),"",VLOOKUP(B10,$AK$9:$AL$100,2,FALSE))</f>
        <v>1</v>
      </c>
      <c r="I10" s="115">
        <f t="shared" ref="I10:I73" si="12">B10</f>
        <v>80</v>
      </c>
      <c r="J10" s="271">
        <f t="shared" ref="J10:J73" si="13">A10</f>
        <v>2</v>
      </c>
      <c r="K10" s="272">
        <v>130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D09</v>
      </c>
      <c r="O10" s="135">
        <f t="shared" ref="O10:O73" si="16">AL10</f>
        <v>2</v>
      </c>
      <c r="P10" s="136">
        <f t="shared" ref="P10:P73" si="17">K10</f>
        <v>130</v>
      </c>
      <c r="Q10" s="130" t="str">
        <f t="shared" si="0"/>
        <v>Kuncová</v>
      </c>
      <c r="R10" s="131" t="str">
        <f t="shared" ref="R10:R73" si="18">IF(ISERROR(VLOOKUP($K10,$B$9:$G$100,R$3,FALSE)),"",IF(VLOOKUP($K10,$B$9:$G$100,R$3,FALSE)=0,"",VLOOKUP($K10,$B$9:$G$100,R$3,FALSE)))</f>
        <v>Monika</v>
      </c>
      <c r="S10" s="137" t="str">
        <f t="shared" si="1"/>
        <v>Ženy A</v>
      </c>
      <c r="T10" s="133">
        <f t="shared" si="0"/>
        <v>1999</v>
      </c>
      <c r="U10" s="138" t="str">
        <f t="shared" si="0"/>
        <v>Vyškov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130</v>
      </c>
      <c r="Z10" s="26">
        <f t="shared" ref="Z10:Z73" si="21">X10</f>
        <v>2</v>
      </c>
      <c r="AA10" t="str">
        <f t="shared" si="3"/>
        <v>Kuncová</v>
      </c>
      <c r="AB10">
        <f>IF(AA10&lt;&gt;"",MAX(AB$8:AB9)+1,"")</f>
        <v>2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130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129</v>
      </c>
      <c r="C11" s="130" t="s">
        <v>1014</v>
      </c>
      <c r="D11" s="131" t="s">
        <v>44</v>
      </c>
      <c r="E11" s="132" t="s">
        <v>109</v>
      </c>
      <c r="F11" s="133">
        <v>2001</v>
      </c>
      <c r="G11" s="130" t="s">
        <v>679</v>
      </c>
      <c r="H11" s="289">
        <f t="shared" si="11"/>
        <v>3</v>
      </c>
      <c r="I11" s="115">
        <f t="shared" si="12"/>
        <v>129</v>
      </c>
      <c r="J11" s="271">
        <f t="shared" si="13"/>
        <v>3</v>
      </c>
      <c r="K11" s="272">
        <v>129</v>
      </c>
      <c r="L11" s="274"/>
      <c r="M11" s="134">
        <f t="shared" si="14"/>
        <v>0</v>
      </c>
      <c r="N11" s="254" t="str">
        <f t="shared" si="15"/>
        <v>D09</v>
      </c>
      <c r="O11" s="135">
        <f t="shared" si="16"/>
        <v>3</v>
      </c>
      <c r="P11" s="136">
        <f t="shared" si="17"/>
        <v>129</v>
      </c>
      <c r="Q11" s="130" t="str">
        <f t="shared" si="0"/>
        <v>Kuncová</v>
      </c>
      <c r="R11" s="131" t="str">
        <f t="shared" si="18"/>
        <v>Martina</v>
      </c>
      <c r="S11" s="137" t="str">
        <f t="shared" si="1"/>
        <v>Ženy A</v>
      </c>
      <c r="T11" s="133">
        <f t="shared" si="0"/>
        <v>2001</v>
      </c>
      <c r="U11" s="138" t="str">
        <f t="shared" si="0"/>
        <v>Vyškov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129</v>
      </c>
      <c r="Z11" s="26">
        <f t="shared" si="21"/>
        <v>3</v>
      </c>
      <c r="AA11" t="str">
        <f t="shared" si="3"/>
        <v>Kuncová</v>
      </c>
      <c r="AB11">
        <f>IF(AA11&lt;&gt;"",MAX(AB$8:AB10)+1,"")</f>
        <v>3</v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129</v>
      </c>
      <c r="AL11">
        <f t="shared" si="23"/>
        <v>3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130</v>
      </c>
      <c r="C12" s="130" t="s">
        <v>1014</v>
      </c>
      <c r="D12" s="131" t="s">
        <v>977</v>
      </c>
      <c r="E12" s="132" t="s">
        <v>109</v>
      </c>
      <c r="F12" s="133">
        <v>1999</v>
      </c>
      <c r="G12" s="130" t="s">
        <v>679</v>
      </c>
      <c r="H12" s="289">
        <f t="shared" si="11"/>
        <v>2</v>
      </c>
      <c r="I12" s="115">
        <f t="shared" si="12"/>
        <v>130</v>
      </c>
      <c r="J12" s="271">
        <f t="shared" si="13"/>
        <v>4</v>
      </c>
      <c r="K12" s="272">
        <v>57</v>
      </c>
      <c r="L12" s="274"/>
      <c r="M12" s="134">
        <f t="shared" si="14"/>
        <v>0</v>
      </c>
      <c r="N12" s="254" t="str">
        <f>IF(ISERROR(VLOOKUP($K12,$B$9:$G$100,N$3,FALSE)),"",VLOOKUP($K12,$B$9:$G$100,N$3,FALSE))</f>
        <v>D09</v>
      </c>
      <c r="O12" s="135">
        <f t="shared" si="16"/>
        <v>4</v>
      </c>
      <c r="P12" s="136">
        <f>K12</f>
        <v>57</v>
      </c>
      <c r="Q12" s="130" t="str">
        <f>IF(ISERROR(VLOOKUP($K12,$B$9:$G$100,Q$3,FALSE)),"",VLOOKUP($K12,$B$9:$G$100,Q$3,FALSE))</f>
        <v>Nehybková</v>
      </c>
      <c r="R12" s="131" t="str">
        <f>IF(ISERROR(VLOOKUP($K12,$B$9:$G$100,R$3,FALSE)),"",IF(VLOOKUP($K12,$B$9:$G$100,R$3,FALSE)=0,"",VLOOKUP($K12,$B$9:$G$100,R$3,FALSE)))</f>
        <v>Klára</v>
      </c>
      <c r="S12" s="137" t="str">
        <f t="shared" si="1"/>
        <v>Ženy A</v>
      </c>
      <c r="T12" s="133">
        <f>IF(ISERROR(VLOOKUP($K12,$B$9:$G$100,T$3,FALSE)),"",VLOOKUP($K12,$B$9:$G$100,T$3,FALSE))</f>
        <v>1994</v>
      </c>
      <c r="U12" s="138" t="str">
        <f>IF(ISERROR(VLOOKUP($K12,$B$9:$G$100,U$3,FALSE)),"",VLOOKUP($K12,$B$9:$G$100,U$3,FALSE))</f>
        <v>Brno-Masarykova Čtvrť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57</v>
      </c>
      <c r="Z12" s="26">
        <f t="shared" si="21"/>
        <v>4</v>
      </c>
      <c r="AA12" t="str">
        <f t="shared" si="3"/>
        <v>Nehybková</v>
      </c>
      <c r="AB12">
        <f>IF(AA12&lt;&gt;"",MAX(AB$8:AB11)+1,"")</f>
        <v>4</v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57</v>
      </c>
      <c r="AL12">
        <f t="shared" si="23"/>
        <v>4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 t="str">
        <f>IF(B13&lt;&gt;"",MAX($A$8:A12)+1,"")</f>
        <v/>
      </c>
      <c r="B13" s="7"/>
      <c r="C13" s="130"/>
      <c r="D13" s="131"/>
      <c r="E13" s="132"/>
      <c r="F13" s="133"/>
      <c r="G13" s="130"/>
      <c r="H13" s="289" t="str">
        <f t="shared" si="11"/>
        <v/>
      </c>
      <c r="I13" s="115">
        <f t="shared" si="12"/>
        <v>0</v>
      </c>
      <c r="J13" s="271" t="str">
        <f t="shared" si="13"/>
        <v/>
      </c>
      <c r="K13" s="272"/>
      <c r="L13" s="274"/>
      <c r="M13" s="134">
        <f t="shared" si="14"/>
        <v>0</v>
      </c>
      <c r="N13" s="254" t="str">
        <f t="shared" si="15"/>
        <v/>
      </c>
      <c r="O13" s="135">
        <f t="shared" si="16"/>
        <v>0</v>
      </c>
      <c r="P13" s="136">
        <f t="shared" si="17"/>
        <v>0</v>
      </c>
      <c r="Q13" s="130" t="str">
        <f t="shared" si="0"/>
        <v/>
      </c>
      <c r="R13" s="131" t="str">
        <f t="shared" si="18"/>
        <v/>
      </c>
      <c r="S13" s="137" t="str">
        <f t="shared" si="1"/>
        <v/>
      </c>
      <c r="T13" s="133" t="str">
        <f t="shared" si="0"/>
        <v/>
      </c>
      <c r="U13" s="138" t="str">
        <f t="shared" si="0"/>
        <v/>
      </c>
      <c r="V13" s="255">
        <f t="shared" si="19"/>
        <v>0</v>
      </c>
      <c r="W13" s="256" t="str">
        <f t="shared" si="20"/>
        <v/>
      </c>
      <c r="X13" s="29" t="str">
        <f t="shared" si="2"/>
        <v/>
      </c>
      <c r="Y13" s="45">
        <f t="shared" si="2"/>
        <v>0</v>
      </c>
      <c r="Z13" s="26" t="str">
        <f t="shared" si="21"/>
        <v/>
      </c>
      <c r="AA13" t="str">
        <f t="shared" si="3"/>
        <v/>
      </c>
      <c r="AB13" t="str">
        <f>IF(AA13&lt;&gt;"",MAX(AB$8:AB12)+1,"")</f>
        <v/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0</v>
      </c>
      <c r="AL13">
        <f t="shared" si="23"/>
        <v>0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 t="str">
        <f>IF(B14&lt;&gt;"",MAX($A$8:A13)+1,"")</f>
        <v/>
      </c>
      <c r="B14" s="7"/>
      <c r="C14" s="130"/>
      <c r="D14" s="131"/>
      <c r="E14" s="132"/>
      <c r="F14" s="133"/>
      <c r="G14" s="130"/>
      <c r="H14" s="289" t="str">
        <f t="shared" si="11"/>
        <v/>
      </c>
      <c r="I14" s="115">
        <f t="shared" si="12"/>
        <v>0</v>
      </c>
      <c r="J14" s="271" t="str">
        <f t="shared" si="13"/>
        <v/>
      </c>
      <c r="K14" s="272"/>
      <c r="L14" s="274"/>
      <c r="M14" s="134">
        <f t="shared" si="14"/>
        <v>0</v>
      </c>
      <c r="N14" s="254" t="str">
        <f t="shared" si="15"/>
        <v/>
      </c>
      <c r="O14" s="135">
        <f t="shared" si="16"/>
        <v>0</v>
      </c>
      <c r="P14" s="136">
        <f t="shared" si="17"/>
        <v>0</v>
      </c>
      <c r="Q14" s="130" t="str">
        <f t="shared" si="0"/>
        <v/>
      </c>
      <c r="R14" s="131" t="str">
        <f t="shared" si="18"/>
        <v/>
      </c>
      <c r="S14" s="137" t="str">
        <f t="shared" si="1"/>
        <v/>
      </c>
      <c r="T14" s="133" t="str">
        <f t="shared" si="0"/>
        <v/>
      </c>
      <c r="U14" s="138" t="str">
        <f t="shared" si="0"/>
        <v/>
      </c>
      <c r="V14" s="255">
        <f t="shared" si="19"/>
        <v>0</v>
      </c>
      <c r="W14" s="256" t="str">
        <f t="shared" si="20"/>
        <v/>
      </c>
      <c r="X14" s="29" t="str">
        <f t="shared" si="2"/>
        <v/>
      </c>
      <c r="Y14" s="45">
        <f t="shared" si="2"/>
        <v>0</v>
      </c>
      <c r="Z14" s="26" t="str">
        <f t="shared" si="21"/>
        <v/>
      </c>
      <c r="AA14" t="str">
        <f t="shared" si="3"/>
        <v/>
      </c>
      <c r="AB14" t="str">
        <f>IF(AA14&lt;&gt;"",MAX(AB$8:AB13)+1,"")</f>
        <v/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0</v>
      </c>
      <c r="AL14">
        <f t="shared" si="23"/>
        <v>0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 t="str">
        <f>IF(B15&lt;&gt;"",MAX($A$8:A14)+1,"")</f>
        <v/>
      </c>
      <c r="B15" s="7"/>
      <c r="C15" s="130"/>
      <c r="D15" s="131"/>
      <c r="E15" s="132"/>
      <c r="F15" s="133"/>
      <c r="G15" s="130"/>
      <c r="H15" s="289" t="str">
        <f t="shared" si="11"/>
        <v/>
      </c>
      <c r="I15" s="115">
        <f t="shared" si="12"/>
        <v>0</v>
      </c>
      <c r="J15" s="271" t="str">
        <f t="shared" si="13"/>
        <v/>
      </c>
      <c r="K15" s="272"/>
      <c r="L15" s="274"/>
      <c r="M15" s="134">
        <f t="shared" si="14"/>
        <v>0</v>
      </c>
      <c r="N15" s="254" t="str">
        <f t="shared" si="15"/>
        <v/>
      </c>
      <c r="O15" s="135">
        <f t="shared" si="16"/>
        <v>0</v>
      </c>
      <c r="P15" s="136">
        <f t="shared" si="17"/>
        <v>0</v>
      </c>
      <c r="Q15" s="130" t="str">
        <f t="shared" si="0"/>
        <v/>
      </c>
      <c r="R15" s="131" t="str">
        <f t="shared" si="18"/>
        <v/>
      </c>
      <c r="S15" s="137" t="str">
        <f t="shared" si="1"/>
        <v/>
      </c>
      <c r="T15" s="133" t="str">
        <f t="shared" si="0"/>
        <v/>
      </c>
      <c r="U15" s="138" t="str">
        <f t="shared" si="0"/>
        <v/>
      </c>
      <c r="V15" s="255">
        <f t="shared" si="19"/>
        <v>0</v>
      </c>
      <c r="W15" s="256" t="str">
        <f t="shared" si="20"/>
        <v/>
      </c>
      <c r="X15" s="29" t="str">
        <f t="shared" si="2"/>
        <v/>
      </c>
      <c r="Y15" s="45">
        <f t="shared" si="2"/>
        <v>0</v>
      </c>
      <c r="Z15" s="26" t="str">
        <f t="shared" si="21"/>
        <v/>
      </c>
      <c r="AA15" t="str">
        <f t="shared" si="3"/>
        <v/>
      </c>
      <c r="AB15" t="str">
        <f>IF(AA15&lt;&gt;"",MAX(AB$8:AB14)+1,"")</f>
        <v/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0</v>
      </c>
      <c r="AL15">
        <f t="shared" si="23"/>
        <v>0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 t="str">
        <f>IF(B16&lt;&gt;"",MAX($A$8:A15)+1,"")</f>
        <v/>
      </c>
      <c r="B16" s="7"/>
      <c r="C16" s="130"/>
      <c r="D16" s="131"/>
      <c r="E16" s="132"/>
      <c r="F16" s="133"/>
      <c r="G16" s="130"/>
      <c r="H16" s="289" t="str">
        <f t="shared" si="11"/>
        <v/>
      </c>
      <c r="I16" s="115">
        <f t="shared" si="12"/>
        <v>0</v>
      </c>
      <c r="J16" s="271" t="str">
        <f t="shared" si="13"/>
        <v/>
      </c>
      <c r="K16" s="272"/>
      <c r="L16" s="274"/>
      <c r="M16" s="134">
        <f t="shared" si="14"/>
        <v>0</v>
      </c>
      <c r="N16" s="254" t="str">
        <f t="shared" si="15"/>
        <v/>
      </c>
      <c r="O16" s="135">
        <f t="shared" si="16"/>
        <v>0</v>
      </c>
      <c r="P16" s="136">
        <f t="shared" si="17"/>
        <v>0</v>
      </c>
      <c r="Q16" s="130" t="str">
        <f t="shared" si="0"/>
        <v/>
      </c>
      <c r="R16" s="131" t="str">
        <f t="shared" si="18"/>
        <v/>
      </c>
      <c r="S16" s="137" t="str">
        <f t="shared" si="1"/>
        <v/>
      </c>
      <c r="T16" s="133" t="str">
        <f t="shared" si="0"/>
        <v/>
      </c>
      <c r="U16" s="138" t="str">
        <f t="shared" si="0"/>
        <v/>
      </c>
      <c r="V16" s="255">
        <f t="shared" si="19"/>
        <v>0</v>
      </c>
      <c r="W16" s="256" t="str">
        <f t="shared" si="20"/>
        <v/>
      </c>
      <c r="X16" s="29" t="str">
        <f t="shared" si="2"/>
        <v/>
      </c>
      <c r="Y16" s="45">
        <f t="shared" si="2"/>
        <v>0</v>
      </c>
      <c r="Z16" s="26" t="str">
        <f t="shared" si="21"/>
        <v/>
      </c>
      <c r="AA16" t="str">
        <f t="shared" si="3"/>
        <v/>
      </c>
      <c r="AB16" t="str">
        <f>IF(AA16&lt;&gt;"",MAX(AB$8:AB15)+1,"")</f>
        <v/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0</v>
      </c>
      <c r="AL16">
        <f t="shared" si="23"/>
        <v>0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 t="str">
        <f>IF(B17&lt;&gt;"",MAX($A$8:A16)+1,"")</f>
        <v/>
      </c>
      <c r="B17" s="7"/>
      <c r="C17" s="130"/>
      <c r="D17" s="131"/>
      <c r="E17" s="132"/>
      <c r="F17" s="133"/>
      <c r="G17" s="130"/>
      <c r="H17" s="289" t="str">
        <f t="shared" si="11"/>
        <v/>
      </c>
      <c r="I17" s="115">
        <f t="shared" si="12"/>
        <v>0</v>
      </c>
      <c r="J17" s="271" t="str">
        <f t="shared" si="13"/>
        <v/>
      </c>
      <c r="K17" s="272"/>
      <c r="L17" s="274"/>
      <c r="M17" s="134">
        <f t="shared" si="14"/>
        <v>0</v>
      </c>
      <c r="N17" s="254" t="str">
        <f t="shared" si="15"/>
        <v/>
      </c>
      <c r="O17" s="135">
        <f t="shared" si="16"/>
        <v>0</v>
      </c>
      <c r="P17" s="136">
        <f t="shared" si="17"/>
        <v>0</v>
      </c>
      <c r="Q17" s="130" t="str">
        <f t="shared" si="0"/>
        <v/>
      </c>
      <c r="R17" s="131" t="str">
        <f t="shared" si="18"/>
        <v/>
      </c>
      <c r="S17" s="137" t="str">
        <f t="shared" si="1"/>
        <v/>
      </c>
      <c r="T17" s="133" t="str">
        <f t="shared" si="0"/>
        <v/>
      </c>
      <c r="U17" s="138" t="str">
        <f t="shared" si="0"/>
        <v/>
      </c>
      <c r="V17" s="255">
        <f t="shared" si="19"/>
        <v>0</v>
      </c>
      <c r="W17" s="256" t="str">
        <f t="shared" si="20"/>
        <v/>
      </c>
      <c r="X17" s="29" t="str">
        <f t="shared" si="2"/>
        <v/>
      </c>
      <c r="Y17" s="45">
        <f t="shared" si="2"/>
        <v>0</v>
      </c>
      <c r="Z17" s="26" t="str">
        <f t="shared" si="21"/>
        <v/>
      </c>
      <c r="AA17" t="str">
        <f t="shared" si="3"/>
        <v/>
      </c>
      <c r="AB17" t="str">
        <f>IF(AA17&lt;&gt;"",MAX(AB$8:AB16)+1,"")</f>
        <v/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0</v>
      </c>
      <c r="AL17">
        <f t="shared" si="23"/>
        <v>0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5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53" priority="7">
      <formula>AND($BA9&lt;&gt;"",$AW9&lt;&gt;"")</formula>
    </cfRule>
    <cfRule type="expression" dxfId="52" priority="10">
      <formula>$AW9&lt;&gt;""</formula>
    </cfRule>
    <cfRule type="expression" dxfId="51" priority="11">
      <formula>OR($AX9&lt;&gt;"",$AY9&lt;&gt;"",$AZ9)</formula>
    </cfRule>
    <cfRule type="expression" dxfId="50" priority="12">
      <formula>COUNTIF($B$9:$B$100,$B9)&gt;1</formula>
    </cfRule>
  </conditionalFormatting>
  <conditionalFormatting sqref="L10:L100">
    <cfRule type="expression" dxfId="49" priority="9">
      <formula>AND($V10&lt;$V9,$V10&lt;&gt;"",$V10&lt;&gt;0)</formula>
    </cfRule>
  </conditionalFormatting>
  <conditionalFormatting sqref="K9:K100">
    <cfRule type="expression" dxfId="48" priority="8">
      <formula>COUNTIF($K$9:$K$100,$K9)&gt;1</formula>
    </cfRule>
  </conditionalFormatting>
  <conditionalFormatting sqref="G2:G6">
    <cfRule type="expression" dxfId="47" priority="6">
      <formula>COUNTIF(G2:G5,0)&gt;2</formula>
    </cfRule>
  </conditionalFormatting>
  <conditionalFormatting sqref="I9:I100">
    <cfRule type="expression" dxfId="46" priority="4">
      <formula>$H9&lt;&gt;""</formula>
    </cfRule>
    <cfRule type="cellIs" dxfId="45" priority="5" operator="greaterThan">
      <formula>0</formula>
    </cfRule>
  </conditionalFormatting>
  <conditionalFormatting sqref="U9:U100">
    <cfRule type="expression" dxfId="44" priority="1">
      <formula>$AU9="1 1"</formula>
    </cfRule>
    <cfRule type="expression" dxfId="43" priority="2">
      <formula>$AO9=1</formula>
    </cfRule>
    <cfRule type="expression" dxfId="42" priority="3">
      <formula>$AT9=1</formula>
    </cfRule>
  </conditionalFormatting>
  <dataValidations count="1">
    <dataValidation type="whole" allowBlank="1" showInputMessage="1" showErrorMessage="1" sqref="K9:K100" xr:uid="{00000000-0002-0000-24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49889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890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891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892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893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894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895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896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897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XFB149"/>
  <sheetViews>
    <sheetView workbookViewId="0">
      <pane ySplit="8" topLeftCell="A9" activePane="bottomLeft" state="frozenSplit"/>
      <selection pane="bottomLeft" activeCell="K18" sqref="K18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9</v>
      </c>
      <c r="I1" s="115"/>
      <c r="J1" s="269" t="s">
        <v>343</v>
      </c>
      <c r="K1" s="116"/>
      <c r="L1" s="117" t="s">
        <v>498</v>
      </c>
      <c r="M1" s="118">
        <f>COUNT(K9:K100)</f>
        <v>9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110 m</v>
      </c>
      <c r="B2" s="346"/>
      <c r="C2" s="346"/>
      <c r="D2" s="293" t="s">
        <v>87</v>
      </c>
      <c r="E2" s="347" t="str">
        <f ca="1">IF(ISERROR(VLOOKUP(D2,kateg2,5,FALSE)),IF(D2="KOND","1900 - " &amp; YEAR(TODAY()),""),CONCATENATE(VLOOKUP(D2,kateg2,5,FALSE)," - ",VLOOKUP(D2,kateg2,6,FALSE)))</f>
        <v>1967 - 1976</v>
      </c>
      <c r="F2" s="347"/>
      <c r="G2" s="290" t="str">
        <f>IF(D2="","",VLOOKUP(D2,kateg2,4,0))</f>
        <v>Muži C</v>
      </c>
      <c r="H2" s="118">
        <f>IF(D2="","",COUNTIF($E$9:$E$100,D2))</f>
        <v>9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/>
      <c r="E3" s="347" t="str">
        <f ca="1">IF(ISERROR(VLOOKUP(D3,kateg2,5,FALSE)),IF(D3="KOND","1900 - " &amp; YEAR(TODAY()),""),CONCATENATE(VLOOKUP(D3,kateg2,5,FALSE)," - ",VLOOKUP(D3,kateg2,6,FALSE)))</f>
        <v/>
      </c>
      <c r="F3" s="347"/>
      <c r="G3" s="290" t="str">
        <f>IF(D3="","",VLOOKUP(D3,kateg2,4,0))</f>
        <v/>
      </c>
      <c r="H3" s="118" t="str">
        <f>IF(D3="","",COUNTIF($E$9:$E$100,D3))</f>
        <v/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1970</v>
      </c>
      <c r="O5" s="350" t="str">
        <f>A7</f>
        <v>Muži C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1976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Muži C</v>
      </c>
      <c r="B7" s="354"/>
      <c r="C7" s="354"/>
      <c r="D7" s="354"/>
      <c r="E7" s="354"/>
      <c r="F7" s="354"/>
      <c r="G7" s="120" t="s">
        <v>342</v>
      </c>
      <c r="H7" s="121">
        <v>16</v>
      </c>
      <c r="I7" s="115"/>
      <c r="J7" s="351" t="s">
        <v>499</v>
      </c>
      <c r="K7" s="351"/>
      <c r="L7" s="351"/>
      <c r="M7" s="252">
        <f>H7</f>
        <v>16</v>
      </c>
      <c r="N7" s="83"/>
      <c r="O7" s="122"/>
      <c r="P7" s="122" t="str">
        <f>E1</f>
        <v>Ročník</v>
      </c>
      <c r="Q7" s="123"/>
      <c r="R7" s="352" t="str">
        <f ca="1">E2</f>
        <v>1967 - 1976</v>
      </c>
      <c r="S7" s="352"/>
      <c r="T7" s="352"/>
      <c r="U7" s="124" t="s">
        <v>342</v>
      </c>
      <c r="V7" s="125">
        <f>H7</f>
        <v>16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C11</v>
      </c>
      <c r="AB8" s="26" t="s">
        <v>345</v>
      </c>
      <c r="AC8" s="26">
        <f>D3</f>
        <v>0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19</v>
      </c>
      <c r="C9" s="130" t="s">
        <v>926</v>
      </c>
      <c r="D9" s="131" t="s">
        <v>21</v>
      </c>
      <c r="E9" s="132" t="s">
        <v>87</v>
      </c>
      <c r="F9" s="133">
        <v>1975</v>
      </c>
      <c r="G9" s="130" t="s">
        <v>922</v>
      </c>
      <c r="H9" s="289">
        <f>IF(OR(B9="",ISERROR(VLOOKUP(B9,$AK$9:$AL$100,2,FALSE))),"",VLOOKUP(B9,$AK$9:$AL$100,2,FALSE))</f>
        <v>3</v>
      </c>
      <c r="I9" s="115">
        <f>B9</f>
        <v>19</v>
      </c>
      <c r="J9" s="271">
        <f>A9</f>
        <v>1</v>
      </c>
      <c r="K9" s="272">
        <v>111</v>
      </c>
      <c r="L9" s="274"/>
      <c r="M9" s="134">
        <f>V9</f>
        <v>0</v>
      </c>
      <c r="N9" s="254" t="str">
        <f>IF(ISERROR(VLOOKUP($K9,$B$9:$G$100,N$3,FALSE)),"",VLOOKUP($K9,$B$9:$G$100,N$3,FALSE))</f>
        <v>C11</v>
      </c>
      <c r="O9" s="135">
        <f>AL9</f>
        <v>1</v>
      </c>
      <c r="P9" s="136">
        <f>K9</f>
        <v>111</v>
      </c>
      <c r="Q9" s="130" t="str">
        <f t="shared" ref="Q9:U24" si="0">IF(ISERROR(VLOOKUP($K9,$B$9:$G$100,Q$3,FALSE)),"",VLOOKUP($K9,$B$9:$G$100,Q$3,FALSE))</f>
        <v>Krtička</v>
      </c>
      <c r="R9" s="131" t="str">
        <f>IF(ISERROR(VLOOKUP($K9,$B$9:$G$100,R$3,FALSE)),"",IF(VLOOKUP($K9,$B$9:$G$100,R$3,FALSE)=0,"",VLOOKUP($K9,$B$9:$G$100,R$3,FALSE)))</f>
        <v>Michal</v>
      </c>
      <c r="S9" s="137" t="str">
        <f t="shared" ref="S9:S72" si="1">IF(N9="","",VLOOKUP(N9,kateg2,4,FALSE))</f>
        <v>Muži C</v>
      </c>
      <c r="T9" s="133">
        <f t="shared" si="0"/>
        <v>1973</v>
      </c>
      <c r="U9" s="138" t="str">
        <f>IF(ISERROR(VLOOKUP($K9,$B$9:$G$100,U$3,FALSE)),"",VLOOKUP($K9,$B$9:$G$100,U$3,FALSE))</f>
        <v>Žďárky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111</v>
      </c>
      <c r="Z9" s="26">
        <f>X9</f>
        <v>1</v>
      </c>
      <c r="AA9" t="str">
        <f t="shared" ref="AA9:AA72" si="3">IF(AA$8=$N9,$Q9,"")</f>
        <v>Krtička</v>
      </c>
      <c r="AB9">
        <f>IF(AA9&lt;&gt;"",MAX(AB8:AB$8)+1,"")</f>
        <v>1</v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111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28</v>
      </c>
      <c r="C10" s="130" t="s">
        <v>930</v>
      </c>
      <c r="D10" s="131" t="s">
        <v>266</v>
      </c>
      <c r="E10" s="132" t="s">
        <v>87</v>
      </c>
      <c r="F10" s="133">
        <v>1974</v>
      </c>
      <c r="G10" s="130" t="s">
        <v>245</v>
      </c>
      <c r="H10" s="289">
        <f t="shared" ref="H10:H73" si="11">IF(OR(B10="",ISERROR(VLOOKUP(B10,$AK$9:$AL$100,2,FALSE))),"",VLOOKUP(B10,$AK$9:$AL$100,2,FALSE))</f>
        <v>2</v>
      </c>
      <c r="I10" s="115">
        <f t="shared" ref="I10:I73" si="12">B10</f>
        <v>28</v>
      </c>
      <c r="J10" s="271">
        <f t="shared" ref="J10:J73" si="13">A10</f>
        <v>2</v>
      </c>
      <c r="K10" s="272">
        <v>28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C11</v>
      </c>
      <c r="O10" s="135">
        <f t="shared" ref="O10:O73" si="16">AL10</f>
        <v>2</v>
      </c>
      <c r="P10" s="136">
        <f t="shared" ref="P10:P73" si="17">K10</f>
        <v>28</v>
      </c>
      <c r="Q10" s="130" t="str">
        <f t="shared" si="0"/>
        <v>Luža</v>
      </c>
      <c r="R10" s="131" t="str">
        <f t="shared" ref="R10:R73" si="18">IF(ISERROR(VLOOKUP($K10,$B$9:$G$100,R$3,FALSE)),"",IF(VLOOKUP($K10,$B$9:$G$100,R$3,FALSE)=0,"",VLOOKUP($K10,$B$9:$G$100,R$3,FALSE)))</f>
        <v>Tomáš</v>
      </c>
      <c r="S10" s="137" t="str">
        <f t="shared" si="1"/>
        <v>Muži C</v>
      </c>
      <c r="T10" s="133">
        <f t="shared" si="0"/>
        <v>1974</v>
      </c>
      <c r="U10" s="138" t="str">
        <f t="shared" si="0"/>
        <v>Žatčany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28</v>
      </c>
      <c r="Z10" s="26">
        <f t="shared" ref="Z10:Z73" si="21">X10</f>
        <v>2</v>
      </c>
      <c r="AA10" t="str">
        <f t="shared" si="3"/>
        <v>Luža</v>
      </c>
      <c r="AB10">
        <f>IF(AA10&lt;&gt;"",MAX(AB$8:AB9)+1,"")</f>
        <v>2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28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53</v>
      </c>
      <c r="C11" s="130" t="s">
        <v>952</v>
      </c>
      <c r="D11" s="131" t="s">
        <v>266</v>
      </c>
      <c r="E11" s="132" t="s">
        <v>87</v>
      </c>
      <c r="F11" s="133">
        <v>1971</v>
      </c>
      <c r="G11" s="130" t="s">
        <v>36</v>
      </c>
      <c r="H11" s="289">
        <f t="shared" si="11"/>
        <v>9</v>
      </c>
      <c r="I11" s="115">
        <f t="shared" si="12"/>
        <v>53</v>
      </c>
      <c r="J11" s="271">
        <f t="shared" si="13"/>
        <v>3</v>
      </c>
      <c r="K11" s="272">
        <v>19</v>
      </c>
      <c r="L11" s="274"/>
      <c r="M11" s="134">
        <f t="shared" si="14"/>
        <v>0</v>
      </c>
      <c r="N11" s="254" t="str">
        <f t="shared" si="15"/>
        <v>C11</v>
      </c>
      <c r="O11" s="135">
        <f t="shared" si="16"/>
        <v>3</v>
      </c>
      <c r="P11" s="136">
        <f t="shared" si="17"/>
        <v>19</v>
      </c>
      <c r="Q11" s="130" t="str">
        <f t="shared" si="0"/>
        <v>Skřička</v>
      </c>
      <c r="R11" s="131" t="str">
        <f t="shared" si="18"/>
        <v>Stanislav</v>
      </c>
      <c r="S11" s="137" t="str">
        <f t="shared" si="1"/>
        <v>Muži C</v>
      </c>
      <c r="T11" s="133">
        <f t="shared" si="0"/>
        <v>1975</v>
      </c>
      <c r="U11" s="138" t="str">
        <f t="shared" si="0"/>
        <v>Brno-Starý Lískovec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19</v>
      </c>
      <c r="Z11" s="26">
        <f t="shared" si="21"/>
        <v>3</v>
      </c>
      <c r="AA11" t="str">
        <f t="shared" si="3"/>
        <v>Skřička</v>
      </c>
      <c r="AB11">
        <f>IF(AA11&lt;&gt;"",MAX(AB$8:AB10)+1,"")</f>
        <v>3</v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19</v>
      </c>
      <c r="AL11">
        <f t="shared" si="23"/>
        <v>3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88</v>
      </c>
      <c r="C12" s="130" t="s">
        <v>985</v>
      </c>
      <c r="D12" s="131" t="s">
        <v>30</v>
      </c>
      <c r="E12" s="132" t="s">
        <v>87</v>
      </c>
      <c r="F12" s="133">
        <v>1976</v>
      </c>
      <c r="G12" s="130" t="s">
        <v>988</v>
      </c>
      <c r="H12" s="289">
        <f t="shared" si="11"/>
        <v>5</v>
      </c>
      <c r="I12" s="115">
        <f t="shared" si="12"/>
        <v>88</v>
      </c>
      <c r="J12" s="271">
        <f t="shared" si="13"/>
        <v>4</v>
      </c>
      <c r="K12" s="272">
        <v>126</v>
      </c>
      <c r="L12" s="274"/>
      <c r="M12" s="134">
        <f t="shared" si="14"/>
        <v>0</v>
      </c>
      <c r="N12" s="254" t="str">
        <f>IF(ISERROR(VLOOKUP($K12,$B$9:$G$100,N$3,FALSE)),"",VLOOKUP($K12,$B$9:$G$100,N$3,FALSE))</f>
        <v>C11</v>
      </c>
      <c r="O12" s="135">
        <f t="shared" si="16"/>
        <v>4</v>
      </c>
      <c r="P12" s="136">
        <f>K12</f>
        <v>126</v>
      </c>
      <c r="Q12" s="130" t="str">
        <f>IF(ISERROR(VLOOKUP($K12,$B$9:$G$100,Q$3,FALSE)),"",VLOOKUP($K12,$B$9:$G$100,Q$3,FALSE))</f>
        <v>Brázdil</v>
      </c>
      <c r="R12" s="131" t="str">
        <f>IF(ISERROR(VLOOKUP($K12,$B$9:$G$100,R$3,FALSE)),"",IF(VLOOKUP($K12,$B$9:$G$100,R$3,FALSE)=0,"",VLOOKUP($K12,$B$9:$G$100,R$3,FALSE)))</f>
        <v>Vratislav</v>
      </c>
      <c r="S12" s="137" t="str">
        <f t="shared" si="1"/>
        <v>Muži C</v>
      </c>
      <c r="T12" s="133">
        <f>IF(ISERROR(VLOOKUP($K12,$B$9:$G$100,T$3,FALSE)),"",VLOOKUP($K12,$B$9:$G$100,T$3,FALSE))</f>
        <v>1976</v>
      </c>
      <c r="U12" s="138" t="str">
        <f>IF(ISERROR(VLOOKUP($K12,$B$9:$G$100,U$3,FALSE)),"",VLOOKUP($K12,$B$9:$G$100,U$3,FALSE))</f>
        <v>Holešov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126</v>
      </c>
      <c r="Z12" s="26">
        <f t="shared" si="21"/>
        <v>4</v>
      </c>
      <c r="AA12" t="str">
        <f t="shared" si="3"/>
        <v>Brázdil</v>
      </c>
      <c r="AB12">
        <f>IF(AA12&lt;&gt;"",MAX(AB$8:AB11)+1,"")</f>
        <v>4</v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126</v>
      </c>
      <c r="AL12">
        <f t="shared" si="23"/>
        <v>4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111</v>
      </c>
      <c r="C13" s="130" t="s">
        <v>1000</v>
      </c>
      <c r="D13" s="131" t="s">
        <v>880</v>
      </c>
      <c r="E13" s="132" t="s">
        <v>87</v>
      </c>
      <c r="F13" s="133">
        <v>1973</v>
      </c>
      <c r="G13" s="130" t="s">
        <v>999</v>
      </c>
      <c r="H13" s="289">
        <f t="shared" si="11"/>
        <v>1</v>
      </c>
      <c r="I13" s="115">
        <f t="shared" si="12"/>
        <v>111</v>
      </c>
      <c r="J13" s="271">
        <f t="shared" si="13"/>
        <v>5</v>
      </c>
      <c r="K13" s="272">
        <v>88</v>
      </c>
      <c r="L13" s="274"/>
      <c r="M13" s="134">
        <f t="shared" si="14"/>
        <v>0</v>
      </c>
      <c r="N13" s="254" t="str">
        <f t="shared" si="15"/>
        <v>C11</v>
      </c>
      <c r="O13" s="135">
        <f t="shared" si="16"/>
        <v>5</v>
      </c>
      <c r="P13" s="136">
        <f t="shared" si="17"/>
        <v>88</v>
      </c>
      <c r="Q13" s="130" t="str">
        <f t="shared" si="0"/>
        <v>Bureš</v>
      </c>
      <c r="R13" s="131" t="str">
        <f t="shared" si="18"/>
        <v>Pavel</v>
      </c>
      <c r="S13" s="137" t="str">
        <f t="shared" si="1"/>
        <v>Muži C</v>
      </c>
      <c r="T13" s="133">
        <f t="shared" si="0"/>
        <v>1976</v>
      </c>
      <c r="U13" s="138" t="str">
        <f t="shared" si="0"/>
        <v>Ustí nad Orlicí</v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88</v>
      </c>
      <c r="Z13" s="26">
        <f t="shared" si="21"/>
        <v>5</v>
      </c>
      <c r="AA13" t="str">
        <f t="shared" si="3"/>
        <v>Bureš</v>
      </c>
      <c r="AB13">
        <f>IF(AA13&lt;&gt;"",MAX(AB$8:AB12)+1,"")</f>
        <v>5</v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88</v>
      </c>
      <c r="AL13">
        <f t="shared" si="23"/>
        <v>5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>
        <f>IF(B14&lt;&gt;"",MAX($A$8:A13)+1,"")</f>
        <v>6</v>
      </c>
      <c r="B14" s="7">
        <v>114</v>
      </c>
      <c r="C14" s="130" t="s">
        <v>1004</v>
      </c>
      <c r="D14" s="131" t="s">
        <v>15</v>
      </c>
      <c r="E14" s="132" t="s">
        <v>87</v>
      </c>
      <c r="F14" s="133">
        <v>1976</v>
      </c>
      <c r="G14" s="130" t="s">
        <v>922</v>
      </c>
      <c r="H14" s="289">
        <f t="shared" si="11"/>
        <v>8</v>
      </c>
      <c r="I14" s="115">
        <f t="shared" si="12"/>
        <v>114</v>
      </c>
      <c r="J14" s="271">
        <f t="shared" si="13"/>
        <v>6</v>
      </c>
      <c r="K14" s="272">
        <v>127</v>
      </c>
      <c r="L14" s="274"/>
      <c r="M14" s="134">
        <f t="shared" si="14"/>
        <v>0</v>
      </c>
      <c r="N14" s="254" t="str">
        <f t="shared" si="15"/>
        <v>C11</v>
      </c>
      <c r="O14" s="135">
        <f t="shared" si="16"/>
        <v>6</v>
      </c>
      <c r="P14" s="136">
        <f t="shared" si="17"/>
        <v>127</v>
      </c>
      <c r="Q14" s="130" t="str">
        <f t="shared" si="0"/>
        <v>Schön</v>
      </c>
      <c r="R14" s="131" t="str">
        <f t="shared" si="18"/>
        <v>Martin</v>
      </c>
      <c r="S14" s="137" t="str">
        <f t="shared" si="1"/>
        <v>Muži C</v>
      </c>
      <c r="T14" s="133">
        <f t="shared" si="0"/>
        <v>1970</v>
      </c>
      <c r="U14" s="138" t="str">
        <f t="shared" si="0"/>
        <v>Kroměříž</v>
      </c>
      <c r="V14" s="255">
        <f t="shared" si="19"/>
        <v>0</v>
      </c>
      <c r="W14" s="256" t="str">
        <f t="shared" si="20"/>
        <v/>
      </c>
      <c r="X14" s="29">
        <f t="shared" si="2"/>
        <v>6</v>
      </c>
      <c r="Y14" s="45">
        <f t="shared" si="2"/>
        <v>127</v>
      </c>
      <c r="Z14" s="26">
        <f t="shared" si="21"/>
        <v>6</v>
      </c>
      <c r="AA14" t="str">
        <f t="shared" si="3"/>
        <v>Schön</v>
      </c>
      <c r="AB14">
        <f>IF(AA14&lt;&gt;"",MAX(AB$8:AB13)+1,"")</f>
        <v>6</v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127</v>
      </c>
      <c r="AL14">
        <f t="shared" si="23"/>
        <v>6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>
        <f>IF(B15&lt;&gt;"",MAX($A$8:A14)+1,"")</f>
        <v>7</v>
      </c>
      <c r="B15" s="7">
        <v>126</v>
      </c>
      <c r="C15" s="130" t="s">
        <v>907</v>
      </c>
      <c r="D15" s="131" t="s">
        <v>1010</v>
      </c>
      <c r="E15" s="132" t="s">
        <v>87</v>
      </c>
      <c r="F15" s="133">
        <v>1976</v>
      </c>
      <c r="G15" s="130" t="s">
        <v>748</v>
      </c>
      <c r="H15" s="289">
        <f t="shared" si="11"/>
        <v>4</v>
      </c>
      <c r="I15" s="115">
        <f t="shared" si="12"/>
        <v>126</v>
      </c>
      <c r="J15" s="271">
        <f t="shared" si="13"/>
        <v>7</v>
      </c>
      <c r="K15" s="272">
        <v>142</v>
      </c>
      <c r="L15" s="274"/>
      <c r="M15" s="134">
        <f t="shared" si="14"/>
        <v>0</v>
      </c>
      <c r="N15" s="254" t="str">
        <f t="shared" si="15"/>
        <v>C11</v>
      </c>
      <c r="O15" s="135">
        <f t="shared" si="16"/>
        <v>7</v>
      </c>
      <c r="P15" s="136">
        <f t="shared" si="17"/>
        <v>142</v>
      </c>
      <c r="Q15" s="130" t="str">
        <f t="shared" si="0"/>
        <v>Motička</v>
      </c>
      <c r="R15" s="131" t="str">
        <f t="shared" si="18"/>
        <v>Pavel</v>
      </c>
      <c r="S15" s="137" t="str">
        <f t="shared" si="1"/>
        <v>Muži C</v>
      </c>
      <c r="T15" s="133">
        <f t="shared" si="0"/>
        <v>1974</v>
      </c>
      <c r="U15" s="138" t="str">
        <f t="shared" si="0"/>
        <v>Kroměříž</v>
      </c>
      <c r="V15" s="255">
        <f t="shared" si="19"/>
        <v>0</v>
      </c>
      <c r="W15" s="256" t="str">
        <f t="shared" si="20"/>
        <v/>
      </c>
      <c r="X15" s="29">
        <f t="shared" si="2"/>
        <v>7</v>
      </c>
      <c r="Y15" s="45">
        <f t="shared" si="2"/>
        <v>142</v>
      </c>
      <c r="Z15" s="26">
        <f t="shared" si="21"/>
        <v>7</v>
      </c>
      <c r="AA15" t="str">
        <f t="shared" si="3"/>
        <v>Motička</v>
      </c>
      <c r="AB15">
        <f>IF(AA15&lt;&gt;"",MAX(AB$8:AB14)+1,"")</f>
        <v>7</v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142</v>
      </c>
      <c r="AL15">
        <f t="shared" si="23"/>
        <v>7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>
        <f>IF(B16&lt;&gt;"",MAX($A$8:A15)+1,"")</f>
        <v>8</v>
      </c>
      <c r="B16" s="7">
        <v>127</v>
      </c>
      <c r="C16" s="130" t="s">
        <v>1011</v>
      </c>
      <c r="D16" s="131" t="s">
        <v>202</v>
      </c>
      <c r="E16" s="132" t="s">
        <v>87</v>
      </c>
      <c r="F16" s="133">
        <v>1970</v>
      </c>
      <c r="G16" s="130" t="s">
        <v>524</v>
      </c>
      <c r="H16" s="289">
        <f t="shared" si="11"/>
        <v>6</v>
      </c>
      <c r="I16" s="115">
        <f t="shared" si="12"/>
        <v>127</v>
      </c>
      <c r="J16" s="271">
        <f t="shared" si="13"/>
        <v>8</v>
      </c>
      <c r="K16" s="272">
        <v>114</v>
      </c>
      <c r="L16" s="274"/>
      <c r="M16" s="134">
        <f t="shared" si="14"/>
        <v>0</v>
      </c>
      <c r="N16" s="254" t="str">
        <f t="shared" si="15"/>
        <v>C11</v>
      </c>
      <c r="O16" s="135">
        <f t="shared" si="16"/>
        <v>8</v>
      </c>
      <c r="P16" s="136">
        <f t="shared" si="17"/>
        <v>114</v>
      </c>
      <c r="Q16" s="130" t="str">
        <f t="shared" si="0"/>
        <v>Kaňovský</v>
      </c>
      <c r="R16" s="131" t="str">
        <f t="shared" si="18"/>
        <v>Petr</v>
      </c>
      <c r="S16" s="137" t="str">
        <f t="shared" si="1"/>
        <v>Muži C</v>
      </c>
      <c r="T16" s="133">
        <f t="shared" si="0"/>
        <v>1976</v>
      </c>
      <c r="U16" s="138" t="str">
        <f t="shared" si="0"/>
        <v>Brno-Starý Lískovec</v>
      </c>
      <c r="V16" s="255">
        <f t="shared" si="19"/>
        <v>0</v>
      </c>
      <c r="W16" s="256" t="str">
        <f t="shared" si="20"/>
        <v/>
      </c>
      <c r="X16" s="29">
        <f t="shared" si="2"/>
        <v>8</v>
      </c>
      <c r="Y16" s="45">
        <f t="shared" si="2"/>
        <v>114</v>
      </c>
      <c r="Z16" s="26">
        <f t="shared" si="21"/>
        <v>8</v>
      </c>
      <c r="AA16" t="str">
        <f t="shared" si="3"/>
        <v>Kaňovský</v>
      </c>
      <c r="AB16">
        <f>IF(AA16&lt;&gt;"",MAX(AB$8:AB15)+1,"")</f>
        <v>8</v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114</v>
      </c>
      <c r="AL16">
        <f t="shared" si="23"/>
        <v>8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>
        <f>IF(B17&lt;&gt;"",MAX($A$8:A16)+1,"")</f>
        <v>9</v>
      </c>
      <c r="B17" s="7">
        <v>142</v>
      </c>
      <c r="C17" s="130" t="s">
        <v>1051</v>
      </c>
      <c r="D17" s="131" t="s">
        <v>30</v>
      </c>
      <c r="E17" s="132" t="s">
        <v>87</v>
      </c>
      <c r="F17" s="133">
        <v>1974</v>
      </c>
      <c r="G17" s="130" t="s">
        <v>524</v>
      </c>
      <c r="H17" s="289">
        <f t="shared" si="11"/>
        <v>7</v>
      </c>
      <c r="I17" s="115">
        <f t="shared" si="12"/>
        <v>142</v>
      </c>
      <c r="J17" s="271">
        <f t="shared" si="13"/>
        <v>9</v>
      </c>
      <c r="K17" s="272">
        <v>53</v>
      </c>
      <c r="L17" s="274"/>
      <c r="M17" s="134">
        <f t="shared" si="14"/>
        <v>0</v>
      </c>
      <c r="N17" s="254" t="str">
        <f t="shared" si="15"/>
        <v>C11</v>
      </c>
      <c r="O17" s="135">
        <f t="shared" si="16"/>
        <v>9</v>
      </c>
      <c r="P17" s="136">
        <f t="shared" si="17"/>
        <v>53</v>
      </c>
      <c r="Q17" s="130" t="str">
        <f t="shared" si="0"/>
        <v>Konvička</v>
      </c>
      <c r="R17" s="131" t="str">
        <f t="shared" si="18"/>
        <v>Tomáš</v>
      </c>
      <c r="S17" s="137" t="str">
        <f t="shared" si="1"/>
        <v>Muži C</v>
      </c>
      <c r="T17" s="133">
        <f t="shared" si="0"/>
        <v>1971</v>
      </c>
      <c r="U17" s="138" t="str">
        <f t="shared" si="0"/>
        <v>Staré Město</v>
      </c>
      <c r="V17" s="255">
        <f t="shared" si="19"/>
        <v>0</v>
      </c>
      <c r="W17" s="256" t="str">
        <f t="shared" si="20"/>
        <v/>
      </c>
      <c r="X17" s="29">
        <f t="shared" si="2"/>
        <v>9</v>
      </c>
      <c r="Y17" s="45">
        <f t="shared" si="2"/>
        <v>53</v>
      </c>
      <c r="Z17" s="26">
        <f t="shared" si="21"/>
        <v>9</v>
      </c>
      <c r="AA17" t="str">
        <f t="shared" si="3"/>
        <v>Konvička</v>
      </c>
      <c r="AB17">
        <f>IF(AA17&lt;&gt;"",MAX(AB$8:AB16)+1,"")</f>
        <v>9</v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53</v>
      </c>
      <c r="AL17">
        <f t="shared" si="23"/>
        <v>9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10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41" priority="7">
      <formula>AND($BA9&lt;&gt;"",$AW9&lt;&gt;"")</formula>
    </cfRule>
    <cfRule type="expression" dxfId="40" priority="10">
      <formula>$AW9&lt;&gt;""</formula>
    </cfRule>
    <cfRule type="expression" dxfId="39" priority="11">
      <formula>OR($AX9&lt;&gt;"",$AY9&lt;&gt;"",$AZ9)</formula>
    </cfRule>
    <cfRule type="expression" dxfId="38" priority="12">
      <formula>COUNTIF($B$9:$B$100,$B9)&gt;1</formula>
    </cfRule>
  </conditionalFormatting>
  <conditionalFormatting sqref="L10:L100">
    <cfRule type="expression" dxfId="37" priority="9">
      <formula>AND($V10&lt;$V9,$V10&lt;&gt;"",$V10&lt;&gt;0)</formula>
    </cfRule>
  </conditionalFormatting>
  <conditionalFormatting sqref="K9:K100">
    <cfRule type="expression" dxfId="36" priority="8">
      <formula>COUNTIF($K$9:$K$100,$K9)&gt;1</formula>
    </cfRule>
  </conditionalFormatting>
  <conditionalFormatting sqref="G2:G6">
    <cfRule type="expression" dxfId="35" priority="6">
      <formula>COUNTIF(G2:G5,0)&gt;2</formula>
    </cfRule>
  </conditionalFormatting>
  <conditionalFormatting sqref="I9:I100">
    <cfRule type="expression" dxfId="34" priority="4">
      <formula>$H9&lt;&gt;""</formula>
    </cfRule>
    <cfRule type="cellIs" dxfId="33" priority="5" operator="greaterThan">
      <formula>0</formula>
    </cfRule>
  </conditionalFormatting>
  <conditionalFormatting sqref="U9:U100">
    <cfRule type="expression" dxfId="32" priority="1">
      <formula>$AU9="1 1"</formula>
    </cfRule>
    <cfRule type="expression" dxfId="31" priority="2">
      <formula>$AO9=1</formula>
    </cfRule>
    <cfRule type="expression" dxfId="30" priority="3">
      <formula>$AT9=1</formula>
    </cfRule>
  </conditionalFormatting>
  <dataValidations count="1">
    <dataValidation type="whole" allowBlank="1" showInputMessage="1" showErrorMessage="1" sqref="K9:K100" xr:uid="{00000000-0002-0000-25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50913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914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915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916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917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918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919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920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921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XFB149"/>
  <sheetViews>
    <sheetView workbookViewId="0">
      <pane ySplit="8" topLeftCell="A9" activePane="bottomLeft" state="frozenSplit"/>
      <selection pane="bottomLeft" activeCell="K14" sqref="K14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5</v>
      </c>
      <c r="I1" s="115"/>
      <c r="J1" s="269" t="s">
        <v>343</v>
      </c>
      <c r="K1" s="116"/>
      <c r="L1" s="117" t="s">
        <v>498</v>
      </c>
      <c r="M1" s="118">
        <f>COUNT(K9:K100)</f>
        <v>5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110 m</v>
      </c>
      <c r="B2" s="346"/>
      <c r="C2" s="346"/>
      <c r="D2" s="293" t="s">
        <v>14</v>
      </c>
      <c r="E2" s="347" t="str">
        <f ca="1">IF(ISERROR(VLOOKUP(D2,kateg2,5,FALSE)),IF(D2="KOND","1900 - " &amp; YEAR(TODAY()),""),CONCATENATE(VLOOKUP(D2,kateg2,5,FALSE)," - ",VLOOKUP(D2,kateg2,6,FALSE)))</f>
        <v>1977 - 1986</v>
      </c>
      <c r="F2" s="347"/>
      <c r="G2" s="290" t="str">
        <f>IF(D2="","",VLOOKUP(D2,kateg2,4,0))</f>
        <v>Muži B</v>
      </c>
      <c r="H2" s="118">
        <f>IF(D2="","",COUNTIF($E$9:$E$100,D2))</f>
        <v>5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/>
      <c r="E3" s="347" t="str">
        <f ca="1">IF(ISERROR(VLOOKUP(D3,kateg2,5,FALSE)),IF(D3="KOND","1900 - " &amp; YEAR(TODAY()),""),CONCATENATE(VLOOKUP(D3,kateg2,5,FALSE)," - ",VLOOKUP(D3,kateg2,6,FALSE)))</f>
        <v/>
      </c>
      <c r="F3" s="347"/>
      <c r="G3" s="290" t="str">
        <f>IF(D3="","",VLOOKUP(D3,kateg2,4,0))</f>
        <v/>
      </c>
      <c r="H3" s="118" t="str">
        <f>IF(D3="","",COUNTIF($E$9:$E$100,D3))</f>
        <v/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1978</v>
      </c>
      <c r="O5" s="350" t="str">
        <f>A7</f>
        <v>Muži B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1986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Muži B</v>
      </c>
      <c r="B7" s="354"/>
      <c r="C7" s="354"/>
      <c r="D7" s="354"/>
      <c r="E7" s="354"/>
      <c r="F7" s="354"/>
      <c r="G7" s="120" t="s">
        <v>342</v>
      </c>
      <c r="H7" s="121">
        <v>17</v>
      </c>
      <c r="I7" s="115"/>
      <c r="J7" s="351" t="s">
        <v>499</v>
      </c>
      <c r="K7" s="351"/>
      <c r="L7" s="351"/>
      <c r="M7" s="252">
        <f>H7</f>
        <v>17</v>
      </c>
      <c r="N7" s="83"/>
      <c r="O7" s="122"/>
      <c r="P7" s="122" t="str">
        <f>E1</f>
        <v>Ročník</v>
      </c>
      <c r="Q7" s="123"/>
      <c r="R7" s="352" t="str">
        <f ca="1">E2</f>
        <v>1977 - 1986</v>
      </c>
      <c r="S7" s="352"/>
      <c r="T7" s="352"/>
      <c r="U7" s="124" t="s">
        <v>342</v>
      </c>
      <c r="V7" s="125">
        <f>H7</f>
        <v>17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C10</v>
      </c>
      <c r="AB8" s="26" t="s">
        <v>345</v>
      </c>
      <c r="AC8" s="26">
        <f>D3</f>
        <v>0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18</v>
      </c>
      <c r="C9" s="130" t="s">
        <v>925</v>
      </c>
      <c r="D9" s="131" t="s">
        <v>18</v>
      </c>
      <c r="E9" s="132" t="s">
        <v>14</v>
      </c>
      <c r="F9" s="133">
        <v>1982</v>
      </c>
      <c r="G9" s="130" t="s">
        <v>922</v>
      </c>
      <c r="H9" s="289">
        <f>IF(OR(B9="",ISERROR(VLOOKUP(B9,$AK$9:$AL$100,2,FALSE))),"",VLOOKUP(B9,$AK$9:$AL$100,2,FALSE))</f>
        <v>1</v>
      </c>
      <c r="I9" s="115">
        <f>B9</f>
        <v>18</v>
      </c>
      <c r="J9" s="271">
        <f>A9</f>
        <v>1</v>
      </c>
      <c r="K9" s="272">
        <v>18</v>
      </c>
      <c r="L9" s="274"/>
      <c r="M9" s="134">
        <f>V9</f>
        <v>0</v>
      </c>
      <c r="N9" s="254" t="str">
        <f>IF(ISERROR(VLOOKUP($K9,$B$9:$G$100,N$3,FALSE)),"",VLOOKUP($K9,$B$9:$G$100,N$3,FALSE))</f>
        <v>C10</v>
      </c>
      <c r="O9" s="135">
        <f>AL9</f>
        <v>1</v>
      </c>
      <c r="P9" s="136">
        <f>K9</f>
        <v>18</v>
      </c>
      <c r="Q9" s="130" t="str">
        <f t="shared" ref="Q9:U24" si="0">IF(ISERROR(VLOOKUP($K9,$B$9:$G$100,Q$3,FALSE)),"",VLOOKUP($K9,$B$9:$G$100,Q$3,FALSE))</f>
        <v>Zuhla</v>
      </c>
      <c r="R9" s="131" t="str">
        <f>IF(ISERROR(VLOOKUP($K9,$B$9:$G$100,R$3,FALSE)),"",IF(VLOOKUP($K9,$B$9:$G$100,R$3,FALSE)=0,"",VLOOKUP($K9,$B$9:$G$100,R$3,FALSE)))</f>
        <v>Jiří</v>
      </c>
      <c r="S9" s="137" t="str">
        <f t="shared" ref="S9:S72" si="1">IF(N9="","",VLOOKUP(N9,kateg2,4,FALSE))</f>
        <v>Muži B</v>
      </c>
      <c r="T9" s="133">
        <f t="shared" si="0"/>
        <v>1982</v>
      </c>
      <c r="U9" s="138" t="str">
        <f>IF(ISERROR(VLOOKUP($K9,$B$9:$G$100,U$3,FALSE)),"",VLOOKUP($K9,$B$9:$G$100,U$3,FALSE))</f>
        <v>Brno-Starý Lískovec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18</v>
      </c>
      <c r="Z9" s="26">
        <f>X9</f>
        <v>1</v>
      </c>
      <c r="AA9" t="str">
        <f t="shared" ref="AA9:AA72" si="3">IF(AA$8=$N9,$Q9,"")</f>
        <v>Zuhla</v>
      </c>
      <c r="AB9">
        <f>IF(AA9&lt;&gt;"",MAX(AB8:AB$8)+1,"")</f>
        <v>1</v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18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68</v>
      </c>
      <c r="C10" s="130" t="s">
        <v>967</v>
      </c>
      <c r="D10" s="131" t="s">
        <v>15</v>
      </c>
      <c r="E10" s="132" t="s">
        <v>14</v>
      </c>
      <c r="F10" s="133">
        <v>1979</v>
      </c>
      <c r="G10" s="130" t="s">
        <v>700</v>
      </c>
      <c r="H10" s="289">
        <f t="shared" ref="H10:H73" si="11">IF(OR(B10="",ISERROR(VLOOKUP(B10,$AK$9:$AL$100,2,FALSE))),"",VLOOKUP(B10,$AK$9:$AL$100,2,FALSE))</f>
        <v>4</v>
      </c>
      <c r="I10" s="115">
        <f t="shared" ref="I10:I73" si="12">B10</f>
        <v>68</v>
      </c>
      <c r="J10" s="271">
        <f t="shared" ref="J10:J73" si="13">A10</f>
        <v>2</v>
      </c>
      <c r="K10" s="272">
        <v>138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C10</v>
      </c>
      <c r="O10" s="135">
        <f t="shared" ref="O10:O73" si="16">AL10</f>
        <v>2</v>
      </c>
      <c r="P10" s="136">
        <f t="shared" ref="P10:P73" si="17">K10</f>
        <v>138</v>
      </c>
      <c r="Q10" s="130" t="str">
        <f t="shared" si="0"/>
        <v>Burget</v>
      </c>
      <c r="R10" s="131" t="str">
        <f t="shared" ref="R10:R73" si="18">IF(ISERROR(VLOOKUP($K10,$B$9:$G$100,R$3,FALSE)),"",IF(VLOOKUP($K10,$B$9:$G$100,R$3,FALSE)=0,"",VLOOKUP($K10,$B$9:$G$100,R$3,FALSE)))</f>
        <v>Josef</v>
      </c>
      <c r="S10" s="137" t="str">
        <f t="shared" si="1"/>
        <v>Muži B</v>
      </c>
      <c r="T10" s="133">
        <f t="shared" si="0"/>
        <v>1986</v>
      </c>
      <c r="U10" s="138" t="str">
        <f t="shared" si="0"/>
        <v>Všemina-Vizovice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138</v>
      </c>
      <c r="Z10" s="26">
        <f t="shared" ref="Z10:Z73" si="21">X10</f>
        <v>2</v>
      </c>
      <c r="AA10" t="str">
        <f t="shared" si="3"/>
        <v>Burget</v>
      </c>
      <c r="AB10">
        <f>IF(AA10&lt;&gt;"",MAX(AB$8:AB9)+1,"")</f>
        <v>2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138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71</v>
      </c>
      <c r="C11" s="130" t="s">
        <v>971</v>
      </c>
      <c r="D11" s="131" t="s">
        <v>970</v>
      </c>
      <c r="E11" s="132" t="s">
        <v>14</v>
      </c>
      <c r="F11" s="133">
        <v>1979</v>
      </c>
      <c r="G11" s="130" t="s">
        <v>972</v>
      </c>
      <c r="H11" s="289">
        <f t="shared" si="11"/>
        <v>3</v>
      </c>
      <c r="I11" s="115">
        <f t="shared" si="12"/>
        <v>71</v>
      </c>
      <c r="J11" s="271">
        <f t="shared" si="13"/>
        <v>3</v>
      </c>
      <c r="K11" s="272">
        <v>71</v>
      </c>
      <c r="L11" s="274"/>
      <c r="M11" s="134">
        <f t="shared" si="14"/>
        <v>0</v>
      </c>
      <c r="N11" s="254" t="str">
        <f t="shared" si="15"/>
        <v>C10</v>
      </c>
      <c r="O11" s="135">
        <f t="shared" si="16"/>
        <v>3</v>
      </c>
      <c r="P11" s="136">
        <f t="shared" si="17"/>
        <v>71</v>
      </c>
      <c r="Q11" s="130" t="str">
        <f t="shared" si="0"/>
        <v>Horák</v>
      </c>
      <c r="R11" s="131" t="str">
        <f t="shared" si="18"/>
        <v>Bedřich</v>
      </c>
      <c r="S11" s="137" t="str">
        <f t="shared" si="1"/>
        <v>Muži B</v>
      </c>
      <c r="T11" s="133">
        <f t="shared" si="0"/>
        <v>1979</v>
      </c>
      <c r="U11" s="138" t="str">
        <f t="shared" si="0"/>
        <v>Brno-Bosonohy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71</v>
      </c>
      <c r="Z11" s="26">
        <f t="shared" si="21"/>
        <v>3</v>
      </c>
      <c r="AA11" t="str">
        <f t="shared" si="3"/>
        <v>Horák</v>
      </c>
      <c r="AB11">
        <f>IF(AA11&lt;&gt;"",MAX(AB$8:AB10)+1,"")</f>
        <v>3</v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71</v>
      </c>
      <c r="AL11">
        <f t="shared" si="23"/>
        <v>3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115</v>
      </c>
      <c r="C12" s="130" t="s">
        <v>1005</v>
      </c>
      <c r="D12" s="131" t="s">
        <v>202</v>
      </c>
      <c r="E12" s="132" t="s">
        <v>14</v>
      </c>
      <c r="F12" s="133">
        <v>1978</v>
      </c>
      <c r="G12" s="130" t="s">
        <v>744</v>
      </c>
      <c r="H12" s="289">
        <f t="shared" si="11"/>
        <v>5</v>
      </c>
      <c r="I12" s="115">
        <f t="shared" si="12"/>
        <v>115</v>
      </c>
      <c r="J12" s="271">
        <f t="shared" si="13"/>
        <v>4</v>
      </c>
      <c r="K12" s="272">
        <v>68</v>
      </c>
      <c r="L12" s="274"/>
      <c r="M12" s="134">
        <f t="shared" si="14"/>
        <v>0</v>
      </c>
      <c r="N12" s="254" t="str">
        <f>IF(ISERROR(VLOOKUP($K12,$B$9:$G$100,N$3,FALSE)),"",VLOOKUP($K12,$B$9:$G$100,N$3,FALSE))</f>
        <v>C10</v>
      </c>
      <c r="O12" s="135">
        <f t="shared" si="16"/>
        <v>4</v>
      </c>
      <c r="P12" s="136">
        <f>K12</f>
        <v>68</v>
      </c>
      <c r="Q12" s="130" t="str">
        <f>IF(ISERROR(VLOOKUP($K12,$B$9:$G$100,Q$3,FALSE)),"",VLOOKUP($K12,$B$9:$G$100,Q$3,FALSE))</f>
        <v>Pospíšil</v>
      </c>
      <c r="R12" s="131" t="str">
        <f>IF(ISERROR(VLOOKUP($K12,$B$9:$G$100,R$3,FALSE)),"",IF(VLOOKUP($K12,$B$9:$G$100,R$3,FALSE)=0,"",VLOOKUP($K12,$B$9:$G$100,R$3,FALSE)))</f>
        <v>Petr</v>
      </c>
      <c r="S12" s="137" t="str">
        <f t="shared" si="1"/>
        <v>Muži B</v>
      </c>
      <c r="T12" s="133">
        <f>IF(ISERROR(VLOOKUP($K12,$B$9:$G$100,T$3,FALSE)),"",VLOOKUP($K12,$B$9:$G$100,T$3,FALSE))</f>
        <v>1979</v>
      </c>
      <c r="U12" s="138" t="str">
        <f>IF(ISERROR(VLOOKUP($K12,$B$9:$G$100,U$3,FALSE)),"",VLOOKUP($K12,$B$9:$G$100,U$3,FALSE))</f>
        <v>Drnovice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68</v>
      </c>
      <c r="Z12" s="26">
        <f t="shared" si="21"/>
        <v>4</v>
      </c>
      <c r="AA12" t="str">
        <f t="shared" si="3"/>
        <v>Pospíšil</v>
      </c>
      <c r="AB12">
        <f>IF(AA12&lt;&gt;"",MAX(AB$8:AB11)+1,"")</f>
        <v>4</v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68</v>
      </c>
      <c r="AL12">
        <f t="shared" si="23"/>
        <v>4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138</v>
      </c>
      <c r="C13" s="130" t="s">
        <v>940</v>
      </c>
      <c r="D13" s="131" t="s">
        <v>251</v>
      </c>
      <c r="E13" s="132" t="s">
        <v>14</v>
      </c>
      <c r="F13" s="133">
        <v>1986</v>
      </c>
      <c r="G13" s="130" t="s">
        <v>1026</v>
      </c>
      <c r="H13" s="289">
        <f t="shared" si="11"/>
        <v>2</v>
      </c>
      <c r="I13" s="115">
        <f t="shared" si="12"/>
        <v>138</v>
      </c>
      <c r="J13" s="271">
        <f t="shared" si="13"/>
        <v>5</v>
      </c>
      <c r="K13" s="272">
        <v>115</v>
      </c>
      <c r="L13" s="274"/>
      <c r="M13" s="134">
        <f t="shared" si="14"/>
        <v>0</v>
      </c>
      <c r="N13" s="254" t="str">
        <f t="shared" si="15"/>
        <v>C10</v>
      </c>
      <c r="O13" s="135">
        <f t="shared" si="16"/>
        <v>5</v>
      </c>
      <c r="P13" s="136">
        <f t="shared" si="17"/>
        <v>115</v>
      </c>
      <c r="Q13" s="130" t="str">
        <f t="shared" si="0"/>
        <v>Šerák</v>
      </c>
      <c r="R13" s="131" t="str">
        <f t="shared" si="18"/>
        <v>Martin</v>
      </c>
      <c r="S13" s="137" t="str">
        <f t="shared" si="1"/>
        <v>Muži B</v>
      </c>
      <c r="T13" s="133">
        <f t="shared" si="0"/>
        <v>1978</v>
      </c>
      <c r="U13" s="138" t="str">
        <f t="shared" si="0"/>
        <v>Brno-Obřany</v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115</v>
      </c>
      <c r="Z13" s="26">
        <f t="shared" si="21"/>
        <v>5</v>
      </c>
      <c r="AA13" t="str">
        <f t="shared" si="3"/>
        <v>Šerák</v>
      </c>
      <c r="AB13">
        <f>IF(AA13&lt;&gt;"",MAX(AB$8:AB12)+1,"")</f>
        <v>5</v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115</v>
      </c>
      <c r="AL13">
        <f t="shared" si="23"/>
        <v>5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 t="str">
        <f>IF(B14&lt;&gt;"",MAX($A$8:A13)+1,"")</f>
        <v/>
      </c>
      <c r="B14" s="7"/>
      <c r="C14" s="130"/>
      <c r="D14" s="131"/>
      <c r="E14" s="132"/>
      <c r="F14" s="133"/>
      <c r="G14" s="130"/>
      <c r="H14" s="289" t="str">
        <f t="shared" si="11"/>
        <v/>
      </c>
      <c r="I14" s="115">
        <f t="shared" si="12"/>
        <v>0</v>
      </c>
      <c r="J14" s="271" t="str">
        <f t="shared" si="13"/>
        <v/>
      </c>
      <c r="K14" s="272"/>
      <c r="L14" s="274"/>
      <c r="M14" s="134">
        <f t="shared" si="14"/>
        <v>0</v>
      </c>
      <c r="N14" s="254" t="str">
        <f t="shared" si="15"/>
        <v/>
      </c>
      <c r="O14" s="135">
        <f t="shared" si="16"/>
        <v>0</v>
      </c>
      <c r="P14" s="136">
        <f t="shared" si="17"/>
        <v>0</v>
      </c>
      <c r="Q14" s="130" t="str">
        <f t="shared" si="0"/>
        <v/>
      </c>
      <c r="R14" s="131" t="str">
        <f t="shared" si="18"/>
        <v/>
      </c>
      <c r="S14" s="137" t="str">
        <f t="shared" si="1"/>
        <v/>
      </c>
      <c r="T14" s="133" t="str">
        <f t="shared" si="0"/>
        <v/>
      </c>
      <c r="U14" s="138" t="str">
        <f t="shared" si="0"/>
        <v/>
      </c>
      <c r="V14" s="255">
        <f t="shared" si="19"/>
        <v>0</v>
      </c>
      <c r="W14" s="256" t="str">
        <f t="shared" si="20"/>
        <v/>
      </c>
      <c r="X14" s="29" t="str">
        <f t="shared" si="2"/>
        <v/>
      </c>
      <c r="Y14" s="45">
        <f t="shared" si="2"/>
        <v>0</v>
      </c>
      <c r="Z14" s="26" t="str">
        <f t="shared" si="21"/>
        <v/>
      </c>
      <c r="AA14" t="str">
        <f t="shared" si="3"/>
        <v/>
      </c>
      <c r="AB14" t="str">
        <f>IF(AA14&lt;&gt;"",MAX(AB$8:AB13)+1,"")</f>
        <v/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0</v>
      </c>
      <c r="AL14">
        <f t="shared" si="23"/>
        <v>0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 t="str">
        <f>IF(B15&lt;&gt;"",MAX($A$8:A14)+1,"")</f>
        <v/>
      </c>
      <c r="B15" s="7"/>
      <c r="C15" s="130"/>
      <c r="D15" s="131"/>
      <c r="E15" s="132"/>
      <c r="F15" s="133"/>
      <c r="G15" s="130"/>
      <c r="H15" s="289" t="str">
        <f t="shared" si="11"/>
        <v/>
      </c>
      <c r="I15" s="115">
        <f t="shared" si="12"/>
        <v>0</v>
      </c>
      <c r="J15" s="271" t="str">
        <f t="shared" si="13"/>
        <v/>
      </c>
      <c r="K15" s="272"/>
      <c r="L15" s="274"/>
      <c r="M15" s="134">
        <f t="shared" si="14"/>
        <v>0</v>
      </c>
      <c r="N15" s="254" t="str">
        <f t="shared" si="15"/>
        <v/>
      </c>
      <c r="O15" s="135">
        <f t="shared" si="16"/>
        <v>0</v>
      </c>
      <c r="P15" s="136">
        <f t="shared" si="17"/>
        <v>0</v>
      </c>
      <c r="Q15" s="130" t="str">
        <f t="shared" si="0"/>
        <v/>
      </c>
      <c r="R15" s="131" t="str">
        <f t="shared" si="18"/>
        <v/>
      </c>
      <c r="S15" s="137" t="str">
        <f t="shared" si="1"/>
        <v/>
      </c>
      <c r="T15" s="133" t="str">
        <f t="shared" si="0"/>
        <v/>
      </c>
      <c r="U15" s="138" t="str">
        <f t="shared" si="0"/>
        <v/>
      </c>
      <c r="V15" s="255">
        <f t="shared" si="19"/>
        <v>0</v>
      </c>
      <c r="W15" s="256" t="str">
        <f t="shared" si="20"/>
        <v/>
      </c>
      <c r="X15" s="29" t="str">
        <f t="shared" si="2"/>
        <v/>
      </c>
      <c r="Y15" s="45">
        <f t="shared" si="2"/>
        <v>0</v>
      </c>
      <c r="Z15" s="26" t="str">
        <f t="shared" si="21"/>
        <v/>
      </c>
      <c r="AA15" t="str">
        <f t="shared" si="3"/>
        <v/>
      </c>
      <c r="AB15" t="str">
        <f>IF(AA15&lt;&gt;"",MAX(AB$8:AB14)+1,"")</f>
        <v/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0</v>
      </c>
      <c r="AL15">
        <f t="shared" si="23"/>
        <v>0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 t="str">
        <f>IF(B16&lt;&gt;"",MAX($A$8:A15)+1,"")</f>
        <v/>
      </c>
      <c r="B16" s="7"/>
      <c r="C16" s="130"/>
      <c r="D16" s="131"/>
      <c r="E16" s="132"/>
      <c r="F16" s="133"/>
      <c r="G16" s="130"/>
      <c r="H16" s="289" t="str">
        <f t="shared" si="11"/>
        <v/>
      </c>
      <c r="I16" s="115">
        <f t="shared" si="12"/>
        <v>0</v>
      </c>
      <c r="J16" s="271" t="str">
        <f t="shared" si="13"/>
        <v/>
      </c>
      <c r="K16" s="272"/>
      <c r="L16" s="274"/>
      <c r="M16" s="134">
        <f t="shared" si="14"/>
        <v>0</v>
      </c>
      <c r="N16" s="254" t="str">
        <f t="shared" si="15"/>
        <v/>
      </c>
      <c r="O16" s="135">
        <f t="shared" si="16"/>
        <v>0</v>
      </c>
      <c r="P16" s="136">
        <f t="shared" si="17"/>
        <v>0</v>
      </c>
      <c r="Q16" s="130" t="str">
        <f t="shared" si="0"/>
        <v/>
      </c>
      <c r="R16" s="131" t="str">
        <f t="shared" si="18"/>
        <v/>
      </c>
      <c r="S16" s="137" t="str">
        <f t="shared" si="1"/>
        <v/>
      </c>
      <c r="T16" s="133" t="str">
        <f t="shared" si="0"/>
        <v/>
      </c>
      <c r="U16" s="138" t="str">
        <f t="shared" si="0"/>
        <v/>
      </c>
      <c r="V16" s="255">
        <f t="shared" si="19"/>
        <v>0</v>
      </c>
      <c r="W16" s="256" t="str">
        <f t="shared" si="20"/>
        <v/>
      </c>
      <c r="X16" s="29" t="str">
        <f t="shared" si="2"/>
        <v/>
      </c>
      <c r="Y16" s="45">
        <f t="shared" si="2"/>
        <v>0</v>
      </c>
      <c r="Z16" s="26" t="str">
        <f t="shared" si="21"/>
        <v/>
      </c>
      <c r="AA16" t="str">
        <f t="shared" si="3"/>
        <v/>
      </c>
      <c r="AB16" t="str">
        <f>IF(AA16&lt;&gt;"",MAX(AB$8:AB15)+1,"")</f>
        <v/>
      </c>
      <c r="AC16" t="str">
        <f t="shared" si="4"/>
        <v/>
      </c>
      <c r="AD16" t="str">
        <f>IF(AC16&lt;&gt;"",MAX(AD$8:AD15)+1,"")</f>
        <v/>
      </c>
      <c r="AE16" t="str">
        <f t="shared" si="5"/>
        <v/>
      </c>
      <c r="AF16" t="str">
        <f>IF(AE16&lt;&gt;"",MAX(AF$8:AF15)+1,"")</f>
        <v/>
      </c>
      <c r="AG16" t="str">
        <f t="shared" si="6"/>
        <v/>
      </c>
      <c r="AH16" t="str">
        <f>IF(AG16&lt;&gt;"",MAX(AH$8:AH15)+1,"")</f>
        <v/>
      </c>
      <c r="AI16" t="str">
        <f t="shared" si="7"/>
        <v/>
      </c>
      <c r="AJ16" t="str">
        <f>IF(AI16&lt;&gt;"",MAX(AJ$8:AJ15)+1,"")</f>
        <v/>
      </c>
      <c r="AK16" s="26">
        <f t="shared" si="22"/>
        <v>0</v>
      </c>
      <c r="AL16">
        <f t="shared" si="23"/>
        <v>0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 t="str">
        <f>IF(B17&lt;&gt;"",MAX($A$8:A16)+1,"")</f>
        <v/>
      </c>
      <c r="B17" s="7"/>
      <c r="C17" s="130"/>
      <c r="D17" s="131"/>
      <c r="E17" s="132"/>
      <c r="F17" s="133"/>
      <c r="G17" s="130"/>
      <c r="H17" s="289" t="str">
        <f t="shared" si="11"/>
        <v/>
      </c>
      <c r="I17" s="115">
        <f t="shared" si="12"/>
        <v>0</v>
      </c>
      <c r="J17" s="271" t="str">
        <f t="shared" si="13"/>
        <v/>
      </c>
      <c r="K17" s="272"/>
      <c r="L17" s="274"/>
      <c r="M17" s="134">
        <f t="shared" si="14"/>
        <v>0</v>
      </c>
      <c r="N17" s="254" t="str">
        <f t="shared" si="15"/>
        <v/>
      </c>
      <c r="O17" s="135">
        <f t="shared" si="16"/>
        <v>0</v>
      </c>
      <c r="P17" s="136">
        <f t="shared" si="17"/>
        <v>0</v>
      </c>
      <c r="Q17" s="130" t="str">
        <f t="shared" si="0"/>
        <v/>
      </c>
      <c r="R17" s="131" t="str">
        <f t="shared" si="18"/>
        <v/>
      </c>
      <c r="S17" s="137" t="str">
        <f t="shared" si="1"/>
        <v/>
      </c>
      <c r="T17" s="133" t="str">
        <f t="shared" si="0"/>
        <v/>
      </c>
      <c r="U17" s="138" t="str">
        <f t="shared" si="0"/>
        <v/>
      </c>
      <c r="V17" s="255">
        <f t="shared" si="19"/>
        <v>0</v>
      </c>
      <c r="W17" s="256" t="str">
        <f t="shared" si="20"/>
        <v/>
      </c>
      <c r="X17" s="29" t="str">
        <f t="shared" si="2"/>
        <v/>
      </c>
      <c r="Y17" s="45">
        <f t="shared" si="2"/>
        <v>0</v>
      </c>
      <c r="Z17" s="26" t="str">
        <f t="shared" si="21"/>
        <v/>
      </c>
      <c r="AA17" t="str">
        <f t="shared" si="3"/>
        <v/>
      </c>
      <c r="AB17" t="str">
        <f>IF(AA17&lt;&gt;"",MAX(AB$8:AB16)+1,"")</f>
        <v/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0</v>
      </c>
      <c r="AL17">
        <f t="shared" si="23"/>
        <v>0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6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29" priority="7">
      <formula>AND($BA9&lt;&gt;"",$AW9&lt;&gt;"")</formula>
    </cfRule>
    <cfRule type="expression" dxfId="28" priority="10">
      <formula>$AW9&lt;&gt;""</formula>
    </cfRule>
    <cfRule type="expression" dxfId="27" priority="11">
      <formula>OR($AX9&lt;&gt;"",$AY9&lt;&gt;"",$AZ9)</formula>
    </cfRule>
    <cfRule type="expression" dxfId="26" priority="12">
      <formula>COUNTIF($B$9:$B$100,$B9)&gt;1</formula>
    </cfRule>
  </conditionalFormatting>
  <conditionalFormatting sqref="L10:L100">
    <cfRule type="expression" dxfId="25" priority="9">
      <formula>AND($V10&lt;$V9,$V10&lt;&gt;"",$V10&lt;&gt;0)</formula>
    </cfRule>
  </conditionalFormatting>
  <conditionalFormatting sqref="K9:K100">
    <cfRule type="expression" dxfId="24" priority="8">
      <formula>COUNTIF($K$9:$K$100,$K9)&gt;1</formula>
    </cfRule>
  </conditionalFormatting>
  <conditionalFormatting sqref="G2:G6">
    <cfRule type="expression" dxfId="23" priority="6">
      <formula>COUNTIF(G2:G5,0)&gt;2</formula>
    </cfRule>
  </conditionalFormatting>
  <conditionalFormatting sqref="I9:I100">
    <cfRule type="expression" dxfId="22" priority="4">
      <formula>$H9&lt;&gt;""</formula>
    </cfRule>
    <cfRule type="cellIs" dxfId="21" priority="5" operator="greaterThan">
      <formula>0</formula>
    </cfRule>
  </conditionalFormatting>
  <conditionalFormatting sqref="U9:U100">
    <cfRule type="expression" dxfId="20" priority="1">
      <formula>$AU9="1 1"</formula>
    </cfRule>
    <cfRule type="expression" dxfId="19" priority="2">
      <formula>$AO9=1</formula>
    </cfRule>
    <cfRule type="expression" dxfId="18" priority="3">
      <formula>$AT9=1</formula>
    </cfRule>
  </conditionalFormatting>
  <dataValidations count="1">
    <dataValidation type="whole" allowBlank="1" showInputMessage="1" showErrorMessage="1" sqref="K9:K100" xr:uid="{00000000-0002-0000-26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51937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938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939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940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941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942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943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944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945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XFB149"/>
  <sheetViews>
    <sheetView workbookViewId="0">
      <pane ySplit="8" topLeftCell="A9" activePane="bottomLeft" state="frozenSplit"/>
      <selection pane="bottomLeft" activeCell="K18" sqref="K18"/>
    </sheetView>
  </sheetViews>
  <sheetFormatPr defaultColWidth="0" defaultRowHeight="15" x14ac:dyDescent="0.25"/>
  <cols>
    <col min="1" max="1" width="3" style="29" customWidth="1"/>
    <col min="2" max="2" width="7.42578125" customWidth="1"/>
    <col min="3" max="3" width="17.28515625" customWidth="1"/>
    <col min="4" max="4" width="14.5703125" customWidth="1"/>
    <col min="5" max="5" width="3.140625" style="289" customWidth="1"/>
    <col min="6" max="6" width="11.140625" style="289" customWidth="1"/>
    <col min="7" max="7" width="21.42578125" customWidth="1"/>
    <col min="8" max="8" width="8" style="289" customWidth="1"/>
    <col min="9" max="9" width="21.42578125" customWidth="1"/>
    <col min="10" max="10" width="9.140625" customWidth="1"/>
    <col min="11" max="12" width="12.85546875" customWidth="1"/>
    <col min="13" max="13" width="9.7109375" customWidth="1"/>
    <col min="14" max="14" width="3.5703125" hidden="1" customWidth="1"/>
    <col min="15" max="15" width="4.5703125" bestFit="1" customWidth="1"/>
    <col min="16" max="16" width="6" bestFit="1" customWidth="1"/>
    <col min="17" max="17" width="15.7109375" bestFit="1" customWidth="1"/>
    <col min="18" max="18" width="12.42578125" bestFit="1" customWidth="1"/>
    <col min="19" max="19" width="7.28515625" customWidth="1"/>
    <col min="20" max="20" width="9.140625" customWidth="1"/>
    <col min="21" max="21" width="20.42578125" customWidth="1"/>
    <col min="22" max="22" width="10" customWidth="1"/>
    <col min="23" max="47" width="9.140625" hidden="1"/>
    <col min="48" max="48" width="9.140625" style="119" hidden="1"/>
    <col min="49" max="52" width="9.140625" hidden="1"/>
    <col min="53" max="53" width="17.28515625" style="119" hidden="1"/>
    <col min="16383" max="16384" width="9.140625" hidden="1"/>
  </cols>
  <sheetData>
    <row r="1" spans="1:56" ht="20.65" customHeight="1" x14ac:dyDescent="0.35">
      <c r="A1" s="303" t="s">
        <v>331</v>
      </c>
      <c r="B1" s="303"/>
      <c r="C1" s="303"/>
      <c r="D1" s="28" t="s">
        <v>12</v>
      </c>
      <c r="E1" s="344" t="s">
        <v>10</v>
      </c>
      <c r="F1" s="344"/>
      <c r="G1" s="246" t="s">
        <v>710</v>
      </c>
      <c r="H1" s="247">
        <f>SUBTOTAL(2,F9:F100)</f>
        <v>9</v>
      </c>
      <c r="I1" s="115"/>
      <c r="J1" s="269" t="s">
        <v>343</v>
      </c>
      <c r="K1" s="116"/>
      <c r="L1" s="117" t="s">
        <v>498</v>
      </c>
      <c r="M1" s="118">
        <f>COUNT(K9:K100)</f>
        <v>9</v>
      </c>
      <c r="N1" s="116"/>
      <c r="O1" s="345" t="str">
        <f>CONCATENATE("VÝSLEDKY - ",J3)</f>
        <v>VÝSLEDKY - BĚH K BOŽÍMU HROBU     SV. Hostýn         22. 8. 2026</v>
      </c>
      <c r="P1" s="345"/>
      <c r="Q1" s="345"/>
      <c r="R1" s="345"/>
      <c r="S1" s="345"/>
      <c r="T1" s="345"/>
      <c r="U1" s="345"/>
      <c r="V1" s="345"/>
      <c r="W1" s="248"/>
      <c r="X1" s="346" t="s">
        <v>343</v>
      </c>
      <c r="Y1" s="346"/>
      <c r="Z1" s="346"/>
      <c r="AA1" s="346"/>
      <c r="AB1" s="346"/>
      <c r="AC1" s="346"/>
      <c r="AD1" s="346"/>
      <c r="AE1" s="346"/>
      <c r="AF1" s="294"/>
      <c r="AG1" s="294"/>
      <c r="AH1" s="294"/>
    </row>
    <row r="2" spans="1:56" ht="15.95" customHeight="1" x14ac:dyDescent="0.25">
      <c r="A2" s="346" t="str">
        <f ca="1">VLOOKUP(D2,kateg2,10,FALSE) &amp; " m"</f>
        <v>110 m</v>
      </c>
      <c r="B2" s="346"/>
      <c r="C2" s="346"/>
      <c r="D2" s="293" t="s">
        <v>100</v>
      </c>
      <c r="E2" s="347" t="str">
        <f ca="1">IF(ISERROR(VLOOKUP(D2,kateg2,5,FALSE)),IF(D2="KOND","1900 - " &amp; YEAR(TODAY()),""),CONCATENATE(VLOOKUP(D2,kateg2,5,FALSE)," - ",VLOOKUP(D2,kateg2,6,FALSE)))</f>
        <v>1987 - 2006</v>
      </c>
      <c r="F2" s="347"/>
      <c r="G2" s="290" t="str">
        <f>IF(D2="","",VLOOKUP(D2,kateg2,4,0))</f>
        <v>Muži A</v>
      </c>
      <c r="H2" s="118">
        <f>IF(D2="","",COUNTIF($E$9:$E$100,D2))</f>
        <v>8</v>
      </c>
      <c r="I2" s="115"/>
      <c r="J2" s="116"/>
      <c r="K2" s="116"/>
      <c r="L2" s="116"/>
      <c r="M2" s="116"/>
      <c r="N2" s="116"/>
      <c r="O2" s="345"/>
      <c r="P2" s="345"/>
      <c r="Q2" s="345"/>
      <c r="R2" s="345"/>
      <c r="S2" s="345"/>
      <c r="T2" s="345"/>
      <c r="U2" s="345"/>
      <c r="V2" s="345"/>
      <c r="W2" s="248"/>
      <c r="X2" s="346"/>
      <c r="Y2" s="346"/>
      <c r="Z2" s="346"/>
      <c r="AA2" s="346"/>
      <c r="AB2" s="346"/>
      <c r="AC2" s="346"/>
      <c r="AD2" s="346"/>
      <c r="AE2" s="346"/>
      <c r="AF2" s="294"/>
      <c r="AG2" s="294"/>
      <c r="AH2" s="294"/>
    </row>
    <row r="3" spans="1:56" ht="15.95" customHeight="1" x14ac:dyDescent="0.3">
      <c r="A3" s="346"/>
      <c r="B3" s="346"/>
      <c r="C3" s="346"/>
      <c r="D3" s="293"/>
      <c r="E3" s="347" t="str">
        <f ca="1">IF(ISERROR(VLOOKUP(D3,kateg2,5,FALSE)),IF(D3="KOND","1900 - " &amp; YEAR(TODAY()),""),CONCATENATE(VLOOKUP(D3,kateg2,5,FALSE)," - ",VLOOKUP(D3,kateg2,6,FALSE)))</f>
        <v/>
      </c>
      <c r="F3" s="347"/>
      <c r="G3" s="290" t="str">
        <f>IF(D3="","",VLOOKUP(D3,kateg2,4,0))</f>
        <v/>
      </c>
      <c r="H3" s="118" t="str">
        <f>IF(D3="","",COUNTIF($E$9:$E$100,D3))</f>
        <v/>
      </c>
      <c r="I3" s="115"/>
      <c r="J3" s="36" t="str">
        <f>CONCATENATE(Vstup!$G$1,"  ",TEXT(Vstup!$AS$2," d. m. rrrr"))</f>
        <v>BĚH K BOŽÍMU HROBU     SV. Hostýn         22. 8. 2026</v>
      </c>
      <c r="N3" s="249">
        <v>4</v>
      </c>
      <c r="O3" s="249" t="s">
        <v>359</v>
      </c>
      <c r="P3" s="249"/>
      <c r="Q3" s="249">
        <v>2</v>
      </c>
      <c r="R3" s="249">
        <v>3</v>
      </c>
      <c r="S3" s="249"/>
      <c r="T3" s="249">
        <v>5</v>
      </c>
      <c r="U3" s="249">
        <v>6</v>
      </c>
      <c r="X3" s="36"/>
    </row>
    <row r="4" spans="1:56" ht="15.95" customHeight="1" x14ac:dyDescent="0.25">
      <c r="A4" s="346"/>
      <c r="B4" s="346"/>
      <c r="C4" s="346"/>
      <c r="D4" s="293"/>
      <c r="E4" s="347" t="str">
        <f ca="1">IF(ISERROR(VLOOKUP(D4,kateg2,5,FALSE)),IF(D4="KOND","1900 - " &amp; YEAR(TODAY()),""),CONCATENATE(VLOOKUP(D4,kateg2,5,FALSE)," - ",VLOOKUP(D4,kateg2,6,FALSE)))</f>
        <v/>
      </c>
      <c r="F4" s="347"/>
      <c r="G4" s="290" t="str">
        <f>IF(D4="","",VLOOKUP(D4,kateg2,4,0))</f>
        <v/>
      </c>
      <c r="H4" s="118" t="str">
        <f>IF(D4="","",COUNTIF($E$9:$E$100,D4))</f>
        <v/>
      </c>
      <c r="I4" s="115"/>
    </row>
    <row r="5" spans="1:56" ht="15.95" customHeight="1" x14ac:dyDescent="0.25">
      <c r="A5" s="349" t="str">
        <f>Vstup!$G$1</f>
        <v xml:space="preserve">BĚH K BOŽÍMU HROBU     SV. Hostýn      </v>
      </c>
      <c r="B5" s="349"/>
      <c r="C5" s="349"/>
      <c r="D5" s="293"/>
      <c r="E5" s="347" t="str">
        <f ca="1">IF(ISERROR(VLOOKUP(D5,kateg2,5,FALSE)),IF(D5="KOND","1900 - " &amp; YEAR(TODAY()),""),CONCATENATE(VLOOKUP(D5,kateg2,5,FALSE)," - ",VLOOKUP(D5,kateg2,6,FALSE)))</f>
        <v/>
      </c>
      <c r="F5" s="347"/>
      <c r="G5" s="290" t="str">
        <f>IF(D5="","",VLOOKUP(D5,kateg2,4,0))</f>
        <v/>
      </c>
      <c r="H5" s="118" t="str">
        <f>IF(D5="","",COUNTIF($E$9:$E$100,D5))</f>
        <v/>
      </c>
      <c r="I5" s="115">
        <f>MIN(F9:F100)</f>
        <v>1987</v>
      </c>
      <c r="O5" s="350" t="str">
        <f>A7</f>
        <v>Muži A</v>
      </c>
      <c r="P5" s="350"/>
      <c r="Q5" s="350"/>
      <c r="R5" s="350"/>
      <c r="S5" s="350"/>
      <c r="T5" s="350"/>
      <c r="U5" s="350"/>
      <c r="V5" s="350"/>
      <c r="W5" s="250"/>
    </row>
    <row r="6" spans="1:56" ht="15.95" customHeight="1" x14ac:dyDescent="0.35">
      <c r="A6"/>
      <c r="C6" s="251" t="str">
        <f>TEXT(NASTAVENÍ!D3," d. m. rrrr")</f>
        <v xml:space="preserve"> 22. 8. 2026</v>
      </c>
      <c r="D6" s="290"/>
      <c r="E6" s="347" t="str">
        <f ca="1">IF(ISERROR(VLOOKUP(D6,kateg2,5,FALSE)),IF(D6="KOND","1900 - " &amp; YEAR(TODAY()),""),CONCATENATE(VLOOKUP(D6,kateg2,5,FALSE)," - ",VLOOKUP(D6,kateg2,6,FALSE)))</f>
        <v/>
      </c>
      <c r="F6" s="347"/>
      <c r="G6" s="290" t="str">
        <f>IF(D6="","",VLOOKUP(D6,kateg2,4,0))</f>
        <v/>
      </c>
      <c r="H6" s="118" t="str">
        <f>IF(D6="","",COUNTIF($E$9:$E$100,D6))</f>
        <v/>
      </c>
      <c r="I6" s="115">
        <f>MAX(F9:F100)</f>
        <v>2004</v>
      </c>
      <c r="J6" s="83"/>
      <c r="K6" s="83"/>
      <c r="L6" s="83"/>
      <c r="M6" s="83"/>
      <c r="N6" s="83"/>
      <c r="O6" s="350"/>
      <c r="P6" s="350"/>
      <c r="Q6" s="350"/>
      <c r="R6" s="350"/>
      <c r="S6" s="350"/>
      <c r="T6" s="350"/>
      <c r="U6" s="350"/>
      <c r="V6" s="350"/>
      <c r="W6" s="250"/>
      <c r="AA6" s="26"/>
      <c r="AB6" s="26"/>
    </row>
    <row r="7" spans="1:56" ht="42" customHeight="1" x14ac:dyDescent="0.7">
      <c r="A7" s="353" t="str">
        <f>IF(D2="", "",VLOOKUP(D2,kateg2,4,FALSE))  &amp; IF(D3="", "", ", " &amp; VLOOKUP(D3,kateg2,4,FALSE))  &amp; IF(D4="", "", ", " &amp; VLOOKUP(D4,kateg2,4,FALSE))  &amp; IF(D5="", "", ", " &amp; VLOOKUP(D5,kateg2,4,FALSE))  &amp;  IF(D6="", "", ", " &amp; VLOOKUP(D6,kateg2,4,FALSE))</f>
        <v>Muži A</v>
      </c>
      <c r="B7" s="354"/>
      <c r="C7" s="354"/>
      <c r="D7" s="354"/>
      <c r="E7" s="354"/>
      <c r="F7" s="354"/>
      <c r="G7" s="120" t="s">
        <v>342</v>
      </c>
      <c r="H7" s="121">
        <v>18</v>
      </c>
      <c r="I7" s="115"/>
      <c r="J7" s="351" t="s">
        <v>499</v>
      </c>
      <c r="K7" s="351"/>
      <c r="L7" s="351"/>
      <c r="M7" s="252">
        <f>H7</f>
        <v>18</v>
      </c>
      <c r="N7" s="83"/>
      <c r="O7" s="122"/>
      <c r="P7" s="122" t="str">
        <f>E1</f>
        <v>Ročník</v>
      </c>
      <c r="Q7" s="123"/>
      <c r="R7" s="352" t="str">
        <f ca="1">E2</f>
        <v>1987 - 2006</v>
      </c>
      <c r="S7" s="352"/>
      <c r="T7" s="352"/>
      <c r="U7" s="124" t="s">
        <v>342</v>
      </c>
      <c r="V7" s="125">
        <f>H7</f>
        <v>18</v>
      </c>
      <c r="W7" s="125"/>
      <c r="X7" s="348" t="s">
        <v>342</v>
      </c>
      <c r="Y7" s="348"/>
      <c r="Z7" s="348"/>
      <c r="AA7" s="46">
        <f>N6</f>
        <v>0</v>
      </c>
      <c r="AB7" s="46"/>
      <c r="AN7" s="295" t="s">
        <v>500</v>
      </c>
      <c r="AO7" s="295"/>
      <c r="AP7" s="295"/>
      <c r="AQ7" s="295"/>
      <c r="AR7" s="295"/>
      <c r="AS7" s="295"/>
      <c r="AT7" s="289"/>
      <c r="AU7" s="289"/>
      <c r="AW7" t="s">
        <v>501</v>
      </c>
    </row>
    <row r="8" spans="1:56" ht="35.1" customHeight="1" x14ac:dyDescent="0.25">
      <c r="A8" s="31" t="s">
        <v>330</v>
      </c>
      <c r="B8" s="32" t="s">
        <v>293</v>
      </c>
      <c r="C8" s="33" t="s">
        <v>1</v>
      </c>
      <c r="D8" s="33" t="s">
        <v>0</v>
      </c>
      <c r="E8" s="291" t="s">
        <v>294</v>
      </c>
      <c r="F8" s="32" t="s">
        <v>2</v>
      </c>
      <c r="G8" s="32" t="s">
        <v>711</v>
      </c>
      <c r="H8" s="32" t="s">
        <v>13</v>
      </c>
      <c r="I8" s="115"/>
      <c r="J8" s="270" t="s">
        <v>13</v>
      </c>
      <c r="K8" s="270" t="s">
        <v>3</v>
      </c>
      <c r="L8" s="273" t="s">
        <v>502</v>
      </c>
      <c r="M8" s="83"/>
      <c r="N8" s="126">
        <v>4</v>
      </c>
      <c r="O8" s="253" t="s">
        <v>503</v>
      </c>
      <c r="P8" s="32" t="s">
        <v>504</v>
      </c>
      <c r="Q8" s="33" t="str">
        <f>IF(Q3=2,"Příjmení","Jméno")</f>
        <v>Příjmení</v>
      </c>
      <c r="R8" s="33" t="str">
        <f>IF(R3=2,"Příjmení","Jméno")</f>
        <v>Jméno</v>
      </c>
      <c r="S8" s="127" t="s">
        <v>11</v>
      </c>
      <c r="T8" s="32" t="s">
        <v>505</v>
      </c>
      <c r="U8" s="32" t="s">
        <v>712</v>
      </c>
      <c r="V8" s="32" t="s">
        <v>502</v>
      </c>
      <c r="W8" s="151" t="s">
        <v>713</v>
      </c>
      <c r="X8" s="44" t="s">
        <v>13</v>
      </c>
      <c r="Y8" t="s">
        <v>3</v>
      </c>
      <c r="Z8" s="26"/>
      <c r="AA8" s="26" t="str">
        <f>D2</f>
        <v>C09</v>
      </c>
      <c r="AB8" s="26" t="s">
        <v>345</v>
      </c>
      <c r="AC8" s="26">
        <f>D3</f>
        <v>0</v>
      </c>
      <c r="AD8" s="26" t="s">
        <v>345</v>
      </c>
      <c r="AE8" s="26">
        <f>D4</f>
        <v>0</v>
      </c>
      <c r="AF8" s="26" t="s">
        <v>345</v>
      </c>
      <c r="AG8" s="26">
        <f>D5</f>
        <v>0</v>
      </c>
      <c r="AH8" s="26" t="s">
        <v>345</v>
      </c>
      <c r="AI8" s="26">
        <f>D6</f>
        <v>0</v>
      </c>
      <c r="AJ8" t="s">
        <v>345</v>
      </c>
      <c r="AL8" s="128"/>
      <c r="AM8" s="128" t="s">
        <v>506</v>
      </c>
      <c r="AN8" s="128" t="str">
        <f>NASTAVENÍ!$D$5</f>
        <v>Orel</v>
      </c>
      <c r="AO8" s="128" t="str">
        <f>"pořadí "&amp; AN8</f>
        <v>pořadí Orel</v>
      </c>
      <c r="AP8" s="128" t="str">
        <f>NASTAVENÍ!D$6</f>
        <v>vnor</v>
      </c>
      <c r="AQ8" s="119" t="str">
        <f>NASTAVENÍ!$D$7</f>
        <v>Lidéřovice</v>
      </c>
      <c r="AR8" s="111" t="str">
        <f>NASTAVENÍ!$D$8</f>
        <v>zaraz</v>
      </c>
      <c r="AS8" s="111" t="str">
        <f>AP8&amp;AQ8&amp;AR8</f>
        <v>vnorLidéřovicezaraz</v>
      </c>
      <c r="AT8" s="111" t="str">
        <f>"Pořadí " &amp;AS8</f>
        <v>Pořadí vnorLidéřovicezaraz</v>
      </c>
      <c r="AU8" s="111" t="s">
        <v>714</v>
      </c>
      <c r="AV8" s="119" t="s">
        <v>715</v>
      </c>
      <c r="AW8" s="111" t="str">
        <f>NASTAVENÍ!$D$5</f>
        <v>Orel</v>
      </c>
      <c r="AX8" t="str">
        <f>NASTAVENÍ!$D$6</f>
        <v>vnor</v>
      </c>
      <c r="AY8" t="str">
        <f>NASTAVENÍ!$D$7</f>
        <v>Lidéřovice</v>
      </c>
      <c r="AZ8" t="str">
        <f>NASTAVENÍ!$D$8</f>
        <v>zaraz</v>
      </c>
      <c r="BA8" s="119" t="str">
        <f>TRIM(CONCATENATE(AX8," ",AY8," ",AZ8))</f>
        <v>vnor Lidéřovice zaraz</v>
      </c>
      <c r="BB8" t="s">
        <v>506</v>
      </c>
    </row>
    <row r="9" spans="1:56" ht="21" customHeight="1" x14ac:dyDescent="0.35">
      <c r="A9" s="129">
        <f>IF(B9&lt;&gt;"",MAX($A$8:A8)+1,"")</f>
        <v>1</v>
      </c>
      <c r="B9" s="7">
        <v>36</v>
      </c>
      <c r="C9" s="130" t="s">
        <v>935</v>
      </c>
      <c r="D9" s="131" t="s">
        <v>39</v>
      </c>
      <c r="E9" s="132" t="s">
        <v>100</v>
      </c>
      <c r="F9" s="133">
        <v>2001</v>
      </c>
      <c r="G9" s="130" t="s">
        <v>744</v>
      </c>
      <c r="H9" s="289">
        <f>IF(OR(B9="",ISERROR(VLOOKUP(B9,$AK$9:$AL$100,2,FALSE))),"",VLOOKUP(B9,$AK$9:$AL$100,2,FALSE))</f>
        <v>1</v>
      </c>
      <c r="I9" s="115">
        <f>B9</f>
        <v>36</v>
      </c>
      <c r="J9" s="271">
        <f>A9</f>
        <v>1</v>
      </c>
      <c r="K9" s="272">
        <v>36</v>
      </c>
      <c r="L9" s="274"/>
      <c r="M9" s="134">
        <f>V9</f>
        <v>0</v>
      </c>
      <c r="N9" s="254" t="str">
        <f>IF(ISERROR(VLOOKUP($K9,$B$9:$G$100,N$3,FALSE)),"",VLOOKUP($K9,$B$9:$G$100,N$3,FALSE))</f>
        <v>C09</v>
      </c>
      <c r="O9" s="135">
        <f>AL9</f>
        <v>1</v>
      </c>
      <c r="P9" s="136">
        <f>K9</f>
        <v>36</v>
      </c>
      <c r="Q9" s="130" t="str">
        <f t="shared" ref="Q9:U24" si="0">IF(ISERROR(VLOOKUP($K9,$B$9:$G$100,Q$3,FALSE)),"",VLOOKUP($K9,$B$9:$G$100,Q$3,FALSE))</f>
        <v>Fojt</v>
      </c>
      <c r="R9" s="131" t="str">
        <f>IF(ISERROR(VLOOKUP($K9,$B$9:$G$100,R$3,FALSE)),"",IF(VLOOKUP($K9,$B$9:$G$100,R$3,FALSE)=0,"",VLOOKUP($K9,$B$9:$G$100,R$3,FALSE)))</f>
        <v>Ondřej</v>
      </c>
      <c r="S9" s="137" t="str">
        <f t="shared" ref="S9:S72" si="1">IF(N9="","",VLOOKUP(N9,kateg2,4,FALSE))</f>
        <v>Muži A</v>
      </c>
      <c r="T9" s="133">
        <f t="shared" si="0"/>
        <v>2001</v>
      </c>
      <c r="U9" s="138" t="str">
        <f>IF(ISERROR(VLOOKUP($K9,$B$9:$G$100,U$3,FALSE)),"",VLOOKUP($K9,$B$9:$G$100,U$3,FALSE))</f>
        <v>Brno-Obřany</v>
      </c>
      <c r="V9" s="255">
        <f>IF(ISERROR(VALUE(BC9)),L9,IF(VALUE(BC9)&gt;=1,VALUE(BC9)/(1440*60),VALUE(BC9)))</f>
        <v>0</v>
      </c>
      <c r="W9" s="256" t="str">
        <f>IF(AU9="","",AU9)</f>
        <v/>
      </c>
      <c r="X9" s="29">
        <f t="shared" ref="X9:Y40" si="2">J9</f>
        <v>1</v>
      </c>
      <c r="Y9" s="45">
        <f t="shared" si="2"/>
        <v>36</v>
      </c>
      <c r="Z9" s="26">
        <f>X9</f>
        <v>1</v>
      </c>
      <c r="AA9" t="str">
        <f t="shared" ref="AA9:AA72" si="3">IF(AA$8=$N9,$Q9,"")</f>
        <v>Fojt</v>
      </c>
      <c r="AB9">
        <f>IF(AA9&lt;&gt;"",MAX(AB8:AB$8)+1,"")</f>
        <v>1</v>
      </c>
      <c r="AC9" t="str">
        <f t="shared" ref="AC9:AC72" si="4">IF(AC$8=$N9,$Q9,"")</f>
        <v/>
      </c>
      <c r="AD9" t="str">
        <f>IF(AC9&lt;&gt;"",MAX(AD8:AD$8)+1,"")</f>
        <v/>
      </c>
      <c r="AE9" t="str">
        <f t="shared" ref="AE9:AE72" si="5">IF(AE$8=$N9,$Q9,"")</f>
        <v/>
      </c>
      <c r="AF9" t="str">
        <f>IF(AE9&lt;&gt;"",MAX(AF8:AF$8)+1,"")</f>
        <v/>
      </c>
      <c r="AG9" t="str">
        <f t="shared" ref="AG9:AG72" si="6">IF(AG$8=$N9,$Q9,"")</f>
        <v/>
      </c>
      <c r="AH9" t="str">
        <f>IF(AG9&lt;&gt;"",MAX(AH8:AH$8)+1,"")</f>
        <v/>
      </c>
      <c r="AI9" t="str">
        <f t="shared" ref="AI9:AI72" si="7">IF(AI$8=$N9,$Q9,"")</f>
        <v/>
      </c>
      <c r="AJ9" t="str">
        <f>IF(AI9&lt;&gt;"",MAX(AJ8:AJ$8)+1,"")</f>
        <v/>
      </c>
      <c r="AK9" s="26">
        <f>Y9</f>
        <v>36</v>
      </c>
      <c r="AL9">
        <f>SUM(AB9,AD9,AF9,AH9,AJ9)</f>
        <v>1</v>
      </c>
      <c r="AM9">
        <f>COUNTBLANK(AN9:AR9)</f>
        <v>5</v>
      </c>
      <c r="AN9" t="str">
        <f>IF(ISERROR(SEARCH(AN$8,$U9,1)),"",AN$8 &amp; "  ")</f>
        <v/>
      </c>
      <c r="AO9" t="str">
        <f>IF(AN9="","",MAX(AO$8:AO8)+1)</f>
        <v/>
      </c>
      <c r="AP9" t="str">
        <f t="shared" ref="AP9:AR24" si="8">IF(ISERROR(SEARCH(AP$8,$U9,1)),"",AP$8 &amp; "  ")</f>
        <v/>
      </c>
      <c r="AQ9" t="str">
        <f t="shared" si="8"/>
        <v/>
      </c>
      <c r="AR9" t="str">
        <f t="shared" si="8"/>
        <v/>
      </c>
      <c r="AS9" t="str">
        <f>AP9&amp;AQ9&amp;AR9</f>
        <v/>
      </c>
      <c r="AT9" t="str">
        <f>IF(AS9="","",MAX(AT$8:AT8)+1)</f>
        <v/>
      </c>
      <c r="AU9" t="str">
        <f>AO9&amp;IF(AO9&lt;&gt;"", " ","")&amp;AT9</f>
        <v/>
      </c>
      <c r="AV9" s="119" t="str">
        <f>IF(AND(AN9&lt;&gt;"",AS9&lt;&gt;""),TRIM(CONCATENATE(AN9," ",AS9)),"")</f>
        <v/>
      </c>
      <c r="AW9" t="str">
        <f>IF(ISERROR(SEARCH(AW$8,$G9,1)),"",AW$8)</f>
        <v/>
      </c>
      <c r="AX9" t="str">
        <f t="shared" ref="AX9:AZ24" si="9">IF(ISERROR(SEARCH(AX$8,$G9,1)),"",AX$8)</f>
        <v/>
      </c>
      <c r="AY9" t="str">
        <f t="shared" si="9"/>
        <v/>
      </c>
      <c r="AZ9" t="str">
        <f t="shared" si="9"/>
        <v/>
      </c>
      <c r="BA9" s="119" t="str">
        <f>TRIM(CONCATENATE(AX9," ",AY9," ",AZ9))</f>
        <v/>
      </c>
      <c r="BC9" t="str">
        <f>IF(ISERROR(SEARCH(",",L9)),CONCATENATE(L9,",00"),L9)</f>
        <v>,00</v>
      </c>
      <c r="BD9">
        <f t="shared" ref="BD9:BD72" si="10">VALUE(BC9)</f>
        <v>0</v>
      </c>
    </row>
    <row r="10" spans="1:56" ht="21" customHeight="1" x14ac:dyDescent="0.35">
      <c r="A10" s="129">
        <f>IF(B10&lt;&gt;"",MAX($A$8:A9)+1,"")</f>
        <v>2</v>
      </c>
      <c r="B10" s="7">
        <v>39</v>
      </c>
      <c r="C10" s="130" t="s">
        <v>936</v>
      </c>
      <c r="D10" s="131" t="s">
        <v>30</v>
      </c>
      <c r="E10" s="132" t="s">
        <v>100</v>
      </c>
      <c r="F10" s="133">
        <v>1989</v>
      </c>
      <c r="G10" s="130" t="s">
        <v>744</v>
      </c>
      <c r="H10" s="289">
        <f t="shared" ref="H10:H73" si="11">IF(OR(B10="",ISERROR(VLOOKUP(B10,$AK$9:$AL$100,2,FALSE))),"",VLOOKUP(B10,$AK$9:$AL$100,2,FALSE))</f>
        <v>7</v>
      </c>
      <c r="I10" s="115">
        <f t="shared" ref="I10:I73" si="12">B10</f>
        <v>39</v>
      </c>
      <c r="J10" s="271">
        <f t="shared" ref="J10:J73" si="13">A10</f>
        <v>2</v>
      </c>
      <c r="K10" s="272">
        <v>123</v>
      </c>
      <c r="L10" s="274"/>
      <c r="M10" s="134">
        <f t="shared" ref="M10:M73" si="14">V10</f>
        <v>0</v>
      </c>
      <c r="N10" s="254" t="str">
        <f t="shared" ref="N10:N73" si="15">IF(ISERROR(VLOOKUP($K10,$B$9:$G$100,N$3,FALSE)),"",VLOOKUP($K10,$B$9:$G$100,N$3,FALSE))</f>
        <v>C09</v>
      </c>
      <c r="O10" s="135">
        <f t="shared" ref="O10:O73" si="16">AL10</f>
        <v>2</v>
      </c>
      <c r="P10" s="136">
        <f t="shared" ref="P10:P73" si="17">K10</f>
        <v>123</v>
      </c>
      <c r="Q10" s="130" t="str">
        <f t="shared" si="0"/>
        <v>Kalla</v>
      </c>
      <c r="R10" s="131" t="str">
        <f t="shared" ref="R10:R73" si="18">IF(ISERROR(VLOOKUP($K10,$B$9:$G$100,R$3,FALSE)),"",IF(VLOOKUP($K10,$B$9:$G$100,R$3,FALSE)=0,"",VLOOKUP($K10,$B$9:$G$100,R$3,FALSE)))</f>
        <v>Tomáš</v>
      </c>
      <c r="S10" s="137" t="str">
        <f t="shared" si="1"/>
        <v>Muži A</v>
      </c>
      <c r="T10" s="133">
        <f t="shared" si="0"/>
        <v>1989</v>
      </c>
      <c r="U10" s="138" t="str">
        <f t="shared" si="0"/>
        <v>Žatčany</v>
      </c>
      <c r="V10" s="255">
        <f t="shared" ref="V10:V73" si="19">IF(ISERROR(VALUE(BC10)),L10,IF(VALUE(BC10)&gt;=1,VALUE(BC10)/(1440*60),VALUE(BC10)))</f>
        <v>0</v>
      </c>
      <c r="W10" s="256" t="str">
        <f t="shared" ref="W10:W73" si="20">IF(AU10="","",AU10)</f>
        <v/>
      </c>
      <c r="X10" s="29">
        <f t="shared" si="2"/>
        <v>2</v>
      </c>
      <c r="Y10" s="45">
        <f t="shared" si="2"/>
        <v>123</v>
      </c>
      <c r="Z10" s="26">
        <f t="shared" ref="Z10:Z73" si="21">X10</f>
        <v>2</v>
      </c>
      <c r="AA10" t="str">
        <f t="shared" si="3"/>
        <v>Kalla</v>
      </c>
      <c r="AB10">
        <f>IF(AA10&lt;&gt;"",MAX(AB$8:AB9)+1,"")</f>
        <v>2</v>
      </c>
      <c r="AC10" t="str">
        <f t="shared" si="4"/>
        <v/>
      </c>
      <c r="AD10" t="str">
        <f>IF(AC10&lt;&gt;"",MAX(AD$8:AD9)+1,"")</f>
        <v/>
      </c>
      <c r="AE10" t="str">
        <f t="shared" si="5"/>
        <v/>
      </c>
      <c r="AF10" t="str">
        <f>IF(AE10&lt;&gt;"",MAX(AF$8:AF9)+1,"")</f>
        <v/>
      </c>
      <c r="AG10" t="str">
        <f t="shared" si="6"/>
        <v/>
      </c>
      <c r="AH10" t="str">
        <f>IF(AG10&lt;&gt;"",MAX(AH$8:AH9)+1,"")</f>
        <v/>
      </c>
      <c r="AI10" t="str">
        <f t="shared" si="7"/>
        <v/>
      </c>
      <c r="AJ10" t="str">
        <f>IF(AI10&lt;&gt;"",MAX(AJ$8:AJ9)+1,"")</f>
        <v/>
      </c>
      <c r="AK10" s="26">
        <f t="shared" ref="AK10:AK73" si="22">Y10</f>
        <v>123</v>
      </c>
      <c r="AL10">
        <f t="shared" ref="AL10:AL73" si="23">SUM(AB10,AD10,AF10,AH10,AJ10)</f>
        <v>2</v>
      </c>
      <c r="AM10">
        <f t="shared" ref="AM10:AM73" si="24">COUNTBLANK(AN10:AR10)</f>
        <v>5</v>
      </c>
      <c r="AN10" t="str">
        <f t="shared" ref="AN10:AR41" si="25">IF(ISERROR(SEARCH(AN$8,$U10,1)),"",AN$8 &amp; "  ")</f>
        <v/>
      </c>
      <c r="AO10" t="str">
        <f>IF(AN10="","",MAX(AO$8:AO9)+1)</f>
        <v/>
      </c>
      <c r="AP10" t="str">
        <f t="shared" si="8"/>
        <v/>
      </c>
      <c r="AQ10" t="str">
        <f t="shared" si="8"/>
        <v/>
      </c>
      <c r="AR10" t="str">
        <f t="shared" si="8"/>
        <v/>
      </c>
      <c r="AS10" t="str">
        <f t="shared" ref="AS10:AS73" si="26">AP10&amp;AQ10&amp;AR10</f>
        <v/>
      </c>
      <c r="AT10" t="str">
        <f>IF(AS10="","",MAX(AT$8:AT9)+1)</f>
        <v/>
      </c>
      <c r="AU10" t="str">
        <f t="shared" ref="AU10:AU73" si="27">AO10&amp;IF(AO10&lt;&gt;"", " ","")&amp;AT10</f>
        <v/>
      </c>
      <c r="AV10" s="119" t="str">
        <f t="shared" ref="AV10:AV73" si="28">IF(AND(AN10&lt;&gt;"",AS10&lt;&gt;""),TRIM(CONCATENATE(AN10," ",AS10)),"")</f>
        <v/>
      </c>
      <c r="AW10" t="str">
        <f t="shared" ref="AW10:AZ41" si="29">IF(ISERROR(SEARCH(AW$8,$G10,1)),"",AW$8)</f>
        <v/>
      </c>
      <c r="AX10" t="str">
        <f t="shared" si="9"/>
        <v/>
      </c>
      <c r="AY10" t="str">
        <f t="shared" si="9"/>
        <v/>
      </c>
      <c r="AZ10" t="str">
        <f t="shared" si="9"/>
        <v/>
      </c>
      <c r="BA10" s="119" t="str">
        <f t="shared" ref="BA10:BA73" si="30">TRIM(CONCATENATE(AX10," ",AY10," ",AZ10))</f>
        <v/>
      </c>
      <c r="BC10" t="str">
        <f t="shared" ref="BC10:BC73" si="31">IF(ISERROR(SEARCH(",",L10)),CONCATENATE(L10,",00"),L10)</f>
        <v>,00</v>
      </c>
      <c r="BD10">
        <f t="shared" si="10"/>
        <v>0</v>
      </c>
    </row>
    <row r="11" spans="1:56" ht="21" customHeight="1" x14ac:dyDescent="0.35">
      <c r="A11" s="129">
        <f>IF(B11&lt;&gt;"",MAX($A$8:A10)+1,"")</f>
        <v>3</v>
      </c>
      <c r="B11" s="7">
        <v>58</v>
      </c>
      <c r="C11" s="130" t="s">
        <v>956</v>
      </c>
      <c r="D11" s="131" t="s">
        <v>251</v>
      </c>
      <c r="E11" s="132" t="s">
        <v>100</v>
      </c>
      <c r="F11" s="133">
        <v>1995</v>
      </c>
      <c r="G11" s="130" t="s">
        <v>957</v>
      </c>
      <c r="H11" s="289">
        <f t="shared" si="11"/>
        <v>6</v>
      </c>
      <c r="I11" s="115">
        <f t="shared" si="12"/>
        <v>58</v>
      </c>
      <c r="J11" s="271">
        <f t="shared" si="13"/>
        <v>3</v>
      </c>
      <c r="K11" s="272">
        <v>131</v>
      </c>
      <c r="L11" s="274"/>
      <c r="M11" s="134">
        <f t="shared" si="14"/>
        <v>0</v>
      </c>
      <c r="N11" s="254" t="str">
        <f t="shared" si="15"/>
        <v>C09</v>
      </c>
      <c r="O11" s="135">
        <f t="shared" si="16"/>
        <v>3</v>
      </c>
      <c r="P11" s="136">
        <f t="shared" si="17"/>
        <v>131</v>
      </c>
      <c r="Q11" s="130" t="str">
        <f t="shared" si="0"/>
        <v>Rychter</v>
      </c>
      <c r="R11" s="131" t="str">
        <f t="shared" si="18"/>
        <v>Martin</v>
      </c>
      <c r="S11" s="137" t="str">
        <f t="shared" si="1"/>
        <v>Muži A</v>
      </c>
      <c r="T11" s="133">
        <f t="shared" si="0"/>
        <v>2001</v>
      </c>
      <c r="U11" s="138" t="str">
        <f t="shared" si="0"/>
        <v>Brno</v>
      </c>
      <c r="V11" s="255">
        <f t="shared" si="19"/>
        <v>0</v>
      </c>
      <c r="W11" s="256" t="str">
        <f t="shared" si="20"/>
        <v/>
      </c>
      <c r="X11" s="29">
        <f t="shared" si="2"/>
        <v>3</v>
      </c>
      <c r="Y11" s="45">
        <f t="shared" si="2"/>
        <v>131</v>
      </c>
      <c r="Z11" s="26">
        <f t="shared" si="21"/>
        <v>3</v>
      </c>
      <c r="AA11" t="str">
        <f t="shared" si="3"/>
        <v>Rychter</v>
      </c>
      <c r="AB11">
        <f>IF(AA11&lt;&gt;"",MAX(AB$8:AB10)+1,"")</f>
        <v>3</v>
      </c>
      <c r="AC11" t="str">
        <f t="shared" si="4"/>
        <v/>
      </c>
      <c r="AD11" t="str">
        <f>IF(AC11&lt;&gt;"",MAX(AD$8:AD10)+1,"")</f>
        <v/>
      </c>
      <c r="AE11" t="str">
        <f t="shared" si="5"/>
        <v/>
      </c>
      <c r="AF11" t="str">
        <f>IF(AE11&lt;&gt;"",MAX(AF$8:AF10)+1,"")</f>
        <v/>
      </c>
      <c r="AG11" t="str">
        <f t="shared" si="6"/>
        <v/>
      </c>
      <c r="AH11" t="str">
        <f>IF(AG11&lt;&gt;"",MAX(AH$8:AH10)+1,"")</f>
        <v/>
      </c>
      <c r="AI11" t="str">
        <f t="shared" si="7"/>
        <v/>
      </c>
      <c r="AJ11" t="str">
        <f>IF(AI11&lt;&gt;"",MAX(AJ$8:AJ10)+1,"")</f>
        <v/>
      </c>
      <c r="AK11" s="26">
        <f t="shared" si="22"/>
        <v>131</v>
      </c>
      <c r="AL11">
        <f t="shared" si="23"/>
        <v>3</v>
      </c>
      <c r="AM11">
        <f t="shared" si="24"/>
        <v>5</v>
      </c>
      <c r="AN11" t="str">
        <f t="shared" si="25"/>
        <v/>
      </c>
      <c r="AO11" t="str">
        <f>IF(AN11="","",MAX(AO$8:AO10)+1)</f>
        <v/>
      </c>
      <c r="AP11" t="str">
        <f t="shared" si="8"/>
        <v/>
      </c>
      <c r="AQ11" t="str">
        <f t="shared" si="8"/>
        <v/>
      </c>
      <c r="AR11" t="str">
        <f t="shared" si="8"/>
        <v/>
      </c>
      <c r="AS11" t="str">
        <f t="shared" si="26"/>
        <v/>
      </c>
      <c r="AT11" t="str">
        <f>IF(AS11="","",MAX(AT$8:AT10)+1)</f>
        <v/>
      </c>
      <c r="AU11" t="str">
        <f t="shared" si="27"/>
        <v/>
      </c>
      <c r="AV11" s="119" t="str">
        <f t="shared" si="28"/>
        <v/>
      </c>
      <c r="AW11" t="str">
        <f t="shared" si="29"/>
        <v/>
      </c>
      <c r="AX11" t="str">
        <f t="shared" si="9"/>
        <v/>
      </c>
      <c r="AY11" t="str">
        <f t="shared" si="9"/>
        <v/>
      </c>
      <c r="AZ11" t="str">
        <f t="shared" si="9"/>
        <v/>
      </c>
      <c r="BA11" s="119" t="str">
        <f t="shared" si="30"/>
        <v/>
      </c>
      <c r="BC11" t="str">
        <f t="shared" si="31"/>
        <v>,00</v>
      </c>
      <c r="BD11">
        <f t="shared" si="10"/>
        <v>0</v>
      </c>
    </row>
    <row r="12" spans="1:56" ht="21" customHeight="1" x14ac:dyDescent="0.35">
      <c r="A12" s="129">
        <f>IF(B12&lt;&gt;"",MAX($A$8:A11)+1,"")</f>
        <v>4</v>
      </c>
      <c r="B12" s="7">
        <v>67</v>
      </c>
      <c r="C12" s="130" t="s">
        <v>966</v>
      </c>
      <c r="D12" s="131" t="s">
        <v>228</v>
      </c>
      <c r="E12" s="132" t="s">
        <v>100</v>
      </c>
      <c r="F12" s="133">
        <v>2004</v>
      </c>
      <c r="G12" s="130" t="s">
        <v>965</v>
      </c>
      <c r="H12" s="289">
        <f t="shared" si="11"/>
        <v>4</v>
      </c>
      <c r="I12" s="115">
        <f t="shared" si="12"/>
        <v>67</v>
      </c>
      <c r="J12" s="271">
        <f t="shared" si="13"/>
        <v>4</v>
      </c>
      <c r="K12" s="272">
        <v>67</v>
      </c>
      <c r="L12" s="274"/>
      <c r="M12" s="134">
        <f t="shared" si="14"/>
        <v>0</v>
      </c>
      <c r="N12" s="254" t="str">
        <f>IF(ISERROR(VLOOKUP($K12,$B$9:$G$100,N$3,FALSE)),"",VLOOKUP($K12,$B$9:$G$100,N$3,FALSE))</f>
        <v>C09</v>
      </c>
      <c r="O12" s="135">
        <f t="shared" si="16"/>
        <v>4</v>
      </c>
      <c r="P12" s="136">
        <f>K12</f>
        <v>67</v>
      </c>
      <c r="Q12" s="130" t="str">
        <f>IF(ISERROR(VLOOKUP($K12,$B$9:$G$100,Q$3,FALSE)),"",VLOOKUP($K12,$B$9:$G$100,Q$3,FALSE))</f>
        <v>Paseka</v>
      </c>
      <c r="R12" s="131" t="str">
        <f>IF(ISERROR(VLOOKUP($K12,$B$9:$G$100,R$3,FALSE)),"",IF(VLOOKUP($K12,$B$9:$G$100,R$3,FALSE)=0,"",VLOOKUP($K12,$B$9:$G$100,R$3,FALSE)))</f>
        <v>Vojtěch</v>
      </c>
      <c r="S12" s="137" t="str">
        <f t="shared" si="1"/>
        <v>Muži A</v>
      </c>
      <c r="T12" s="133">
        <f>IF(ISERROR(VLOOKUP($K12,$B$9:$G$100,T$3,FALSE)),"",VLOOKUP($K12,$B$9:$G$100,T$3,FALSE))</f>
        <v>2004</v>
      </c>
      <c r="U12" s="138" t="str">
        <f>IF(ISERROR(VLOOKUP($K12,$B$9:$G$100,U$3,FALSE)),"",VLOOKUP($K12,$B$9:$G$100,U$3,FALSE))</f>
        <v>Frýdlant n. Ostravicí</v>
      </c>
      <c r="V12" s="255">
        <f t="shared" si="19"/>
        <v>0</v>
      </c>
      <c r="W12" s="256" t="str">
        <f t="shared" si="20"/>
        <v/>
      </c>
      <c r="X12" s="29">
        <f t="shared" si="2"/>
        <v>4</v>
      </c>
      <c r="Y12" s="45">
        <f t="shared" si="2"/>
        <v>67</v>
      </c>
      <c r="Z12" s="26">
        <f t="shared" si="21"/>
        <v>4</v>
      </c>
      <c r="AA12" t="str">
        <f t="shared" si="3"/>
        <v>Paseka</v>
      </c>
      <c r="AB12">
        <f>IF(AA12&lt;&gt;"",MAX(AB$8:AB11)+1,"")</f>
        <v>4</v>
      </c>
      <c r="AC12" t="str">
        <f t="shared" si="4"/>
        <v/>
      </c>
      <c r="AD12" t="str">
        <f>IF(AC12&lt;&gt;"",MAX(AD$8:AD11)+1,"")</f>
        <v/>
      </c>
      <c r="AE12" t="str">
        <f t="shared" si="5"/>
        <v/>
      </c>
      <c r="AF12" t="str">
        <f>IF(AE12&lt;&gt;"",MAX(AF$8:AF11)+1,"")</f>
        <v/>
      </c>
      <c r="AG12" t="str">
        <f t="shared" si="6"/>
        <v/>
      </c>
      <c r="AH12" t="str">
        <f>IF(AG12&lt;&gt;"",MAX(AH$8:AH11)+1,"")</f>
        <v/>
      </c>
      <c r="AI12" t="str">
        <f t="shared" si="7"/>
        <v/>
      </c>
      <c r="AJ12" t="str">
        <f>IF(AI12&lt;&gt;"",MAX(AJ$8:AJ11)+1,"")</f>
        <v/>
      </c>
      <c r="AK12" s="26">
        <f t="shared" si="22"/>
        <v>67</v>
      </c>
      <c r="AL12">
        <f t="shared" si="23"/>
        <v>4</v>
      </c>
      <c r="AM12">
        <f t="shared" si="24"/>
        <v>5</v>
      </c>
      <c r="AN12" t="str">
        <f t="shared" si="25"/>
        <v/>
      </c>
      <c r="AO12" t="str">
        <f>IF(AN12="","",MAX(AO$8:AO11)+1)</f>
        <v/>
      </c>
      <c r="AP12" t="str">
        <f t="shared" si="8"/>
        <v/>
      </c>
      <c r="AQ12" t="str">
        <f t="shared" si="8"/>
        <v/>
      </c>
      <c r="AR12" t="str">
        <f t="shared" si="8"/>
        <v/>
      </c>
      <c r="AS12" t="str">
        <f t="shared" si="26"/>
        <v/>
      </c>
      <c r="AT12" t="str">
        <f>IF(AS12="","",MAX(AT$8:AT11)+1)</f>
        <v/>
      </c>
      <c r="AU12" t="str">
        <f t="shared" si="27"/>
        <v/>
      </c>
      <c r="AV12" s="119" t="str">
        <f t="shared" si="28"/>
        <v/>
      </c>
      <c r="AW12" t="str">
        <f t="shared" si="29"/>
        <v/>
      </c>
      <c r="AX12" t="str">
        <f t="shared" si="9"/>
        <v/>
      </c>
      <c r="AY12" t="str">
        <f t="shared" si="9"/>
        <v/>
      </c>
      <c r="AZ12" t="str">
        <f t="shared" si="9"/>
        <v/>
      </c>
      <c r="BA12" s="119" t="str">
        <f t="shared" si="30"/>
        <v/>
      </c>
      <c r="BC12" t="str">
        <f t="shared" si="31"/>
        <v>,00</v>
      </c>
      <c r="BD12">
        <f t="shared" si="10"/>
        <v>0</v>
      </c>
    </row>
    <row r="13" spans="1:56" ht="21" customHeight="1" x14ac:dyDescent="0.35">
      <c r="A13" s="129">
        <f>IF(B13&lt;&gt;"",MAX($A$8:A12)+1,"")</f>
        <v>5</v>
      </c>
      <c r="B13" s="7">
        <v>97</v>
      </c>
      <c r="C13" s="130" t="s">
        <v>22</v>
      </c>
      <c r="D13" s="131" t="s">
        <v>21</v>
      </c>
      <c r="E13" s="132" t="s">
        <v>100</v>
      </c>
      <c r="F13" s="133">
        <v>1987</v>
      </c>
      <c r="G13" s="130" t="s">
        <v>743</v>
      </c>
      <c r="H13" s="289">
        <f t="shared" si="11"/>
        <v>5</v>
      </c>
      <c r="I13" s="115">
        <f t="shared" si="12"/>
        <v>97</v>
      </c>
      <c r="J13" s="271">
        <f t="shared" si="13"/>
        <v>5</v>
      </c>
      <c r="K13" s="272">
        <v>97</v>
      </c>
      <c r="L13" s="274"/>
      <c r="M13" s="134">
        <f t="shared" si="14"/>
        <v>0</v>
      </c>
      <c r="N13" s="254" t="str">
        <f t="shared" si="15"/>
        <v>C09</v>
      </c>
      <c r="O13" s="135">
        <f t="shared" si="16"/>
        <v>5</v>
      </c>
      <c r="P13" s="136">
        <f t="shared" si="17"/>
        <v>97</v>
      </c>
      <c r="Q13" s="130" t="str">
        <f t="shared" si="0"/>
        <v>Juránek</v>
      </c>
      <c r="R13" s="131" t="str">
        <f t="shared" si="18"/>
        <v>Stanislav</v>
      </c>
      <c r="S13" s="137" t="str">
        <f t="shared" si="1"/>
        <v>Muži A</v>
      </c>
      <c r="T13" s="133">
        <f t="shared" si="0"/>
        <v>1987</v>
      </c>
      <c r="U13" s="138" t="str">
        <f t="shared" si="0"/>
        <v>Brno-Židenice</v>
      </c>
      <c r="V13" s="255">
        <f t="shared" si="19"/>
        <v>0</v>
      </c>
      <c r="W13" s="256" t="str">
        <f t="shared" si="20"/>
        <v/>
      </c>
      <c r="X13" s="29">
        <f t="shared" si="2"/>
        <v>5</v>
      </c>
      <c r="Y13" s="45">
        <f t="shared" si="2"/>
        <v>97</v>
      </c>
      <c r="Z13" s="26">
        <f t="shared" si="21"/>
        <v>5</v>
      </c>
      <c r="AA13" t="str">
        <f t="shared" si="3"/>
        <v>Juránek</v>
      </c>
      <c r="AB13">
        <f>IF(AA13&lt;&gt;"",MAX(AB$8:AB12)+1,"")</f>
        <v>5</v>
      </c>
      <c r="AC13" t="str">
        <f t="shared" si="4"/>
        <v/>
      </c>
      <c r="AD13" t="str">
        <f>IF(AC13&lt;&gt;"",MAX(AD$8:AD12)+1,"")</f>
        <v/>
      </c>
      <c r="AE13" t="str">
        <f t="shared" si="5"/>
        <v/>
      </c>
      <c r="AF13" t="str">
        <f>IF(AE13&lt;&gt;"",MAX(AF$8:AF12)+1,"")</f>
        <v/>
      </c>
      <c r="AG13" t="str">
        <f t="shared" si="6"/>
        <v/>
      </c>
      <c r="AH13" t="str">
        <f>IF(AG13&lt;&gt;"",MAX(AH$8:AH12)+1,"")</f>
        <v/>
      </c>
      <c r="AI13" t="str">
        <f t="shared" si="7"/>
        <v/>
      </c>
      <c r="AJ13" t="str">
        <f>IF(AI13&lt;&gt;"",MAX(AJ$8:AJ12)+1,"")</f>
        <v/>
      </c>
      <c r="AK13" s="26">
        <f t="shared" si="22"/>
        <v>97</v>
      </c>
      <c r="AL13">
        <f t="shared" si="23"/>
        <v>5</v>
      </c>
      <c r="AM13">
        <f t="shared" si="24"/>
        <v>5</v>
      </c>
      <c r="AN13" t="str">
        <f t="shared" si="25"/>
        <v/>
      </c>
      <c r="AO13" t="str">
        <f>IF(AN13="","",MAX(AO$8:AO12)+1)</f>
        <v/>
      </c>
      <c r="AP13" t="str">
        <f t="shared" si="8"/>
        <v/>
      </c>
      <c r="AQ13" t="str">
        <f t="shared" si="8"/>
        <v/>
      </c>
      <c r="AR13" t="str">
        <f t="shared" si="8"/>
        <v/>
      </c>
      <c r="AS13" t="str">
        <f t="shared" si="26"/>
        <v/>
      </c>
      <c r="AT13" t="str">
        <f>IF(AS13="","",MAX(AT$8:AT12)+1)</f>
        <v/>
      </c>
      <c r="AU13" t="str">
        <f t="shared" si="27"/>
        <v/>
      </c>
      <c r="AV13" s="119" t="str">
        <f t="shared" si="28"/>
        <v/>
      </c>
      <c r="AW13" t="str">
        <f t="shared" si="29"/>
        <v/>
      </c>
      <c r="AX13" t="str">
        <f t="shared" si="9"/>
        <v/>
      </c>
      <c r="AY13" t="str">
        <f t="shared" si="9"/>
        <v/>
      </c>
      <c r="AZ13" t="str">
        <f t="shared" si="9"/>
        <v/>
      </c>
      <c r="BA13" s="119" t="str">
        <f t="shared" si="30"/>
        <v/>
      </c>
      <c r="BC13" t="str">
        <f t="shared" si="31"/>
        <v>,00</v>
      </c>
      <c r="BD13">
        <f t="shared" si="10"/>
        <v>0</v>
      </c>
    </row>
    <row r="14" spans="1:56" ht="21" customHeight="1" x14ac:dyDescent="0.35">
      <c r="A14" s="129">
        <f>IF(B14&lt;&gt;"",MAX($A$8:A13)+1,"")</f>
        <v>6</v>
      </c>
      <c r="B14" s="7">
        <v>123</v>
      </c>
      <c r="C14" s="130" t="s">
        <v>1007</v>
      </c>
      <c r="D14" s="131" t="s">
        <v>266</v>
      </c>
      <c r="E14" s="132" t="s">
        <v>100</v>
      </c>
      <c r="F14" s="133">
        <v>1989</v>
      </c>
      <c r="G14" s="130" t="s">
        <v>245</v>
      </c>
      <c r="H14" s="289">
        <f t="shared" si="11"/>
        <v>2</v>
      </c>
      <c r="I14" s="115">
        <f t="shared" si="12"/>
        <v>123</v>
      </c>
      <c r="J14" s="271">
        <f t="shared" si="13"/>
        <v>6</v>
      </c>
      <c r="K14" s="272">
        <v>58</v>
      </c>
      <c r="L14" s="274"/>
      <c r="M14" s="134">
        <f t="shared" si="14"/>
        <v>0</v>
      </c>
      <c r="N14" s="254" t="str">
        <f t="shared" si="15"/>
        <v>C09</v>
      </c>
      <c r="O14" s="135">
        <f t="shared" si="16"/>
        <v>6</v>
      </c>
      <c r="P14" s="136">
        <f t="shared" si="17"/>
        <v>58</v>
      </c>
      <c r="Q14" s="130" t="str">
        <f t="shared" si="0"/>
        <v>Nehybka</v>
      </c>
      <c r="R14" s="131" t="str">
        <f t="shared" si="18"/>
        <v>Josef</v>
      </c>
      <c r="S14" s="137" t="str">
        <f t="shared" si="1"/>
        <v>Muži A</v>
      </c>
      <c r="T14" s="133">
        <f t="shared" si="0"/>
        <v>1995</v>
      </c>
      <c r="U14" s="138" t="str">
        <f t="shared" si="0"/>
        <v>Brno Školy 1</v>
      </c>
      <c r="V14" s="255">
        <f t="shared" si="19"/>
        <v>0</v>
      </c>
      <c r="W14" s="256" t="str">
        <f t="shared" si="20"/>
        <v/>
      </c>
      <c r="X14" s="29">
        <f t="shared" si="2"/>
        <v>6</v>
      </c>
      <c r="Y14" s="45">
        <f t="shared" si="2"/>
        <v>58</v>
      </c>
      <c r="Z14" s="26">
        <f t="shared" si="21"/>
        <v>6</v>
      </c>
      <c r="AA14" t="str">
        <f t="shared" si="3"/>
        <v>Nehybka</v>
      </c>
      <c r="AB14">
        <f>IF(AA14&lt;&gt;"",MAX(AB$8:AB13)+1,"")</f>
        <v>6</v>
      </c>
      <c r="AC14" t="str">
        <f t="shared" si="4"/>
        <v/>
      </c>
      <c r="AD14" t="str">
        <f>IF(AC14&lt;&gt;"",MAX(AD$8:AD13)+1,"")</f>
        <v/>
      </c>
      <c r="AE14" t="str">
        <f t="shared" si="5"/>
        <v/>
      </c>
      <c r="AF14" t="str">
        <f>IF(AE14&lt;&gt;"",MAX(AF$8:AF13)+1,"")</f>
        <v/>
      </c>
      <c r="AG14" t="str">
        <f t="shared" si="6"/>
        <v/>
      </c>
      <c r="AH14" t="str">
        <f>IF(AG14&lt;&gt;"",MAX(AH$8:AH13)+1,"")</f>
        <v/>
      </c>
      <c r="AI14" t="str">
        <f t="shared" si="7"/>
        <v/>
      </c>
      <c r="AJ14" t="str">
        <f>IF(AI14&lt;&gt;"",MAX(AJ$8:AJ13)+1,"")</f>
        <v/>
      </c>
      <c r="AK14" s="26">
        <f t="shared" si="22"/>
        <v>58</v>
      </c>
      <c r="AL14">
        <f t="shared" si="23"/>
        <v>6</v>
      </c>
      <c r="AM14">
        <f t="shared" si="24"/>
        <v>5</v>
      </c>
      <c r="AN14" t="str">
        <f t="shared" si="25"/>
        <v/>
      </c>
      <c r="AO14" t="str">
        <f>IF(AN14="","",MAX(AO$8:AO13)+1)</f>
        <v/>
      </c>
      <c r="AP14" t="str">
        <f t="shared" si="8"/>
        <v/>
      </c>
      <c r="AQ14" t="str">
        <f t="shared" si="8"/>
        <v/>
      </c>
      <c r="AR14" t="str">
        <f t="shared" si="8"/>
        <v/>
      </c>
      <c r="AS14" t="str">
        <f t="shared" si="26"/>
        <v/>
      </c>
      <c r="AT14" t="str">
        <f>IF(AS14="","",MAX(AT$8:AT13)+1)</f>
        <v/>
      </c>
      <c r="AU14" t="str">
        <f t="shared" si="27"/>
        <v/>
      </c>
      <c r="AV14" s="119" t="str">
        <f t="shared" si="28"/>
        <v/>
      </c>
      <c r="AW14" t="str">
        <f t="shared" si="29"/>
        <v/>
      </c>
      <c r="AX14" t="str">
        <f t="shared" si="9"/>
        <v/>
      </c>
      <c r="AY14" t="str">
        <f t="shared" si="9"/>
        <v/>
      </c>
      <c r="AZ14" t="str">
        <f t="shared" si="9"/>
        <v/>
      </c>
      <c r="BA14" s="119" t="str">
        <f t="shared" si="30"/>
        <v/>
      </c>
      <c r="BC14" t="str">
        <f t="shared" si="31"/>
        <v>,00</v>
      </c>
      <c r="BD14">
        <f t="shared" si="10"/>
        <v>0</v>
      </c>
    </row>
    <row r="15" spans="1:56" ht="21" customHeight="1" x14ac:dyDescent="0.35">
      <c r="A15" s="129">
        <f>IF(B15&lt;&gt;"",MAX($A$8:A14)+1,"")</f>
        <v>7</v>
      </c>
      <c r="B15" s="7">
        <v>131</v>
      </c>
      <c r="C15" s="130" t="s">
        <v>1015</v>
      </c>
      <c r="D15" s="131" t="s">
        <v>202</v>
      </c>
      <c r="E15" s="132" t="s">
        <v>100</v>
      </c>
      <c r="F15" s="133">
        <v>2001</v>
      </c>
      <c r="G15" s="130" t="s">
        <v>688</v>
      </c>
      <c r="H15" s="289">
        <f t="shared" si="11"/>
        <v>3</v>
      </c>
      <c r="I15" s="115">
        <f t="shared" si="12"/>
        <v>131</v>
      </c>
      <c r="J15" s="271">
        <f t="shared" si="13"/>
        <v>7</v>
      </c>
      <c r="K15" s="272">
        <v>39</v>
      </c>
      <c r="L15" s="274"/>
      <c r="M15" s="134">
        <f t="shared" si="14"/>
        <v>0</v>
      </c>
      <c r="N15" s="254" t="str">
        <f t="shared" si="15"/>
        <v>C09</v>
      </c>
      <c r="O15" s="135">
        <f t="shared" si="16"/>
        <v>7</v>
      </c>
      <c r="P15" s="136">
        <f t="shared" si="17"/>
        <v>39</v>
      </c>
      <c r="Q15" s="130" t="str">
        <f t="shared" si="0"/>
        <v>Ondrušek</v>
      </c>
      <c r="R15" s="131" t="str">
        <f t="shared" si="18"/>
        <v>Pavel</v>
      </c>
      <c r="S15" s="137" t="str">
        <f t="shared" si="1"/>
        <v>Muži A</v>
      </c>
      <c r="T15" s="133">
        <f t="shared" si="0"/>
        <v>1989</v>
      </c>
      <c r="U15" s="138" t="str">
        <f t="shared" si="0"/>
        <v>Brno-Obřany</v>
      </c>
      <c r="V15" s="255">
        <f t="shared" si="19"/>
        <v>0</v>
      </c>
      <c r="W15" s="256" t="str">
        <f t="shared" si="20"/>
        <v/>
      </c>
      <c r="X15" s="29">
        <f t="shared" si="2"/>
        <v>7</v>
      </c>
      <c r="Y15" s="45">
        <f t="shared" si="2"/>
        <v>39</v>
      </c>
      <c r="Z15" s="26">
        <f t="shared" si="21"/>
        <v>7</v>
      </c>
      <c r="AA15" t="str">
        <f t="shared" si="3"/>
        <v>Ondrušek</v>
      </c>
      <c r="AB15">
        <f>IF(AA15&lt;&gt;"",MAX(AB$8:AB14)+1,"")</f>
        <v>7</v>
      </c>
      <c r="AC15" t="str">
        <f t="shared" si="4"/>
        <v/>
      </c>
      <c r="AD15" t="str">
        <f>IF(AC15&lt;&gt;"",MAX(AD$8:AD14)+1,"")</f>
        <v/>
      </c>
      <c r="AE15" t="str">
        <f t="shared" si="5"/>
        <v/>
      </c>
      <c r="AF15" t="str">
        <f>IF(AE15&lt;&gt;"",MAX(AF$8:AF14)+1,"")</f>
        <v/>
      </c>
      <c r="AG15" t="str">
        <f t="shared" si="6"/>
        <v/>
      </c>
      <c r="AH15" t="str">
        <f>IF(AG15&lt;&gt;"",MAX(AH$8:AH14)+1,"")</f>
        <v/>
      </c>
      <c r="AI15" t="str">
        <f t="shared" si="7"/>
        <v/>
      </c>
      <c r="AJ15" t="str">
        <f>IF(AI15&lt;&gt;"",MAX(AJ$8:AJ14)+1,"")</f>
        <v/>
      </c>
      <c r="AK15" s="26">
        <f t="shared" si="22"/>
        <v>39</v>
      </c>
      <c r="AL15">
        <f t="shared" si="23"/>
        <v>7</v>
      </c>
      <c r="AM15">
        <f t="shared" si="24"/>
        <v>5</v>
      </c>
      <c r="AN15" t="str">
        <f t="shared" si="25"/>
        <v/>
      </c>
      <c r="AO15" t="str">
        <f>IF(AN15="","",MAX(AO$8:AO14)+1)</f>
        <v/>
      </c>
      <c r="AP15" t="str">
        <f t="shared" si="8"/>
        <v/>
      </c>
      <c r="AQ15" t="str">
        <f t="shared" si="8"/>
        <v/>
      </c>
      <c r="AR15" t="str">
        <f t="shared" si="8"/>
        <v/>
      </c>
      <c r="AS15" t="str">
        <f t="shared" si="26"/>
        <v/>
      </c>
      <c r="AT15" t="str">
        <f>IF(AS15="","",MAX(AT$8:AT14)+1)</f>
        <v/>
      </c>
      <c r="AU15" t="str">
        <f t="shared" si="27"/>
        <v/>
      </c>
      <c r="AV15" s="119" t="str">
        <f t="shared" si="28"/>
        <v/>
      </c>
      <c r="AW15" t="str">
        <f t="shared" si="29"/>
        <v/>
      </c>
      <c r="AX15" t="str">
        <f t="shared" si="9"/>
        <v/>
      </c>
      <c r="AY15" t="str">
        <f t="shared" si="9"/>
        <v/>
      </c>
      <c r="AZ15" t="str">
        <f t="shared" si="9"/>
        <v/>
      </c>
      <c r="BA15" s="119" t="str">
        <f t="shared" si="30"/>
        <v/>
      </c>
      <c r="BC15" t="str">
        <f t="shared" si="31"/>
        <v>,00</v>
      </c>
      <c r="BD15">
        <f t="shared" si="10"/>
        <v>0</v>
      </c>
    </row>
    <row r="16" spans="1:56" ht="21" customHeight="1" x14ac:dyDescent="0.35">
      <c r="A16" s="129">
        <f>IF(B16&lt;&gt;"",MAX($A$8:A15)+1,"")</f>
        <v>8</v>
      </c>
      <c r="B16" s="7">
        <v>140</v>
      </c>
      <c r="C16" s="130" t="s">
        <v>940</v>
      </c>
      <c r="D16" s="131" t="s">
        <v>33</v>
      </c>
      <c r="E16" s="132" t="s">
        <v>100</v>
      </c>
      <c r="F16" s="133">
        <v>1989</v>
      </c>
      <c r="G16" s="130" t="s">
        <v>692</v>
      </c>
      <c r="H16" s="289">
        <f t="shared" si="11"/>
        <v>8</v>
      </c>
      <c r="I16" s="115">
        <f t="shared" si="12"/>
        <v>140</v>
      </c>
      <c r="J16" s="271">
        <f t="shared" si="13"/>
        <v>8</v>
      </c>
      <c r="K16" s="272">
        <v>145</v>
      </c>
      <c r="L16" s="274"/>
      <c r="M16" s="134">
        <f t="shared" si="14"/>
        <v>0</v>
      </c>
      <c r="N16" s="254">
        <f t="shared" si="15"/>
        <v>0</v>
      </c>
      <c r="O16" s="135">
        <f t="shared" si="16"/>
        <v>4</v>
      </c>
      <c r="P16" s="136">
        <f t="shared" si="17"/>
        <v>145</v>
      </c>
      <c r="Q16" s="130" t="str">
        <f t="shared" si="0"/>
        <v>Nomád</v>
      </c>
      <c r="R16" s="131" t="str">
        <f t="shared" si="18"/>
        <v>Mirek</v>
      </c>
      <c r="S16" s="137" t="e">
        <f t="shared" si="1"/>
        <v>#N/A</v>
      </c>
      <c r="T16" s="133">
        <f t="shared" si="0"/>
        <v>2003</v>
      </c>
      <c r="U16" s="138" t="str">
        <f t="shared" si="0"/>
        <v>Ostrava</v>
      </c>
      <c r="V16" s="255">
        <f t="shared" si="19"/>
        <v>0</v>
      </c>
      <c r="W16" s="256" t="str">
        <f t="shared" si="20"/>
        <v/>
      </c>
      <c r="X16" s="29">
        <f t="shared" si="2"/>
        <v>8</v>
      </c>
      <c r="Y16" s="45">
        <f t="shared" si="2"/>
        <v>145</v>
      </c>
      <c r="Z16" s="26">
        <f t="shared" si="21"/>
        <v>8</v>
      </c>
      <c r="AA16" t="str">
        <f t="shared" si="3"/>
        <v/>
      </c>
      <c r="AB16" t="str">
        <f>IF(AA16&lt;&gt;"",MAX(AB$8:AB15)+1,"")</f>
        <v/>
      </c>
      <c r="AC16" t="str">
        <f t="shared" si="4"/>
        <v>Nomád</v>
      </c>
      <c r="AD16">
        <f>IF(AC16&lt;&gt;"",MAX(AD$8:AD15)+1,"")</f>
        <v>1</v>
      </c>
      <c r="AE16" t="str">
        <f t="shared" si="5"/>
        <v>Nomád</v>
      </c>
      <c r="AF16">
        <f>IF(AE16&lt;&gt;"",MAX(AF$8:AF15)+1,"")</f>
        <v>1</v>
      </c>
      <c r="AG16" t="str">
        <f t="shared" si="6"/>
        <v>Nomád</v>
      </c>
      <c r="AH16">
        <f>IF(AG16&lt;&gt;"",MAX(AH$8:AH15)+1,"")</f>
        <v>1</v>
      </c>
      <c r="AI16" t="str">
        <f t="shared" si="7"/>
        <v>Nomád</v>
      </c>
      <c r="AJ16">
        <f>IF(AI16&lt;&gt;"",MAX(AJ$8:AJ15)+1,"")</f>
        <v>1</v>
      </c>
      <c r="AK16" s="26">
        <f t="shared" si="22"/>
        <v>145</v>
      </c>
      <c r="AL16">
        <f t="shared" si="23"/>
        <v>4</v>
      </c>
      <c r="AM16">
        <f t="shared" si="24"/>
        <v>5</v>
      </c>
      <c r="AN16" t="str">
        <f t="shared" si="25"/>
        <v/>
      </c>
      <c r="AO16" t="str">
        <f>IF(AN16="","",MAX(AO$8:AO15)+1)</f>
        <v/>
      </c>
      <c r="AP16" t="str">
        <f t="shared" si="8"/>
        <v/>
      </c>
      <c r="AQ16" t="str">
        <f t="shared" si="8"/>
        <v/>
      </c>
      <c r="AR16" t="str">
        <f t="shared" si="8"/>
        <v/>
      </c>
      <c r="AS16" t="str">
        <f t="shared" si="26"/>
        <v/>
      </c>
      <c r="AT16" t="str">
        <f>IF(AS16="","",MAX(AT$8:AT15)+1)</f>
        <v/>
      </c>
      <c r="AU16" t="str">
        <f t="shared" si="27"/>
        <v/>
      </c>
      <c r="AV16" s="119" t="str">
        <f t="shared" si="28"/>
        <v/>
      </c>
      <c r="AW16" t="str">
        <f t="shared" si="29"/>
        <v/>
      </c>
      <c r="AX16" t="str">
        <f t="shared" si="9"/>
        <v/>
      </c>
      <c r="AY16" t="str">
        <f t="shared" si="9"/>
        <v/>
      </c>
      <c r="AZ16" t="str">
        <f t="shared" si="9"/>
        <v/>
      </c>
      <c r="BA16" s="119" t="str">
        <f t="shared" si="30"/>
        <v/>
      </c>
      <c r="BC16" t="str">
        <f t="shared" si="31"/>
        <v>,00</v>
      </c>
      <c r="BD16">
        <f t="shared" si="10"/>
        <v>0</v>
      </c>
    </row>
    <row r="17" spans="1:56" ht="21" customHeight="1" x14ac:dyDescent="0.35">
      <c r="A17" s="129">
        <f>IF(B17&lt;&gt;"",MAX($A$8:A16)+1,"")</f>
        <v>9</v>
      </c>
      <c r="B17" s="7">
        <v>145</v>
      </c>
      <c r="C17" s="130" t="s">
        <v>1056</v>
      </c>
      <c r="D17" s="130" t="s">
        <v>1055</v>
      </c>
      <c r="E17" s="132"/>
      <c r="F17" s="133">
        <v>2003</v>
      </c>
      <c r="G17" s="130" t="s">
        <v>50</v>
      </c>
      <c r="H17" s="289">
        <f t="shared" si="11"/>
        <v>4</v>
      </c>
      <c r="I17" s="115">
        <f t="shared" si="12"/>
        <v>145</v>
      </c>
      <c r="J17" s="271">
        <f t="shared" si="13"/>
        <v>9</v>
      </c>
      <c r="K17" s="272">
        <v>140</v>
      </c>
      <c r="L17" s="274"/>
      <c r="M17" s="134">
        <f t="shared" si="14"/>
        <v>0</v>
      </c>
      <c r="N17" s="254" t="str">
        <f t="shared" si="15"/>
        <v>C09</v>
      </c>
      <c r="O17" s="135">
        <f t="shared" si="16"/>
        <v>8</v>
      </c>
      <c r="P17" s="136">
        <f t="shared" si="17"/>
        <v>140</v>
      </c>
      <c r="Q17" s="130" t="str">
        <f t="shared" si="0"/>
        <v>Burget</v>
      </c>
      <c r="R17" s="131" t="str">
        <f t="shared" si="18"/>
        <v>Václav</v>
      </c>
      <c r="S17" s="137" t="str">
        <f t="shared" si="1"/>
        <v>Muži A</v>
      </c>
      <c r="T17" s="133">
        <f t="shared" si="0"/>
        <v>1989</v>
      </c>
      <c r="U17" s="138" t="str">
        <f t="shared" si="0"/>
        <v>Vizovice</v>
      </c>
      <c r="V17" s="255">
        <f t="shared" si="19"/>
        <v>0</v>
      </c>
      <c r="W17" s="256" t="str">
        <f t="shared" si="20"/>
        <v/>
      </c>
      <c r="X17" s="29">
        <f t="shared" si="2"/>
        <v>9</v>
      </c>
      <c r="Y17" s="45">
        <f t="shared" si="2"/>
        <v>140</v>
      </c>
      <c r="Z17" s="26">
        <f t="shared" si="21"/>
        <v>9</v>
      </c>
      <c r="AA17" t="str">
        <f t="shared" si="3"/>
        <v>Burget</v>
      </c>
      <c r="AB17">
        <f>IF(AA17&lt;&gt;"",MAX(AB$8:AB16)+1,"")</f>
        <v>8</v>
      </c>
      <c r="AC17" t="str">
        <f t="shared" si="4"/>
        <v/>
      </c>
      <c r="AD17" t="str">
        <f>IF(AC17&lt;&gt;"",MAX(AD$8:AD16)+1,"")</f>
        <v/>
      </c>
      <c r="AE17" t="str">
        <f t="shared" si="5"/>
        <v/>
      </c>
      <c r="AF17" t="str">
        <f>IF(AE17&lt;&gt;"",MAX(AF$8:AF16)+1,"")</f>
        <v/>
      </c>
      <c r="AG17" t="str">
        <f t="shared" si="6"/>
        <v/>
      </c>
      <c r="AH17" t="str">
        <f>IF(AG17&lt;&gt;"",MAX(AH$8:AH16)+1,"")</f>
        <v/>
      </c>
      <c r="AI17" t="str">
        <f t="shared" si="7"/>
        <v/>
      </c>
      <c r="AJ17" t="str">
        <f>IF(AI17&lt;&gt;"",MAX(AJ$8:AJ16)+1,"")</f>
        <v/>
      </c>
      <c r="AK17" s="26">
        <f t="shared" si="22"/>
        <v>140</v>
      </c>
      <c r="AL17">
        <f t="shared" si="23"/>
        <v>8</v>
      </c>
      <c r="AM17">
        <f t="shared" si="24"/>
        <v>5</v>
      </c>
      <c r="AN17" t="str">
        <f t="shared" si="25"/>
        <v/>
      </c>
      <c r="AO17" t="str">
        <f>IF(AN17="","",MAX(AO$8:AO16)+1)</f>
        <v/>
      </c>
      <c r="AP17" t="str">
        <f t="shared" si="8"/>
        <v/>
      </c>
      <c r="AQ17" t="str">
        <f t="shared" si="8"/>
        <v/>
      </c>
      <c r="AR17" t="str">
        <f t="shared" si="8"/>
        <v/>
      </c>
      <c r="AS17" t="str">
        <f t="shared" si="26"/>
        <v/>
      </c>
      <c r="AT17" t="str">
        <f>IF(AS17="","",MAX(AT$8:AT16)+1)</f>
        <v/>
      </c>
      <c r="AU17" t="str">
        <f t="shared" si="27"/>
        <v/>
      </c>
      <c r="AV17" s="119" t="str">
        <f t="shared" si="28"/>
        <v/>
      </c>
      <c r="AW17" t="str">
        <f t="shared" si="29"/>
        <v/>
      </c>
      <c r="AX17" t="str">
        <f t="shared" si="9"/>
        <v/>
      </c>
      <c r="AY17" t="str">
        <f t="shared" si="9"/>
        <v/>
      </c>
      <c r="AZ17" t="str">
        <f t="shared" si="9"/>
        <v/>
      </c>
      <c r="BA17" s="119" t="str">
        <f t="shared" si="30"/>
        <v/>
      </c>
      <c r="BC17" t="str">
        <f t="shared" si="31"/>
        <v>,00</v>
      </c>
      <c r="BD17">
        <f t="shared" si="10"/>
        <v>0</v>
      </c>
    </row>
    <row r="18" spans="1:56" ht="21" customHeight="1" x14ac:dyDescent="0.35">
      <c r="A18" s="129" t="str">
        <f>IF(B18&lt;&gt;"",MAX($A$8:A17)+1,"")</f>
        <v/>
      </c>
      <c r="B18" s="7"/>
      <c r="C18" s="130"/>
      <c r="D18" s="131"/>
      <c r="E18" s="132"/>
      <c r="F18" s="133"/>
      <c r="G18" s="130"/>
      <c r="H18" s="289" t="str">
        <f t="shared" si="11"/>
        <v/>
      </c>
      <c r="I18" s="115">
        <f t="shared" si="12"/>
        <v>0</v>
      </c>
      <c r="J18" s="271" t="str">
        <f t="shared" si="13"/>
        <v/>
      </c>
      <c r="K18" s="272"/>
      <c r="L18" s="274"/>
      <c r="M18" s="134">
        <f t="shared" si="14"/>
        <v>0</v>
      </c>
      <c r="N18" s="254" t="str">
        <f t="shared" si="15"/>
        <v/>
      </c>
      <c r="O18" s="135">
        <f t="shared" si="16"/>
        <v>0</v>
      </c>
      <c r="P18" s="136">
        <f t="shared" si="17"/>
        <v>0</v>
      </c>
      <c r="Q18" s="130" t="str">
        <f t="shared" si="0"/>
        <v/>
      </c>
      <c r="R18" s="131" t="str">
        <f t="shared" si="18"/>
        <v/>
      </c>
      <c r="S18" s="137" t="str">
        <f t="shared" si="1"/>
        <v/>
      </c>
      <c r="T18" s="133" t="str">
        <f t="shared" si="0"/>
        <v/>
      </c>
      <c r="U18" s="138" t="str">
        <f t="shared" si="0"/>
        <v/>
      </c>
      <c r="V18" s="255">
        <f t="shared" si="19"/>
        <v>0</v>
      </c>
      <c r="W18" s="256" t="str">
        <f t="shared" si="20"/>
        <v/>
      </c>
      <c r="X18" s="29" t="str">
        <f t="shared" si="2"/>
        <v/>
      </c>
      <c r="Y18" s="45">
        <f t="shared" si="2"/>
        <v>0</v>
      </c>
      <c r="Z18" s="26" t="str">
        <f t="shared" si="21"/>
        <v/>
      </c>
      <c r="AA18" t="str">
        <f t="shared" si="3"/>
        <v/>
      </c>
      <c r="AB18" t="str">
        <f>IF(AA18&lt;&gt;"",MAX(AB$8:AB17)+1,"")</f>
        <v/>
      </c>
      <c r="AC18" t="str">
        <f t="shared" si="4"/>
        <v/>
      </c>
      <c r="AD18" t="str">
        <f>IF(AC18&lt;&gt;"",MAX(AD$8:AD17)+1,"")</f>
        <v/>
      </c>
      <c r="AE18" t="str">
        <f t="shared" si="5"/>
        <v/>
      </c>
      <c r="AF18" t="str">
        <f>IF(AE18&lt;&gt;"",MAX(AF$8:AF17)+1,"")</f>
        <v/>
      </c>
      <c r="AG18" t="str">
        <f t="shared" si="6"/>
        <v/>
      </c>
      <c r="AH18" t="str">
        <f>IF(AG18&lt;&gt;"",MAX(AH$8:AH17)+1,"")</f>
        <v/>
      </c>
      <c r="AI18" t="str">
        <f t="shared" si="7"/>
        <v/>
      </c>
      <c r="AJ18" t="str">
        <f>IF(AI18&lt;&gt;"",MAX(AJ$8:AJ17)+1,"")</f>
        <v/>
      </c>
      <c r="AK18" s="26">
        <f t="shared" si="22"/>
        <v>0</v>
      </c>
      <c r="AL18">
        <f t="shared" si="23"/>
        <v>0</v>
      </c>
      <c r="AM18">
        <f t="shared" si="24"/>
        <v>5</v>
      </c>
      <c r="AN18" t="str">
        <f t="shared" si="25"/>
        <v/>
      </c>
      <c r="AO18" t="str">
        <f>IF(AN18="","",MAX(AO$8:AO17)+1)</f>
        <v/>
      </c>
      <c r="AP18" t="str">
        <f t="shared" si="8"/>
        <v/>
      </c>
      <c r="AQ18" t="str">
        <f t="shared" si="8"/>
        <v/>
      </c>
      <c r="AR18" t="str">
        <f t="shared" si="8"/>
        <v/>
      </c>
      <c r="AS18" t="str">
        <f t="shared" si="26"/>
        <v/>
      </c>
      <c r="AT18" t="str">
        <f>IF(AS18="","",MAX(AT$8:AT17)+1)</f>
        <v/>
      </c>
      <c r="AU18" t="str">
        <f t="shared" si="27"/>
        <v/>
      </c>
      <c r="AV18" s="119" t="str">
        <f t="shared" si="28"/>
        <v/>
      </c>
      <c r="AW18" t="str">
        <f>IF(ISERROR(SEARCH(AW$8,$G18,1)),"",AW$8)</f>
        <v/>
      </c>
      <c r="AX18" t="str">
        <f>IF(ISERROR(SEARCH(AX$8,$G18,1)),"",AX$8)</f>
        <v/>
      </c>
      <c r="AY18" t="str">
        <f>IF(ISERROR(SEARCH(AY$8,$G18,1)),"",AY$8)</f>
        <v/>
      </c>
      <c r="AZ18" t="str">
        <f>IF(ISERROR(SEARCH(AZ$8,$G18,1)),"",AZ$8)</f>
        <v/>
      </c>
      <c r="BA18" s="119" t="str">
        <f t="shared" si="30"/>
        <v/>
      </c>
      <c r="BC18" t="str">
        <f t="shared" si="31"/>
        <v>,00</v>
      </c>
      <c r="BD18">
        <f t="shared" si="10"/>
        <v>0</v>
      </c>
    </row>
    <row r="19" spans="1:56" ht="21" customHeight="1" x14ac:dyDescent="0.35">
      <c r="A19" s="129" t="str">
        <f>IF(B19&lt;&gt;"",MAX($A$8:A18)+1,"")</f>
        <v/>
      </c>
      <c r="B19" s="7"/>
      <c r="C19" s="130"/>
      <c r="D19" s="131"/>
      <c r="E19" s="132"/>
      <c r="F19" s="133"/>
      <c r="G19" s="130"/>
      <c r="H19" s="289" t="str">
        <f t="shared" si="11"/>
        <v/>
      </c>
      <c r="I19" s="115">
        <f t="shared" si="12"/>
        <v>0</v>
      </c>
      <c r="J19" s="271" t="str">
        <f t="shared" si="13"/>
        <v/>
      </c>
      <c r="K19" s="272"/>
      <c r="L19" s="274"/>
      <c r="M19" s="134">
        <f t="shared" si="14"/>
        <v>0</v>
      </c>
      <c r="N19" s="254" t="str">
        <f t="shared" si="15"/>
        <v/>
      </c>
      <c r="O19" s="135">
        <f t="shared" si="16"/>
        <v>0</v>
      </c>
      <c r="P19" s="136">
        <f t="shared" si="17"/>
        <v>0</v>
      </c>
      <c r="Q19" s="130" t="str">
        <f t="shared" si="0"/>
        <v/>
      </c>
      <c r="R19" s="131" t="str">
        <f t="shared" si="18"/>
        <v/>
      </c>
      <c r="S19" s="137" t="str">
        <f t="shared" si="1"/>
        <v/>
      </c>
      <c r="T19" s="133" t="str">
        <f t="shared" si="0"/>
        <v/>
      </c>
      <c r="U19" s="138" t="str">
        <f t="shared" si="0"/>
        <v/>
      </c>
      <c r="V19" s="255">
        <f t="shared" si="19"/>
        <v>0</v>
      </c>
      <c r="W19" s="256" t="str">
        <f t="shared" si="20"/>
        <v/>
      </c>
      <c r="X19" s="29" t="str">
        <f t="shared" si="2"/>
        <v/>
      </c>
      <c r="Y19" s="45">
        <f t="shared" si="2"/>
        <v>0</v>
      </c>
      <c r="Z19" s="26" t="str">
        <f t="shared" si="21"/>
        <v/>
      </c>
      <c r="AA19" t="str">
        <f t="shared" si="3"/>
        <v/>
      </c>
      <c r="AB19" t="str">
        <f>IF(AA19&lt;&gt;"",MAX(AB$8:AB18)+1,"")</f>
        <v/>
      </c>
      <c r="AC19" t="str">
        <f t="shared" si="4"/>
        <v/>
      </c>
      <c r="AD19" t="str">
        <f>IF(AC19&lt;&gt;"",MAX(AD$8:AD18)+1,"")</f>
        <v/>
      </c>
      <c r="AE19" t="str">
        <f t="shared" si="5"/>
        <v/>
      </c>
      <c r="AF19" t="str">
        <f>IF(AE19&lt;&gt;"",MAX(AF$8:AF18)+1,"")</f>
        <v/>
      </c>
      <c r="AG19" t="str">
        <f t="shared" si="6"/>
        <v/>
      </c>
      <c r="AH19" t="str">
        <f>IF(AG19&lt;&gt;"",MAX(AH$8:AH18)+1,"")</f>
        <v/>
      </c>
      <c r="AI19" t="str">
        <f t="shared" si="7"/>
        <v/>
      </c>
      <c r="AJ19" t="str">
        <f>IF(AI19&lt;&gt;"",MAX(AJ$8:AJ18)+1,"")</f>
        <v/>
      </c>
      <c r="AK19" s="26">
        <f t="shared" si="22"/>
        <v>0</v>
      </c>
      <c r="AL19">
        <f t="shared" si="23"/>
        <v>0</v>
      </c>
      <c r="AM19">
        <f t="shared" si="24"/>
        <v>5</v>
      </c>
      <c r="AN19" t="str">
        <f t="shared" si="25"/>
        <v/>
      </c>
      <c r="AO19" t="str">
        <f>IF(AN19="","",MAX(AO$8:AO18)+1)</f>
        <v/>
      </c>
      <c r="AP19" t="str">
        <f t="shared" si="8"/>
        <v/>
      </c>
      <c r="AQ19" t="str">
        <f t="shared" si="8"/>
        <v/>
      </c>
      <c r="AR19" t="str">
        <f t="shared" si="8"/>
        <v/>
      </c>
      <c r="AS19" t="str">
        <f t="shared" si="26"/>
        <v/>
      </c>
      <c r="AT19" t="str">
        <f>IF(AS19="","",MAX(AT$8:AT18)+1)</f>
        <v/>
      </c>
      <c r="AU19" t="str">
        <f t="shared" si="27"/>
        <v/>
      </c>
      <c r="AV19" s="119" t="str">
        <f t="shared" si="28"/>
        <v/>
      </c>
      <c r="AW19" t="str">
        <f t="shared" si="29"/>
        <v/>
      </c>
      <c r="AX19" t="str">
        <f t="shared" si="9"/>
        <v/>
      </c>
      <c r="AY19" t="str">
        <f t="shared" si="9"/>
        <v/>
      </c>
      <c r="AZ19" t="str">
        <f t="shared" si="9"/>
        <v/>
      </c>
      <c r="BA19" s="119" t="str">
        <f t="shared" si="30"/>
        <v/>
      </c>
      <c r="BC19" t="str">
        <f t="shared" si="31"/>
        <v>,00</v>
      </c>
      <c r="BD19">
        <f t="shared" si="10"/>
        <v>0</v>
      </c>
    </row>
    <row r="20" spans="1:56" ht="21" customHeight="1" x14ac:dyDescent="0.35">
      <c r="A20" s="129" t="str">
        <f>IF(B20&lt;&gt;"",MAX($A$8:A19)+1,"")</f>
        <v/>
      </c>
      <c r="B20" s="7"/>
      <c r="C20" s="130"/>
      <c r="D20" s="131"/>
      <c r="E20" s="132"/>
      <c r="F20" s="133"/>
      <c r="G20" s="130"/>
      <c r="H20" s="289" t="str">
        <f t="shared" si="11"/>
        <v/>
      </c>
      <c r="I20" s="115">
        <f t="shared" si="12"/>
        <v>0</v>
      </c>
      <c r="J20" s="271" t="str">
        <f t="shared" si="13"/>
        <v/>
      </c>
      <c r="K20" s="272"/>
      <c r="L20" s="274"/>
      <c r="M20" s="134">
        <f t="shared" si="14"/>
        <v>0</v>
      </c>
      <c r="N20" s="254" t="str">
        <f t="shared" si="15"/>
        <v/>
      </c>
      <c r="O20" s="135">
        <f t="shared" si="16"/>
        <v>0</v>
      </c>
      <c r="P20" s="136">
        <f t="shared" si="17"/>
        <v>0</v>
      </c>
      <c r="Q20" s="130" t="str">
        <f t="shared" si="0"/>
        <v/>
      </c>
      <c r="R20" s="131" t="str">
        <f t="shared" si="18"/>
        <v/>
      </c>
      <c r="S20" s="137" t="str">
        <f t="shared" si="1"/>
        <v/>
      </c>
      <c r="T20" s="133" t="str">
        <f t="shared" si="0"/>
        <v/>
      </c>
      <c r="U20" s="138" t="str">
        <f t="shared" si="0"/>
        <v/>
      </c>
      <c r="V20" s="255">
        <f t="shared" si="19"/>
        <v>0</v>
      </c>
      <c r="W20" s="256" t="str">
        <f t="shared" si="20"/>
        <v/>
      </c>
      <c r="X20" s="29" t="str">
        <f t="shared" si="2"/>
        <v/>
      </c>
      <c r="Y20" s="45">
        <f t="shared" si="2"/>
        <v>0</v>
      </c>
      <c r="Z20" s="26" t="str">
        <f t="shared" si="21"/>
        <v/>
      </c>
      <c r="AA20" t="str">
        <f t="shared" si="3"/>
        <v/>
      </c>
      <c r="AB20" t="str">
        <f>IF(AA20&lt;&gt;"",MAX(AB$8:AB19)+1,"")</f>
        <v/>
      </c>
      <c r="AC20" t="str">
        <f t="shared" si="4"/>
        <v/>
      </c>
      <c r="AD20" t="str">
        <f>IF(AC20&lt;&gt;"",MAX(AD$8:AD19)+1,"")</f>
        <v/>
      </c>
      <c r="AE20" t="str">
        <f t="shared" si="5"/>
        <v/>
      </c>
      <c r="AF20" t="str">
        <f>IF(AE20&lt;&gt;"",MAX(AF$8:AF19)+1,"")</f>
        <v/>
      </c>
      <c r="AG20" t="str">
        <f t="shared" si="6"/>
        <v/>
      </c>
      <c r="AH20" t="str">
        <f>IF(AG20&lt;&gt;"",MAX(AH$8:AH19)+1,"")</f>
        <v/>
      </c>
      <c r="AI20" t="str">
        <f t="shared" si="7"/>
        <v/>
      </c>
      <c r="AJ20" t="str">
        <f>IF(AI20&lt;&gt;"",MAX(AJ$8:AJ19)+1,"")</f>
        <v/>
      </c>
      <c r="AK20" s="26">
        <f t="shared" si="22"/>
        <v>0</v>
      </c>
      <c r="AL20">
        <f t="shared" si="23"/>
        <v>0</v>
      </c>
      <c r="AM20">
        <f t="shared" si="24"/>
        <v>5</v>
      </c>
      <c r="AN20" t="str">
        <f t="shared" si="25"/>
        <v/>
      </c>
      <c r="AO20" t="str">
        <f>IF(AN20="","",MAX(AO$8:AO19)+1)</f>
        <v/>
      </c>
      <c r="AP20" t="str">
        <f t="shared" si="8"/>
        <v/>
      </c>
      <c r="AQ20" t="str">
        <f t="shared" si="8"/>
        <v/>
      </c>
      <c r="AR20" t="str">
        <f t="shared" si="8"/>
        <v/>
      </c>
      <c r="AS20" t="str">
        <f t="shared" si="26"/>
        <v/>
      </c>
      <c r="AT20" t="str">
        <f>IF(AS20="","",MAX(AT$8:AT19)+1)</f>
        <v/>
      </c>
      <c r="AU20" t="str">
        <f t="shared" si="27"/>
        <v/>
      </c>
      <c r="AV20" s="119" t="str">
        <f t="shared" si="28"/>
        <v/>
      </c>
      <c r="AW20" t="str">
        <f t="shared" si="29"/>
        <v/>
      </c>
      <c r="AX20" t="str">
        <f t="shared" si="9"/>
        <v/>
      </c>
      <c r="AY20" t="str">
        <f t="shared" si="9"/>
        <v/>
      </c>
      <c r="AZ20" t="str">
        <f t="shared" si="9"/>
        <v/>
      </c>
      <c r="BA20" s="119" t="str">
        <f t="shared" si="30"/>
        <v/>
      </c>
      <c r="BC20" t="str">
        <f t="shared" si="31"/>
        <v>,00</v>
      </c>
      <c r="BD20">
        <f t="shared" si="10"/>
        <v>0</v>
      </c>
    </row>
    <row r="21" spans="1:56" ht="21" customHeight="1" x14ac:dyDescent="0.35">
      <c r="A21" s="129" t="str">
        <f>IF(B21&lt;&gt;"",MAX($A$8:A20)+1,"")</f>
        <v/>
      </c>
      <c r="B21" s="7"/>
      <c r="C21" s="130"/>
      <c r="D21" s="131"/>
      <c r="E21" s="132"/>
      <c r="F21" s="133"/>
      <c r="G21" s="130"/>
      <c r="H21" s="289" t="str">
        <f t="shared" si="11"/>
        <v/>
      </c>
      <c r="I21" s="115">
        <f t="shared" si="12"/>
        <v>0</v>
      </c>
      <c r="J21" s="271" t="str">
        <f t="shared" si="13"/>
        <v/>
      </c>
      <c r="K21" s="272"/>
      <c r="L21" s="274"/>
      <c r="M21" s="134">
        <f t="shared" si="14"/>
        <v>0</v>
      </c>
      <c r="N21" s="254" t="str">
        <f t="shared" si="15"/>
        <v/>
      </c>
      <c r="O21" s="135">
        <f t="shared" si="16"/>
        <v>0</v>
      </c>
      <c r="P21" s="136">
        <f t="shared" si="17"/>
        <v>0</v>
      </c>
      <c r="Q21" s="130" t="str">
        <f t="shared" si="0"/>
        <v/>
      </c>
      <c r="R21" s="131" t="str">
        <f t="shared" si="18"/>
        <v/>
      </c>
      <c r="S21" s="137" t="str">
        <f t="shared" si="1"/>
        <v/>
      </c>
      <c r="T21" s="133" t="str">
        <f t="shared" si="0"/>
        <v/>
      </c>
      <c r="U21" s="138" t="str">
        <f t="shared" si="0"/>
        <v/>
      </c>
      <c r="V21" s="255">
        <f t="shared" si="19"/>
        <v>0</v>
      </c>
      <c r="W21" s="256" t="str">
        <f t="shared" si="20"/>
        <v/>
      </c>
      <c r="X21" s="29" t="str">
        <f t="shared" si="2"/>
        <v/>
      </c>
      <c r="Y21" s="45">
        <f t="shared" si="2"/>
        <v>0</v>
      </c>
      <c r="Z21" s="26" t="str">
        <f t="shared" si="21"/>
        <v/>
      </c>
      <c r="AA21" t="str">
        <f t="shared" si="3"/>
        <v/>
      </c>
      <c r="AB21" t="str">
        <f>IF(AA21&lt;&gt;"",MAX(AB$8:AB20)+1,"")</f>
        <v/>
      </c>
      <c r="AC21" t="str">
        <f t="shared" si="4"/>
        <v/>
      </c>
      <c r="AD21" t="str">
        <f>IF(AC21&lt;&gt;"",MAX(AD$8:AD20)+1,"")</f>
        <v/>
      </c>
      <c r="AE21" t="str">
        <f t="shared" si="5"/>
        <v/>
      </c>
      <c r="AF21" t="str">
        <f>IF(AE21&lt;&gt;"",MAX(AF$8:AF20)+1,"")</f>
        <v/>
      </c>
      <c r="AG21" t="str">
        <f t="shared" si="6"/>
        <v/>
      </c>
      <c r="AH21" t="str">
        <f>IF(AG21&lt;&gt;"",MAX(AH$8:AH20)+1,"")</f>
        <v/>
      </c>
      <c r="AI21" t="str">
        <f t="shared" si="7"/>
        <v/>
      </c>
      <c r="AJ21" t="str">
        <f>IF(AI21&lt;&gt;"",MAX(AJ$8:AJ20)+1,"")</f>
        <v/>
      </c>
      <c r="AK21" s="26">
        <f t="shared" si="22"/>
        <v>0</v>
      </c>
      <c r="AL21">
        <f t="shared" si="23"/>
        <v>0</v>
      </c>
      <c r="AM21">
        <f t="shared" si="24"/>
        <v>5</v>
      </c>
      <c r="AN21" t="str">
        <f t="shared" si="25"/>
        <v/>
      </c>
      <c r="AO21" t="str">
        <f>IF(AN21="","",MAX(AO$8:AO20)+1)</f>
        <v/>
      </c>
      <c r="AP21" t="str">
        <f t="shared" si="8"/>
        <v/>
      </c>
      <c r="AQ21" t="str">
        <f t="shared" si="8"/>
        <v/>
      </c>
      <c r="AR21" t="str">
        <f t="shared" si="8"/>
        <v/>
      </c>
      <c r="AS21" t="str">
        <f t="shared" si="26"/>
        <v/>
      </c>
      <c r="AT21" t="str">
        <f>IF(AS21="","",MAX(AT$8:AT20)+1)</f>
        <v/>
      </c>
      <c r="AU21" t="str">
        <f t="shared" si="27"/>
        <v/>
      </c>
      <c r="AV21" s="119" t="str">
        <f t="shared" si="28"/>
        <v/>
      </c>
      <c r="AW21" t="str">
        <f t="shared" si="29"/>
        <v/>
      </c>
      <c r="AX21" t="str">
        <f t="shared" si="9"/>
        <v/>
      </c>
      <c r="AY21" t="str">
        <f t="shared" si="9"/>
        <v/>
      </c>
      <c r="AZ21" t="str">
        <f t="shared" si="9"/>
        <v/>
      </c>
      <c r="BA21" s="119" t="str">
        <f t="shared" si="30"/>
        <v/>
      </c>
      <c r="BC21" t="str">
        <f t="shared" si="31"/>
        <v>,00</v>
      </c>
      <c r="BD21">
        <f t="shared" si="10"/>
        <v>0</v>
      </c>
    </row>
    <row r="22" spans="1:56" ht="21" customHeight="1" x14ac:dyDescent="0.35">
      <c r="A22" s="129" t="str">
        <f>IF(B22&lt;&gt;"",MAX($A$8:A21)+1,"")</f>
        <v/>
      </c>
      <c r="B22" s="7"/>
      <c r="C22" s="130"/>
      <c r="D22" s="131"/>
      <c r="E22" s="132"/>
      <c r="F22" s="133"/>
      <c r="G22" s="130"/>
      <c r="H22" s="289" t="str">
        <f t="shared" si="11"/>
        <v/>
      </c>
      <c r="I22" s="115">
        <f t="shared" si="12"/>
        <v>0</v>
      </c>
      <c r="J22" s="271" t="str">
        <f t="shared" si="13"/>
        <v/>
      </c>
      <c r="K22" s="272"/>
      <c r="L22" s="274"/>
      <c r="M22" s="134">
        <f t="shared" si="14"/>
        <v>0</v>
      </c>
      <c r="N22" s="254" t="str">
        <f t="shared" si="15"/>
        <v/>
      </c>
      <c r="O22" s="135">
        <f t="shared" si="16"/>
        <v>0</v>
      </c>
      <c r="P22" s="136">
        <f t="shared" si="17"/>
        <v>0</v>
      </c>
      <c r="Q22" s="130" t="str">
        <f t="shared" si="0"/>
        <v/>
      </c>
      <c r="R22" s="131" t="str">
        <f t="shared" si="18"/>
        <v/>
      </c>
      <c r="S22" s="137" t="str">
        <f t="shared" si="1"/>
        <v/>
      </c>
      <c r="T22" s="133" t="str">
        <f t="shared" si="0"/>
        <v/>
      </c>
      <c r="U22" s="138" t="str">
        <f t="shared" si="0"/>
        <v/>
      </c>
      <c r="V22" s="255">
        <f t="shared" si="19"/>
        <v>0</v>
      </c>
      <c r="W22" s="256" t="str">
        <f t="shared" si="20"/>
        <v/>
      </c>
      <c r="X22" s="29" t="str">
        <f t="shared" si="2"/>
        <v/>
      </c>
      <c r="Y22" s="45">
        <f t="shared" si="2"/>
        <v>0</v>
      </c>
      <c r="Z22" s="26" t="str">
        <f t="shared" si="21"/>
        <v/>
      </c>
      <c r="AA22" t="str">
        <f t="shared" si="3"/>
        <v/>
      </c>
      <c r="AB22" t="str">
        <f>IF(AA22&lt;&gt;"",MAX(AB$8:AB21)+1,"")</f>
        <v/>
      </c>
      <c r="AC22" t="str">
        <f t="shared" si="4"/>
        <v/>
      </c>
      <c r="AD22" t="str">
        <f>IF(AC22&lt;&gt;"",MAX(AD$8:AD21)+1,"")</f>
        <v/>
      </c>
      <c r="AE22" t="str">
        <f t="shared" si="5"/>
        <v/>
      </c>
      <c r="AF22" t="str">
        <f>IF(AE22&lt;&gt;"",MAX(AF$8:AF21)+1,"")</f>
        <v/>
      </c>
      <c r="AG22" t="str">
        <f t="shared" si="6"/>
        <v/>
      </c>
      <c r="AH22" t="str">
        <f>IF(AG22&lt;&gt;"",MAX(AH$8:AH21)+1,"")</f>
        <v/>
      </c>
      <c r="AI22" t="str">
        <f t="shared" si="7"/>
        <v/>
      </c>
      <c r="AJ22" t="str">
        <f>IF(AI22&lt;&gt;"",MAX(AJ$8:AJ21)+1,"")</f>
        <v/>
      </c>
      <c r="AK22" s="26">
        <f t="shared" si="22"/>
        <v>0</v>
      </c>
      <c r="AL22">
        <f t="shared" si="23"/>
        <v>0</v>
      </c>
      <c r="AM22">
        <f t="shared" si="24"/>
        <v>5</v>
      </c>
      <c r="AN22" t="str">
        <f t="shared" si="25"/>
        <v/>
      </c>
      <c r="AO22" t="str">
        <f>IF(AN22="","",MAX(AO$8:AO21)+1)</f>
        <v/>
      </c>
      <c r="AP22" t="str">
        <f t="shared" si="8"/>
        <v/>
      </c>
      <c r="AQ22" t="str">
        <f t="shared" si="8"/>
        <v/>
      </c>
      <c r="AR22" t="str">
        <f t="shared" si="8"/>
        <v/>
      </c>
      <c r="AS22" t="str">
        <f t="shared" si="26"/>
        <v/>
      </c>
      <c r="AT22" t="str">
        <f>IF(AS22="","",MAX(AT$8:AT21)+1)</f>
        <v/>
      </c>
      <c r="AU22" t="str">
        <f t="shared" si="27"/>
        <v/>
      </c>
      <c r="AV22" s="119" t="str">
        <f t="shared" si="28"/>
        <v/>
      </c>
      <c r="AW22" t="str">
        <f t="shared" si="29"/>
        <v/>
      </c>
      <c r="AX22" t="str">
        <f t="shared" si="9"/>
        <v/>
      </c>
      <c r="AY22" t="str">
        <f t="shared" si="9"/>
        <v/>
      </c>
      <c r="AZ22" t="str">
        <f t="shared" si="9"/>
        <v/>
      </c>
      <c r="BA22" s="119" t="str">
        <f t="shared" si="30"/>
        <v/>
      </c>
      <c r="BC22" t="str">
        <f t="shared" si="31"/>
        <v>,00</v>
      </c>
      <c r="BD22">
        <f t="shared" si="10"/>
        <v>0</v>
      </c>
    </row>
    <row r="23" spans="1:56" ht="21" customHeight="1" x14ac:dyDescent="0.35">
      <c r="A23" s="129" t="str">
        <f>IF(B23&lt;&gt;"",MAX($A$8:A22)+1,"")</f>
        <v/>
      </c>
      <c r="B23" s="7"/>
      <c r="C23" s="130"/>
      <c r="D23" s="131"/>
      <c r="E23" s="132"/>
      <c r="F23" s="133"/>
      <c r="G23" s="130"/>
      <c r="H23" s="289" t="str">
        <f t="shared" si="11"/>
        <v/>
      </c>
      <c r="I23" s="115">
        <f t="shared" si="12"/>
        <v>0</v>
      </c>
      <c r="J23" s="271" t="str">
        <f t="shared" si="13"/>
        <v/>
      </c>
      <c r="K23" s="272"/>
      <c r="L23" s="274"/>
      <c r="M23" s="134">
        <f t="shared" si="14"/>
        <v>0</v>
      </c>
      <c r="N23" s="254" t="str">
        <f t="shared" si="15"/>
        <v/>
      </c>
      <c r="O23" s="135">
        <f t="shared" si="16"/>
        <v>0</v>
      </c>
      <c r="P23" s="136">
        <f t="shared" si="17"/>
        <v>0</v>
      </c>
      <c r="Q23" s="130" t="str">
        <f t="shared" si="0"/>
        <v/>
      </c>
      <c r="R23" s="131" t="str">
        <f t="shared" si="18"/>
        <v/>
      </c>
      <c r="S23" s="137" t="str">
        <f t="shared" si="1"/>
        <v/>
      </c>
      <c r="T23" s="133" t="str">
        <f t="shared" si="0"/>
        <v/>
      </c>
      <c r="U23" s="138" t="str">
        <f t="shared" si="0"/>
        <v/>
      </c>
      <c r="V23" s="255">
        <f t="shared" si="19"/>
        <v>0</v>
      </c>
      <c r="W23" s="256" t="str">
        <f t="shared" si="20"/>
        <v/>
      </c>
      <c r="X23" s="29" t="str">
        <f t="shared" si="2"/>
        <v/>
      </c>
      <c r="Y23" s="45">
        <f t="shared" si="2"/>
        <v>0</v>
      </c>
      <c r="Z23" s="26" t="str">
        <f t="shared" si="21"/>
        <v/>
      </c>
      <c r="AA23" t="str">
        <f t="shared" si="3"/>
        <v/>
      </c>
      <c r="AB23" t="str">
        <f>IF(AA23&lt;&gt;"",MAX(AB$8:AB22)+1,"")</f>
        <v/>
      </c>
      <c r="AC23" t="str">
        <f t="shared" si="4"/>
        <v/>
      </c>
      <c r="AD23" t="str">
        <f>IF(AC23&lt;&gt;"",MAX(AD$8:AD22)+1,"")</f>
        <v/>
      </c>
      <c r="AE23" t="str">
        <f t="shared" si="5"/>
        <v/>
      </c>
      <c r="AF23" t="str">
        <f>IF(AE23&lt;&gt;"",MAX(AF$8:AF22)+1,"")</f>
        <v/>
      </c>
      <c r="AG23" t="str">
        <f t="shared" si="6"/>
        <v/>
      </c>
      <c r="AH23" t="str">
        <f>IF(AG23&lt;&gt;"",MAX(AH$8:AH22)+1,"")</f>
        <v/>
      </c>
      <c r="AI23" t="str">
        <f t="shared" si="7"/>
        <v/>
      </c>
      <c r="AJ23" t="str">
        <f>IF(AI23&lt;&gt;"",MAX(AJ$8:AJ22)+1,"")</f>
        <v/>
      </c>
      <c r="AK23" s="26">
        <f t="shared" si="22"/>
        <v>0</v>
      </c>
      <c r="AL23">
        <f t="shared" si="23"/>
        <v>0</v>
      </c>
      <c r="AM23">
        <f t="shared" si="24"/>
        <v>5</v>
      </c>
      <c r="AN23" t="str">
        <f t="shared" si="25"/>
        <v/>
      </c>
      <c r="AO23" t="str">
        <f>IF(AN23="","",MAX(AO$8:AO22)+1)</f>
        <v/>
      </c>
      <c r="AP23" t="str">
        <f t="shared" si="8"/>
        <v/>
      </c>
      <c r="AQ23" t="str">
        <f t="shared" si="8"/>
        <v/>
      </c>
      <c r="AR23" t="str">
        <f t="shared" si="8"/>
        <v/>
      </c>
      <c r="AS23" t="str">
        <f t="shared" si="26"/>
        <v/>
      </c>
      <c r="AT23" t="str">
        <f>IF(AS23="","",MAX(AT$8:AT22)+1)</f>
        <v/>
      </c>
      <c r="AU23" t="str">
        <f t="shared" si="27"/>
        <v/>
      </c>
      <c r="AV23" s="119" t="str">
        <f t="shared" si="28"/>
        <v/>
      </c>
      <c r="AW23" t="str">
        <f t="shared" si="29"/>
        <v/>
      </c>
      <c r="AX23" t="str">
        <f t="shared" si="9"/>
        <v/>
      </c>
      <c r="AY23" t="str">
        <f t="shared" si="9"/>
        <v/>
      </c>
      <c r="AZ23" t="str">
        <f t="shared" si="9"/>
        <v/>
      </c>
      <c r="BA23" s="119" t="str">
        <f t="shared" si="30"/>
        <v/>
      </c>
      <c r="BC23" t="str">
        <f t="shared" si="31"/>
        <v>,00</v>
      </c>
      <c r="BD23">
        <f t="shared" si="10"/>
        <v>0</v>
      </c>
    </row>
    <row r="24" spans="1:56" ht="21" customHeight="1" x14ac:dyDescent="0.35">
      <c r="A24" s="129" t="str">
        <f>IF(B24&lt;&gt;"",MAX($A$8:A23)+1,"")</f>
        <v/>
      </c>
      <c r="B24" s="7"/>
      <c r="C24" s="130"/>
      <c r="D24" s="131"/>
      <c r="E24" s="132"/>
      <c r="F24" s="133"/>
      <c r="G24" s="130"/>
      <c r="H24" s="289" t="str">
        <f t="shared" si="11"/>
        <v/>
      </c>
      <c r="I24" s="115">
        <f t="shared" si="12"/>
        <v>0</v>
      </c>
      <c r="J24" s="271" t="str">
        <f t="shared" si="13"/>
        <v/>
      </c>
      <c r="K24" s="272"/>
      <c r="L24" s="274"/>
      <c r="M24" s="134">
        <f t="shared" si="14"/>
        <v>0</v>
      </c>
      <c r="N24" s="254" t="str">
        <f t="shared" si="15"/>
        <v/>
      </c>
      <c r="O24" s="135">
        <f t="shared" si="16"/>
        <v>0</v>
      </c>
      <c r="P24" s="136">
        <f t="shared" si="17"/>
        <v>0</v>
      </c>
      <c r="Q24" s="130" t="str">
        <f t="shared" si="0"/>
        <v/>
      </c>
      <c r="R24" s="131" t="str">
        <f t="shared" si="18"/>
        <v/>
      </c>
      <c r="S24" s="137" t="str">
        <f t="shared" si="1"/>
        <v/>
      </c>
      <c r="T24" s="133" t="str">
        <f t="shared" si="0"/>
        <v/>
      </c>
      <c r="U24" s="138" t="str">
        <f t="shared" si="0"/>
        <v/>
      </c>
      <c r="V24" s="255">
        <f t="shared" si="19"/>
        <v>0</v>
      </c>
      <c r="W24" s="256" t="str">
        <f t="shared" si="20"/>
        <v/>
      </c>
      <c r="X24" s="29" t="str">
        <f t="shared" si="2"/>
        <v/>
      </c>
      <c r="Y24" s="45">
        <f t="shared" si="2"/>
        <v>0</v>
      </c>
      <c r="Z24" s="26" t="str">
        <f t="shared" si="21"/>
        <v/>
      </c>
      <c r="AA24" t="str">
        <f t="shared" si="3"/>
        <v/>
      </c>
      <c r="AB24" t="str">
        <f>IF(AA24&lt;&gt;"",MAX(AB$8:AB23)+1,"")</f>
        <v/>
      </c>
      <c r="AC24" t="str">
        <f t="shared" si="4"/>
        <v/>
      </c>
      <c r="AD24" t="str">
        <f>IF(AC24&lt;&gt;"",MAX(AD$8:AD23)+1,"")</f>
        <v/>
      </c>
      <c r="AE24" t="str">
        <f t="shared" si="5"/>
        <v/>
      </c>
      <c r="AF24" t="str">
        <f>IF(AE24&lt;&gt;"",MAX(AF$8:AF23)+1,"")</f>
        <v/>
      </c>
      <c r="AG24" t="str">
        <f t="shared" si="6"/>
        <v/>
      </c>
      <c r="AH24" t="str">
        <f>IF(AG24&lt;&gt;"",MAX(AH$8:AH23)+1,"")</f>
        <v/>
      </c>
      <c r="AI24" t="str">
        <f t="shared" si="7"/>
        <v/>
      </c>
      <c r="AJ24" t="str">
        <f>IF(AI24&lt;&gt;"",MAX(AJ$8:AJ23)+1,"")</f>
        <v/>
      </c>
      <c r="AK24" s="26">
        <f t="shared" si="22"/>
        <v>0</v>
      </c>
      <c r="AL24">
        <f t="shared" si="23"/>
        <v>0</v>
      </c>
      <c r="AM24">
        <f t="shared" si="24"/>
        <v>5</v>
      </c>
      <c r="AN24" t="str">
        <f t="shared" si="25"/>
        <v/>
      </c>
      <c r="AO24" t="str">
        <f>IF(AN24="","",MAX(AO$8:AO23)+1)</f>
        <v/>
      </c>
      <c r="AP24" t="str">
        <f t="shared" si="8"/>
        <v/>
      </c>
      <c r="AQ24" t="str">
        <f t="shared" si="8"/>
        <v/>
      </c>
      <c r="AR24" t="str">
        <f t="shared" si="8"/>
        <v/>
      </c>
      <c r="AS24" t="str">
        <f t="shared" si="26"/>
        <v/>
      </c>
      <c r="AT24" t="str">
        <f>IF(AS24="","",MAX(AT$8:AT23)+1)</f>
        <v/>
      </c>
      <c r="AU24" t="str">
        <f t="shared" si="27"/>
        <v/>
      </c>
      <c r="AV24" s="119" t="str">
        <f t="shared" si="28"/>
        <v/>
      </c>
      <c r="AW24" t="str">
        <f t="shared" si="29"/>
        <v/>
      </c>
      <c r="AX24" t="str">
        <f t="shared" si="9"/>
        <v/>
      </c>
      <c r="AY24" t="str">
        <f t="shared" si="9"/>
        <v/>
      </c>
      <c r="AZ24" t="str">
        <f t="shared" si="9"/>
        <v/>
      </c>
      <c r="BA24" s="119" t="str">
        <f t="shared" si="30"/>
        <v/>
      </c>
      <c r="BC24" t="str">
        <f t="shared" si="31"/>
        <v>,00</v>
      </c>
      <c r="BD24">
        <f t="shared" si="10"/>
        <v>0</v>
      </c>
    </row>
    <row r="25" spans="1:56" ht="21" customHeight="1" x14ac:dyDescent="0.35">
      <c r="A25" s="129" t="str">
        <f>IF(B25&lt;&gt;"",MAX($A$8:A24)+1,"")</f>
        <v/>
      </c>
      <c r="B25" s="7"/>
      <c r="C25" s="130"/>
      <c r="D25" s="131"/>
      <c r="E25" s="132"/>
      <c r="F25" s="133"/>
      <c r="G25" s="130"/>
      <c r="H25" s="289" t="str">
        <f t="shared" si="11"/>
        <v/>
      </c>
      <c r="I25" s="115">
        <f t="shared" si="12"/>
        <v>0</v>
      </c>
      <c r="J25" s="271" t="str">
        <f t="shared" si="13"/>
        <v/>
      </c>
      <c r="K25" s="272"/>
      <c r="L25" s="274"/>
      <c r="M25" s="134">
        <f t="shared" si="14"/>
        <v>0</v>
      </c>
      <c r="N25" s="254" t="str">
        <f t="shared" si="15"/>
        <v/>
      </c>
      <c r="O25" s="135">
        <f t="shared" si="16"/>
        <v>0</v>
      </c>
      <c r="P25" s="136">
        <f t="shared" si="17"/>
        <v>0</v>
      </c>
      <c r="Q25" s="130" t="str">
        <f t="shared" ref="Q25:U88" si="32">IF(ISERROR(VLOOKUP($K25,$B$9:$G$100,Q$3,FALSE)),"",VLOOKUP($K25,$B$9:$G$100,Q$3,FALSE))</f>
        <v/>
      </c>
      <c r="R25" s="131" t="str">
        <f t="shared" si="18"/>
        <v/>
      </c>
      <c r="S25" s="137" t="str">
        <f t="shared" si="1"/>
        <v/>
      </c>
      <c r="T25" s="133" t="str">
        <f t="shared" si="32"/>
        <v/>
      </c>
      <c r="U25" s="138" t="str">
        <f t="shared" si="32"/>
        <v/>
      </c>
      <c r="V25" s="255">
        <f t="shared" si="19"/>
        <v>0</v>
      </c>
      <c r="W25" s="256" t="str">
        <f t="shared" si="20"/>
        <v/>
      </c>
      <c r="X25" s="29" t="str">
        <f t="shared" si="2"/>
        <v/>
      </c>
      <c r="Y25" s="45">
        <f t="shared" si="2"/>
        <v>0</v>
      </c>
      <c r="Z25" s="26" t="str">
        <f t="shared" si="21"/>
        <v/>
      </c>
      <c r="AA25" t="str">
        <f t="shared" si="3"/>
        <v/>
      </c>
      <c r="AB25" t="str">
        <f>IF(AA25&lt;&gt;"",MAX(AB$8:AB24)+1,"")</f>
        <v/>
      </c>
      <c r="AC25" t="str">
        <f t="shared" si="4"/>
        <v/>
      </c>
      <c r="AD25" t="str">
        <f>IF(AC25&lt;&gt;"",MAX(AD$8:AD24)+1,"")</f>
        <v/>
      </c>
      <c r="AE25" t="str">
        <f t="shared" si="5"/>
        <v/>
      </c>
      <c r="AF25" t="str">
        <f>IF(AE25&lt;&gt;"",MAX(AF$8:AF24)+1,"")</f>
        <v/>
      </c>
      <c r="AG25" t="str">
        <f t="shared" si="6"/>
        <v/>
      </c>
      <c r="AH25" t="str">
        <f>IF(AG25&lt;&gt;"",MAX(AH$8:AH24)+1,"")</f>
        <v/>
      </c>
      <c r="AI25" t="str">
        <f t="shared" si="7"/>
        <v/>
      </c>
      <c r="AJ25" t="str">
        <f>IF(AI25&lt;&gt;"",MAX(AJ$8:AJ24)+1,"")</f>
        <v/>
      </c>
      <c r="AK25" s="26">
        <f t="shared" si="22"/>
        <v>0</v>
      </c>
      <c r="AL25">
        <f t="shared" si="23"/>
        <v>0</v>
      </c>
      <c r="AM25">
        <f t="shared" si="24"/>
        <v>5</v>
      </c>
      <c r="AN25" t="str">
        <f t="shared" si="25"/>
        <v/>
      </c>
      <c r="AO25" t="str">
        <f>IF(AN25="","",MAX(AO$8:AO24)+1)</f>
        <v/>
      </c>
      <c r="AP25" t="str">
        <f t="shared" si="25"/>
        <v/>
      </c>
      <c r="AQ25" t="str">
        <f t="shared" si="25"/>
        <v/>
      </c>
      <c r="AR25" t="str">
        <f t="shared" si="25"/>
        <v/>
      </c>
      <c r="AS25" t="str">
        <f t="shared" si="26"/>
        <v/>
      </c>
      <c r="AT25" t="str">
        <f>IF(AS25="","",MAX(AT$8:AT24)+1)</f>
        <v/>
      </c>
      <c r="AU25" t="str">
        <f t="shared" si="27"/>
        <v/>
      </c>
      <c r="AV25" s="119" t="str">
        <f t="shared" si="28"/>
        <v/>
      </c>
      <c r="AW25" t="str">
        <f t="shared" si="29"/>
        <v/>
      </c>
      <c r="AX25" t="str">
        <f t="shared" si="29"/>
        <v/>
      </c>
      <c r="AY25" t="str">
        <f t="shared" si="29"/>
        <v/>
      </c>
      <c r="AZ25" t="str">
        <f t="shared" si="29"/>
        <v/>
      </c>
      <c r="BA25" s="119" t="str">
        <f t="shared" si="30"/>
        <v/>
      </c>
      <c r="BC25" t="str">
        <f t="shared" si="31"/>
        <v>,00</v>
      </c>
      <c r="BD25">
        <f t="shared" si="10"/>
        <v>0</v>
      </c>
    </row>
    <row r="26" spans="1:56" ht="21" customHeight="1" x14ac:dyDescent="0.35">
      <c r="A26" s="129" t="str">
        <f>IF(B26&lt;&gt;"",MAX($A$8:A25)+1,"")</f>
        <v/>
      </c>
      <c r="B26" s="7"/>
      <c r="C26" s="130"/>
      <c r="D26" s="131"/>
      <c r="E26" s="132"/>
      <c r="F26" s="133"/>
      <c r="G26" s="130"/>
      <c r="H26" s="289" t="str">
        <f t="shared" si="11"/>
        <v/>
      </c>
      <c r="I26" s="115">
        <f t="shared" si="12"/>
        <v>0</v>
      </c>
      <c r="J26" s="271" t="str">
        <f t="shared" si="13"/>
        <v/>
      </c>
      <c r="K26" s="272"/>
      <c r="L26" s="274"/>
      <c r="M26" s="134">
        <f t="shared" si="14"/>
        <v>0</v>
      </c>
      <c r="N26" s="254" t="str">
        <f t="shared" si="15"/>
        <v/>
      </c>
      <c r="O26" s="135">
        <f t="shared" si="16"/>
        <v>0</v>
      </c>
      <c r="P26" s="136">
        <f t="shared" si="17"/>
        <v>0</v>
      </c>
      <c r="Q26" s="130" t="str">
        <f t="shared" si="32"/>
        <v/>
      </c>
      <c r="R26" s="131" t="str">
        <f t="shared" si="18"/>
        <v/>
      </c>
      <c r="S26" s="137" t="str">
        <f t="shared" si="1"/>
        <v/>
      </c>
      <c r="T26" s="133" t="str">
        <f t="shared" si="32"/>
        <v/>
      </c>
      <c r="U26" s="138" t="str">
        <f t="shared" si="32"/>
        <v/>
      </c>
      <c r="V26" s="255">
        <f t="shared" si="19"/>
        <v>0</v>
      </c>
      <c r="W26" s="256" t="str">
        <f t="shared" si="20"/>
        <v/>
      </c>
      <c r="X26" s="29" t="str">
        <f t="shared" si="2"/>
        <v/>
      </c>
      <c r="Y26" s="45">
        <f t="shared" si="2"/>
        <v>0</v>
      </c>
      <c r="Z26" s="26" t="str">
        <f t="shared" si="21"/>
        <v/>
      </c>
      <c r="AA26" t="str">
        <f t="shared" si="3"/>
        <v/>
      </c>
      <c r="AB26" t="str">
        <f>IF(AA26&lt;&gt;"",MAX(AB$8:AB25)+1,"")</f>
        <v/>
      </c>
      <c r="AC26" t="str">
        <f t="shared" si="4"/>
        <v/>
      </c>
      <c r="AD26" t="str">
        <f>IF(AC26&lt;&gt;"",MAX(AD$8:AD25)+1,"")</f>
        <v/>
      </c>
      <c r="AE26" t="str">
        <f t="shared" si="5"/>
        <v/>
      </c>
      <c r="AF26" t="str">
        <f>IF(AE26&lt;&gt;"",MAX(AF$8:AF25)+1,"")</f>
        <v/>
      </c>
      <c r="AG26" t="str">
        <f t="shared" si="6"/>
        <v/>
      </c>
      <c r="AH26" t="str">
        <f>IF(AG26&lt;&gt;"",MAX(AH$8:AH25)+1,"")</f>
        <v/>
      </c>
      <c r="AI26" t="str">
        <f t="shared" si="7"/>
        <v/>
      </c>
      <c r="AJ26" t="str">
        <f>IF(AI26&lt;&gt;"",MAX(AJ$8:AJ25)+1,"")</f>
        <v/>
      </c>
      <c r="AK26" s="26">
        <f t="shared" si="22"/>
        <v>0</v>
      </c>
      <c r="AL26">
        <f t="shared" si="23"/>
        <v>0</v>
      </c>
      <c r="AM26">
        <f t="shared" si="24"/>
        <v>5</v>
      </c>
      <c r="AN26" t="str">
        <f t="shared" si="25"/>
        <v/>
      </c>
      <c r="AO26" t="str">
        <f>IF(AN26="","",MAX(AO$8:AO25)+1)</f>
        <v/>
      </c>
      <c r="AP26" t="str">
        <f t="shared" si="25"/>
        <v/>
      </c>
      <c r="AQ26" t="str">
        <f t="shared" si="25"/>
        <v/>
      </c>
      <c r="AR26" t="str">
        <f t="shared" si="25"/>
        <v/>
      </c>
      <c r="AS26" t="str">
        <f t="shared" si="26"/>
        <v/>
      </c>
      <c r="AT26" t="str">
        <f>IF(AS26="","",MAX(AT$8:AT25)+1)</f>
        <v/>
      </c>
      <c r="AU26" t="str">
        <f t="shared" si="27"/>
        <v/>
      </c>
      <c r="AV26" s="119" t="str">
        <f t="shared" si="28"/>
        <v/>
      </c>
      <c r="AW26" t="str">
        <f t="shared" si="29"/>
        <v/>
      </c>
      <c r="AX26" t="str">
        <f t="shared" si="29"/>
        <v/>
      </c>
      <c r="AY26" t="str">
        <f t="shared" si="29"/>
        <v/>
      </c>
      <c r="AZ26" t="str">
        <f t="shared" si="29"/>
        <v/>
      </c>
      <c r="BA26" s="119" t="str">
        <f t="shared" si="30"/>
        <v/>
      </c>
      <c r="BC26" t="str">
        <f t="shared" si="31"/>
        <v>,00</v>
      </c>
      <c r="BD26">
        <f t="shared" si="10"/>
        <v>0</v>
      </c>
    </row>
    <row r="27" spans="1:56" ht="21" customHeight="1" x14ac:dyDescent="0.35">
      <c r="A27" s="129" t="str">
        <f>IF(B27&lt;&gt;"",MAX($A$8:A26)+1,"")</f>
        <v/>
      </c>
      <c r="B27" s="7"/>
      <c r="C27" s="130"/>
      <c r="D27" s="131"/>
      <c r="E27" s="132"/>
      <c r="F27" s="133"/>
      <c r="G27" s="130"/>
      <c r="H27" s="289" t="str">
        <f t="shared" si="11"/>
        <v/>
      </c>
      <c r="I27" s="115">
        <f t="shared" si="12"/>
        <v>0</v>
      </c>
      <c r="J27" s="271" t="str">
        <f t="shared" si="13"/>
        <v/>
      </c>
      <c r="K27" s="272"/>
      <c r="L27" s="274"/>
      <c r="M27" s="134">
        <f t="shared" si="14"/>
        <v>0</v>
      </c>
      <c r="N27" s="254" t="str">
        <f t="shared" si="15"/>
        <v/>
      </c>
      <c r="O27" s="135">
        <f t="shared" si="16"/>
        <v>0</v>
      </c>
      <c r="P27" s="136">
        <f t="shared" si="17"/>
        <v>0</v>
      </c>
      <c r="Q27" s="130" t="str">
        <f t="shared" si="32"/>
        <v/>
      </c>
      <c r="R27" s="131" t="str">
        <f t="shared" si="18"/>
        <v/>
      </c>
      <c r="S27" s="137" t="str">
        <f t="shared" si="1"/>
        <v/>
      </c>
      <c r="T27" s="133" t="str">
        <f t="shared" si="32"/>
        <v/>
      </c>
      <c r="U27" s="138" t="str">
        <f t="shared" si="32"/>
        <v/>
      </c>
      <c r="V27" s="255">
        <f t="shared" si="19"/>
        <v>0</v>
      </c>
      <c r="W27" s="256" t="str">
        <f t="shared" si="20"/>
        <v/>
      </c>
      <c r="X27" s="29" t="str">
        <f t="shared" si="2"/>
        <v/>
      </c>
      <c r="Y27" s="45">
        <f t="shared" si="2"/>
        <v>0</v>
      </c>
      <c r="Z27" s="26" t="str">
        <f t="shared" si="21"/>
        <v/>
      </c>
      <c r="AA27" t="str">
        <f t="shared" si="3"/>
        <v/>
      </c>
      <c r="AB27" t="str">
        <f>IF(AA27&lt;&gt;"",MAX(AB$8:AB26)+1,"")</f>
        <v/>
      </c>
      <c r="AC27" t="str">
        <f t="shared" si="4"/>
        <v/>
      </c>
      <c r="AD27" t="str">
        <f>IF(AC27&lt;&gt;"",MAX(AD$8:AD26)+1,"")</f>
        <v/>
      </c>
      <c r="AE27" t="str">
        <f t="shared" si="5"/>
        <v/>
      </c>
      <c r="AF27" t="str">
        <f>IF(AE27&lt;&gt;"",MAX(AF$8:AF26)+1,"")</f>
        <v/>
      </c>
      <c r="AG27" t="str">
        <f t="shared" si="6"/>
        <v/>
      </c>
      <c r="AH27" t="str">
        <f>IF(AG27&lt;&gt;"",MAX(AH$8:AH26)+1,"")</f>
        <v/>
      </c>
      <c r="AI27" t="str">
        <f t="shared" si="7"/>
        <v/>
      </c>
      <c r="AJ27" t="str">
        <f>IF(AI27&lt;&gt;"",MAX(AJ$8:AJ26)+1,"")</f>
        <v/>
      </c>
      <c r="AK27" s="26">
        <f t="shared" si="22"/>
        <v>0</v>
      </c>
      <c r="AL27">
        <f t="shared" si="23"/>
        <v>0</v>
      </c>
      <c r="AM27">
        <f t="shared" si="24"/>
        <v>5</v>
      </c>
      <c r="AN27" t="str">
        <f t="shared" si="25"/>
        <v/>
      </c>
      <c r="AO27" t="str">
        <f>IF(AN27="","",MAX(AO$8:AO26)+1)</f>
        <v/>
      </c>
      <c r="AP27" t="str">
        <f t="shared" si="25"/>
        <v/>
      </c>
      <c r="AQ27" t="str">
        <f t="shared" si="25"/>
        <v/>
      </c>
      <c r="AR27" t="str">
        <f t="shared" si="25"/>
        <v/>
      </c>
      <c r="AS27" t="str">
        <f t="shared" si="26"/>
        <v/>
      </c>
      <c r="AT27" t="str">
        <f>IF(AS27="","",MAX(AT$8:AT26)+1)</f>
        <v/>
      </c>
      <c r="AU27" t="str">
        <f t="shared" si="27"/>
        <v/>
      </c>
      <c r="AV27" s="119" t="str">
        <f t="shared" si="28"/>
        <v/>
      </c>
      <c r="AW27" t="str">
        <f t="shared" si="29"/>
        <v/>
      </c>
      <c r="AX27" t="str">
        <f t="shared" si="29"/>
        <v/>
      </c>
      <c r="AY27" t="str">
        <f t="shared" si="29"/>
        <v/>
      </c>
      <c r="AZ27" t="str">
        <f t="shared" si="29"/>
        <v/>
      </c>
      <c r="BA27" s="119" t="str">
        <f t="shared" si="30"/>
        <v/>
      </c>
      <c r="BC27" t="str">
        <f t="shared" si="31"/>
        <v>,00</v>
      </c>
      <c r="BD27">
        <f t="shared" si="10"/>
        <v>0</v>
      </c>
    </row>
    <row r="28" spans="1:56" ht="21" customHeight="1" x14ac:dyDescent="0.35">
      <c r="A28" s="129" t="str">
        <f>IF(B28&lt;&gt;"",MAX($A$8:A27)+1,"")</f>
        <v/>
      </c>
      <c r="B28" s="7"/>
      <c r="C28" s="130"/>
      <c r="D28" s="131"/>
      <c r="E28" s="132"/>
      <c r="F28" s="133"/>
      <c r="G28" s="130"/>
      <c r="H28" s="289" t="str">
        <f t="shared" si="11"/>
        <v/>
      </c>
      <c r="I28" s="115">
        <f t="shared" si="12"/>
        <v>0</v>
      </c>
      <c r="J28" s="271" t="str">
        <f t="shared" si="13"/>
        <v/>
      </c>
      <c r="K28" s="272"/>
      <c r="L28" s="274"/>
      <c r="M28" s="134">
        <f t="shared" si="14"/>
        <v>0</v>
      </c>
      <c r="N28" s="254" t="str">
        <f t="shared" si="15"/>
        <v/>
      </c>
      <c r="O28" s="135">
        <f t="shared" si="16"/>
        <v>0</v>
      </c>
      <c r="P28" s="136">
        <f t="shared" si="17"/>
        <v>0</v>
      </c>
      <c r="Q28" s="130" t="str">
        <f t="shared" si="32"/>
        <v/>
      </c>
      <c r="R28" s="131" t="str">
        <f t="shared" si="18"/>
        <v/>
      </c>
      <c r="S28" s="137" t="str">
        <f t="shared" si="1"/>
        <v/>
      </c>
      <c r="T28" s="133" t="str">
        <f t="shared" si="32"/>
        <v/>
      </c>
      <c r="U28" s="138" t="str">
        <f t="shared" si="32"/>
        <v/>
      </c>
      <c r="V28" s="255">
        <f t="shared" si="19"/>
        <v>0</v>
      </c>
      <c r="W28" s="256" t="str">
        <f t="shared" si="20"/>
        <v/>
      </c>
      <c r="X28" s="29" t="str">
        <f t="shared" si="2"/>
        <v/>
      </c>
      <c r="Y28" s="45">
        <f t="shared" si="2"/>
        <v>0</v>
      </c>
      <c r="Z28" s="26" t="str">
        <f t="shared" si="21"/>
        <v/>
      </c>
      <c r="AA28" t="str">
        <f t="shared" si="3"/>
        <v/>
      </c>
      <c r="AB28" t="str">
        <f>IF(AA28&lt;&gt;"",MAX(AB$8:AB27)+1,"")</f>
        <v/>
      </c>
      <c r="AC28" t="str">
        <f t="shared" si="4"/>
        <v/>
      </c>
      <c r="AD28" t="str">
        <f>IF(AC28&lt;&gt;"",MAX(AD$8:AD27)+1,"")</f>
        <v/>
      </c>
      <c r="AE28" t="str">
        <f t="shared" si="5"/>
        <v/>
      </c>
      <c r="AF28" t="str">
        <f>IF(AE28&lt;&gt;"",MAX(AF$8:AF27)+1,"")</f>
        <v/>
      </c>
      <c r="AG28" t="str">
        <f t="shared" si="6"/>
        <v/>
      </c>
      <c r="AH28" t="str">
        <f>IF(AG28&lt;&gt;"",MAX(AH$8:AH27)+1,"")</f>
        <v/>
      </c>
      <c r="AI28" t="str">
        <f t="shared" si="7"/>
        <v/>
      </c>
      <c r="AJ28" t="str">
        <f>IF(AI28&lt;&gt;"",MAX(AJ$8:AJ27)+1,"")</f>
        <v/>
      </c>
      <c r="AK28" s="26">
        <f t="shared" si="22"/>
        <v>0</v>
      </c>
      <c r="AL28">
        <f t="shared" si="23"/>
        <v>0</v>
      </c>
      <c r="AM28">
        <f t="shared" si="24"/>
        <v>5</v>
      </c>
      <c r="AN28" t="str">
        <f t="shared" si="25"/>
        <v/>
      </c>
      <c r="AO28" t="str">
        <f>IF(AN28="","",MAX(AO$8:AO27)+1)</f>
        <v/>
      </c>
      <c r="AP28" t="str">
        <f t="shared" si="25"/>
        <v/>
      </c>
      <c r="AQ28" t="str">
        <f t="shared" si="25"/>
        <v/>
      </c>
      <c r="AR28" t="str">
        <f t="shared" si="25"/>
        <v/>
      </c>
      <c r="AS28" t="str">
        <f t="shared" si="26"/>
        <v/>
      </c>
      <c r="AT28" t="str">
        <f>IF(AS28="","",MAX(AT$8:AT27)+1)</f>
        <v/>
      </c>
      <c r="AU28" t="str">
        <f t="shared" si="27"/>
        <v/>
      </c>
      <c r="AV28" s="119" t="str">
        <f t="shared" si="28"/>
        <v/>
      </c>
      <c r="AW28" t="str">
        <f t="shared" si="29"/>
        <v/>
      </c>
      <c r="AX28" t="str">
        <f t="shared" si="29"/>
        <v/>
      </c>
      <c r="AY28" t="str">
        <f t="shared" si="29"/>
        <v/>
      </c>
      <c r="AZ28" t="str">
        <f t="shared" si="29"/>
        <v/>
      </c>
      <c r="BA28" s="119" t="str">
        <f t="shared" si="30"/>
        <v/>
      </c>
      <c r="BC28" t="str">
        <f t="shared" si="31"/>
        <v>,00</v>
      </c>
      <c r="BD28">
        <f t="shared" si="10"/>
        <v>0</v>
      </c>
    </row>
    <row r="29" spans="1:56" ht="21" customHeight="1" x14ac:dyDescent="0.35">
      <c r="A29" s="129" t="str">
        <f>IF(B29&lt;&gt;"",MAX($A$8:A28)+1,"")</f>
        <v/>
      </c>
      <c r="B29" s="7"/>
      <c r="C29" s="130"/>
      <c r="D29" s="131"/>
      <c r="E29" s="132"/>
      <c r="F29" s="133"/>
      <c r="G29" s="130"/>
      <c r="H29" s="289" t="str">
        <f t="shared" si="11"/>
        <v/>
      </c>
      <c r="I29" s="115">
        <f t="shared" si="12"/>
        <v>0</v>
      </c>
      <c r="J29" s="271" t="str">
        <f t="shared" si="13"/>
        <v/>
      </c>
      <c r="K29" s="272"/>
      <c r="L29" s="274"/>
      <c r="M29" s="134">
        <f t="shared" si="14"/>
        <v>0</v>
      </c>
      <c r="N29" s="254" t="str">
        <f t="shared" si="15"/>
        <v/>
      </c>
      <c r="O29" s="135">
        <f t="shared" si="16"/>
        <v>0</v>
      </c>
      <c r="P29" s="136">
        <f t="shared" si="17"/>
        <v>0</v>
      </c>
      <c r="Q29" s="130" t="str">
        <f t="shared" si="32"/>
        <v/>
      </c>
      <c r="R29" s="131" t="str">
        <f t="shared" si="18"/>
        <v/>
      </c>
      <c r="S29" s="137" t="str">
        <f t="shared" si="1"/>
        <v/>
      </c>
      <c r="T29" s="133" t="str">
        <f t="shared" si="32"/>
        <v/>
      </c>
      <c r="U29" s="138" t="str">
        <f t="shared" si="32"/>
        <v/>
      </c>
      <c r="V29" s="255">
        <f t="shared" si="19"/>
        <v>0</v>
      </c>
      <c r="W29" s="256" t="str">
        <f t="shared" si="20"/>
        <v/>
      </c>
      <c r="X29" s="29" t="str">
        <f t="shared" si="2"/>
        <v/>
      </c>
      <c r="Y29" s="45">
        <f t="shared" si="2"/>
        <v>0</v>
      </c>
      <c r="Z29" s="26" t="str">
        <f t="shared" si="21"/>
        <v/>
      </c>
      <c r="AA29" t="str">
        <f t="shared" si="3"/>
        <v/>
      </c>
      <c r="AB29" t="str">
        <f>IF(AA29&lt;&gt;"",MAX(AB$8:AB28)+1,"")</f>
        <v/>
      </c>
      <c r="AC29" t="str">
        <f t="shared" si="4"/>
        <v/>
      </c>
      <c r="AD29" t="str">
        <f>IF(AC29&lt;&gt;"",MAX(AD$8:AD28)+1,"")</f>
        <v/>
      </c>
      <c r="AE29" t="str">
        <f t="shared" si="5"/>
        <v/>
      </c>
      <c r="AF29" t="str">
        <f>IF(AE29&lt;&gt;"",MAX(AF$8:AF28)+1,"")</f>
        <v/>
      </c>
      <c r="AG29" t="str">
        <f t="shared" si="6"/>
        <v/>
      </c>
      <c r="AH29" t="str">
        <f>IF(AG29&lt;&gt;"",MAX(AH$8:AH28)+1,"")</f>
        <v/>
      </c>
      <c r="AI29" t="str">
        <f t="shared" si="7"/>
        <v/>
      </c>
      <c r="AJ29" t="str">
        <f>IF(AI29&lt;&gt;"",MAX(AJ$8:AJ28)+1,"")</f>
        <v/>
      </c>
      <c r="AK29" s="26">
        <f t="shared" si="22"/>
        <v>0</v>
      </c>
      <c r="AL29">
        <f t="shared" si="23"/>
        <v>0</v>
      </c>
      <c r="AM29">
        <f t="shared" si="24"/>
        <v>5</v>
      </c>
      <c r="AN29" t="str">
        <f t="shared" si="25"/>
        <v/>
      </c>
      <c r="AO29" t="str">
        <f>IF(AN29="","",MAX(AO$8:AO28)+1)</f>
        <v/>
      </c>
      <c r="AP29" t="str">
        <f t="shared" si="25"/>
        <v/>
      </c>
      <c r="AQ29" t="str">
        <f t="shared" si="25"/>
        <v/>
      </c>
      <c r="AR29" t="str">
        <f t="shared" si="25"/>
        <v/>
      </c>
      <c r="AS29" t="str">
        <f t="shared" si="26"/>
        <v/>
      </c>
      <c r="AT29" t="str">
        <f>IF(AS29="","",MAX(AT$8:AT28)+1)</f>
        <v/>
      </c>
      <c r="AU29" t="str">
        <f t="shared" si="27"/>
        <v/>
      </c>
      <c r="AV29" s="119" t="str">
        <f t="shared" si="28"/>
        <v/>
      </c>
      <c r="AW29" t="str">
        <f t="shared" si="29"/>
        <v/>
      </c>
      <c r="AX29" t="str">
        <f t="shared" si="29"/>
        <v/>
      </c>
      <c r="AY29" t="str">
        <f t="shared" si="29"/>
        <v/>
      </c>
      <c r="AZ29" t="str">
        <f t="shared" si="29"/>
        <v/>
      </c>
      <c r="BA29" s="119" t="str">
        <f t="shared" si="30"/>
        <v/>
      </c>
      <c r="BC29" t="str">
        <f t="shared" si="31"/>
        <v>,00</v>
      </c>
      <c r="BD29">
        <f t="shared" si="10"/>
        <v>0</v>
      </c>
    </row>
    <row r="30" spans="1:56" ht="21" customHeight="1" x14ac:dyDescent="0.35">
      <c r="A30" s="129" t="str">
        <f>IF(B30&lt;&gt;"",MAX($A$8:A29)+1,"")</f>
        <v/>
      </c>
      <c r="B30" s="7"/>
      <c r="C30" s="130"/>
      <c r="D30" s="131"/>
      <c r="E30" s="132"/>
      <c r="F30" s="133"/>
      <c r="G30" s="130"/>
      <c r="H30" s="289" t="str">
        <f t="shared" si="11"/>
        <v/>
      </c>
      <c r="I30" s="115">
        <f t="shared" si="12"/>
        <v>0</v>
      </c>
      <c r="J30" s="271" t="str">
        <f t="shared" si="13"/>
        <v/>
      </c>
      <c r="K30" s="272"/>
      <c r="L30" s="274"/>
      <c r="M30" s="134">
        <f t="shared" si="14"/>
        <v>0</v>
      </c>
      <c r="N30" s="254" t="str">
        <f t="shared" si="15"/>
        <v/>
      </c>
      <c r="O30" s="135">
        <f t="shared" si="16"/>
        <v>0</v>
      </c>
      <c r="P30" s="136">
        <f t="shared" si="17"/>
        <v>0</v>
      </c>
      <c r="Q30" s="130" t="str">
        <f t="shared" si="32"/>
        <v/>
      </c>
      <c r="R30" s="131" t="str">
        <f t="shared" si="18"/>
        <v/>
      </c>
      <c r="S30" s="137" t="str">
        <f t="shared" si="1"/>
        <v/>
      </c>
      <c r="T30" s="133" t="str">
        <f t="shared" si="32"/>
        <v/>
      </c>
      <c r="U30" s="138" t="str">
        <f t="shared" si="32"/>
        <v/>
      </c>
      <c r="V30" s="255">
        <f t="shared" si="19"/>
        <v>0</v>
      </c>
      <c r="W30" s="256" t="str">
        <f t="shared" si="20"/>
        <v/>
      </c>
      <c r="X30" s="29" t="str">
        <f t="shared" si="2"/>
        <v/>
      </c>
      <c r="Y30" s="45">
        <f t="shared" si="2"/>
        <v>0</v>
      </c>
      <c r="Z30" s="26" t="str">
        <f t="shared" si="21"/>
        <v/>
      </c>
      <c r="AA30" t="str">
        <f t="shared" si="3"/>
        <v/>
      </c>
      <c r="AB30" t="str">
        <f>IF(AA30&lt;&gt;"",MAX(AB$8:AB29)+1,"")</f>
        <v/>
      </c>
      <c r="AC30" t="str">
        <f t="shared" si="4"/>
        <v/>
      </c>
      <c r="AD30" t="str">
        <f>IF(AC30&lt;&gt;"",MAX(AD$8:AD29)+1,"")</f>
        <v/>
      </c>
      <c r="AE30" t="str">
        <f t="shared" si="5"/>
        <v/>
      </c>
      <c r="AF30" t="str">
        <f>IF(AE30&lt;&gt;"",MAX(AF$8:AF29)+1,"")</f>
        <v/>
      </c>
      <c r="AG30" t="str">
        <f t="shared" si="6"/>
        <v/>
      </c>
      <c r="AH30" t="str">
        <f>IF(AG30&lt;&gt;"",MAX(AH$8:AH29)+1,"")</f>
        <v/>
      </c>
      <c r="AI30" t="str">
        <f t="shared" si="7"/>
        <v/>
      </c>
      <c r="AJ30" t="str">
        <f>IF(AI30&lt;&gt;"",MAX(AJ$8:AJ29)+1,"")</f>
        <v/>
      </c>
      <c r="AK30" s="26">
        <f t="shared" si="22"/>
        <v>0</v>
      </c>
      <c r="AL30">
        <f t="shared" si="23"/>
        <v>0</v>
      </c>
      <c r="AM30">
        <f t="shared" si="24"/>
        <v>5</v>
      </c>
      <c r="AN30" t="str">
        <f t="shared" si="25"/>
        <v/>
      </c>
      <c r="AO30" t="str">
        <f>IF(AN30="","",MAX(AO$8:AO29)+1)</f>
        <v/>
      </c>
      <c r="AP30" t="str">
        <f t="shared" si="25"/>
        <v/>
      </c>
      <c r="AQ30" t="str">
        <f t="shared" si="25"/>
        <v/>
      </c>
      <c r="AR30" t="str">
        <f t="shared" si="25"/>
        <v/>
      </c>
      <c r="AS30" t="str">
        <f t="shared" si="26"/>
        <v/>
      </c>
      <c r="AT30" t="str">
        <f>IF(AS30="","",MAX(AT$8:AT29)+1)</f>
        <v/>
      </c>
      <c r="AU30" t="str">
        <f t="shared" si="27"/>
        <v/>
      </c>
      <c r="AV30" s="119" t="str">
        <f t="shared" si="28"/>
        <v/>
      </c>
      <c r="AW30" t="str">
        <f t="shared" si="29"/>
        <v/>
      </c>
      <c r="AX30" t="str">
        <f t="shared" si="29"/>
        <v/>
      </c>
      <c r="AY30" t="str">
        <f t="shared" si="29"/>
        <v/>
      </c>
      <c r="AZ30" t="str">
        <f t="shared" si="29"/>
        <v/>
      </c>
      <c r="BA30" s="119" t="str">
        <f t="shared" si="30"/>
        <v/>
      </c>
      <c r="BC30" t="str">
        <f t="shared" si="31"/>
        <v>,00</v>
      </c>
      <c r="BD30">
        <f t="shared" si="10"/>
        <v>0</v>
      </c>
    </row>
    <row r="31" spans="1:56" ht="21" customHeight="1" x14ac:dyDescent="0.35">
      <c r="A31" s="129" t="str">
        <f>IF(B31&lt;&gt;"",MAX($A$8:A30)+1,"")</f>
        <v/>
      </c>
      <c r="B31" s="7"/>
      <c r="C31" s="130"/>
      <c r="D31" s="131"/>
      <c r="E31" s="132"/>
      <c r="F31" s="133"/>
      <c r="G31" s="130"/>
      <c r="H31" s="289" t="str">
        <f t="shared" si="11"/>
        <v/>
      </c>
      <c r="I31" s="115">
        <f t="shared" si="12"/>
        <v>0</v>
      </c>
      <c r="J31" s="271" t="str">
        <f t="shared" si="13"/>
        <v/>
      </c>
      <c r="K31" s="272"/>
      <c r="L31" s="274"/>
      <c r="M31" s="134">
        <f t="shared" si="14"/>
        <v>0</v>
      </c>
      <c r="N31" s="254" t="str">
        <f t="shared" si="15"/>
        <v/>
      </c>
      <c r="O31" s="135">
        <f t="shared" si="16"/>
        <v>0</v>
      </c>
      <c r="P31" s="136">
        <f t="shared" si="17"/>
        <v>0</v>
      </c>
      <c r="Q31" s="130" t="str">
        <f t="shared" si="32"/>
        <v/>
      </c>
      <c r="R31" s="131" t="str">
        <f t="shared" si="18"/>
        <v/>
      </c>
      <c r="S31" s="137" t="str">
        <f t="shared" si="1"/>
        <v/>
      </c>
      <c r="T31" s="133" t="str">
        <f t="shared" si="32"/>
        <v/>
      </c>
      <c r="U31" s="138" t="str">
        <f t="shared" si="32"/>
        <v/>
      </c>
      <c r="V31" s="255">
        <f t="shared" si="19"/>
        <v>0</v>
      </c>
      <c r="W31" s="256" t="str">
        <f t="shared" si="20"/>
        <v/>
      </c>
      <c r="X31" s="29" t="str">
        <f t="shared" si="2"/>
        <v/>
      </c>
      <c r="Y31" s="45">
        <f t="shared" si="2"/>
        <v>0</v>
      </c>
      <c r="Z31" s="26" t="str">
        <f t="shared" si="21"/>
        <v/>
      </c>
      <c r="AA31" t="str">
        <f t="shared" si="3"/>
        <v/>
      </c>
      <c r="AB31" t="str">
        <f>IF(AA31&lt;&gt;"",MAX(AB$8:AB30)+1,"")</f>
        <v/>
      </c>
      <c r="AC31" t="str">
        <f t="shared" si="4"/>
        <v/>
      </c>
      <c r="AD31" t="str">
        <f>IF(AC31&lt;&gt;"",MAX(AD$8:AD30)+1,"")</f>
        <v/>
      </c>
      <c r="AE31" t="str">
        <f t="shared" si="5"/>
        <v/>
      </c>
      <c r="AF31" t="str">
        <f>IF(AE31&lt;&gt;"",MAX(AF$8:AF30)+1,"")</f>
        <v/>
      </c>
      <c r="AG31" t="str">
        <f t="shared" si="6"/>
        <v/>
      </c>
      <c r="AH31" t="str">
        <f>IF(AG31&lt;&gt;"",MAX(AH$8:AH30)+1,"")</f>
        <v/>
      </c>
      <c r="AI31" t="str">
        <f t="shared" si="7"/>
        <v/>
      </c>
      <c r="AJ31" t="str">
        <f>IF(AI31&lt;&gt;"",MAX(AJ$8:AJ30)+1,"")</f>
        <v/>
      </c>
      <c r="AK31" s="26">
        <f t="shared" si="22"/>
        <v>0</v>
      </c>
      <c r="AL31">
        <f t="shared" si="23"/>
        <v>0</v>
      </c>
      <c r="AM31">
        <f t="shared" si="24"/>
        <v>5</v>
      </c>
      <c r="AN31" t="str">
        <f t="shared" si="25"/>
        <v/>
      </c>
      <c r="AO31" t="str">
        <f>IF(AN31="","",MAX(AO$8:AO30)+1)</f>
        <v/>
      </c>
      <c r="AP31" t="str">
        <f t="shared" si="25"/>
        <v/>
      </c>
      <c r="AQ31" t="str">
        <f t="shared" si="25"/>
        <v/>
      </c>
      <c r="AR31" t="str">
        <f t="shared" si="25"/>
        <v/>
      </c>
      <c r="AS31" t="str">
        <f t="shared" si="26"/>
        <v/>
      </c>
      <c r="AT31" t="str">
        <f>IF(AS31="","",MAX(AT$8:AT30)+1)</f>
        <v/>
      </c>
      <c r="AU31" t="str">
        <f t="shared" si="27"/>
        <v/>
      </c>
      <c r="AV31" s="119" t="str">
        <f t="shared" si="28"/>
        <v/>
      </c>
      <c r="AW31" t="str">
        <f t="shared" si="29"/>
        <v/>
      </c>
      <c r="AX31" t="str">
        <f t="shared" si="29"/>
        <v/>
      </c>
      <c r="AY31" t="str">
        <f t="shared" si="29"/>
        <v/>
      </c>
      <c r="AZ31" t="str">
        <f t="shared" si="29"/>
        <v/>
      </c>
      <c r="BA31" s="119" t="str">
        <f t="shared" si="30"/>
        <v/>
      </c>
      <c r="BC31" t="str">
        <f t="shared" si="31"/>
        <v>,00</v>
      </c>
      <c r="BD31">
        <f t="shared" si="10"/>
        <v>0</v>
      </c>
    </row>
    <row r="32" spans="1:56" ht="21" customHeight="1" x14ac:dyDescent="0.35">
      <c r="A32" s="129" t="str">
        <f>IF(B32&lt;&gt;"",MAX($A$8:A31)+1,"")</f>
        <v/>
      </c>
      <c r="B32" s="7"/>
      <c r="C32" s="130"/>
      <c r="D32" s="131"/>
      <c r="E32" s="132"/>
      <c r="F32" s="133"/>
      <c r="G32" s="130"/>
      <c r="H32" s="289" t="str">
        <f t="shared" si="11"/>
        <v/>
      </c>
      <c r="I32" s="115">
        <f t="shared" si="12"/>
        <v>0</v>
      </c>
      <c r="J32" s="271" t="str">
        <f t="shared" si="13"/>
        <v/>
      </c>
      <c r="K32" s="272"/>
      <c r="L32" s="274"/>
      <c r="M32" s="134">
        <f t="shared" si="14"/>
        <v>0</v>
      </c>
      <c r="N32" s="254" t="str">
        <f t="shared" si="15"/>
        <v/>
      </c>
      <c r="O32" s="135">
        <f t="shared" si="16"/>
        <v>0</v>
      </c>
      <c r="P32" s="136">
        <f t="shared" si="17"/>
        <v>0</v>
      </c>
      <c r="Q32" s="130" t="str">
        <f t="shared" si="32"/>
        <v/>
      </c>
      <c r="R32" s="131" t="str">
        <f t="shared" si="18"/>
        <v/>
      </c>
      <c r="S32" s="137" t="str">
        <f t="shared" si="1"/>
        <v/>
      </c>
      <c r="T32" s="133" t="str">
        <f t="shared" si="32"/>
        <v/>
      </c>
      <c r="U32" s="138" t="str">
        <f t="shared" si="32"/>
        <v/>
      </c>
      <c r="V32" s="255">
        <f t="shared" si="19"/>
        <v>0</v>
      </c>
      <c r="W32" s="256" t="str">
        <f t="shared" si="20"/>
        <v/>
      </c>
      <c r="X32" s="29" t="str">
        <f t="shared" si="2"/>
        <v/>
      </c>
      <c r="Y32" s="45">
        <f t="shared" si="2"/>
        <v>0</v>
      </c>
      <c r="Z32" s="26" t="str">
        <f t="shared" si="21"/>
        <v/>
      </c>
      <c r="AA32" t="str">
        <f t="shared" si="3"/>
        <v/>
      </c>
      <c r="AB32" t="str">
        <f>IF(AA32&lt;&gt;"",MAX(AB$8:AB31)+1,"")</f>
        <v/>
      </c>
      <c r="AC32" t="str">
        <f t="shared" si="4"/>
        <v/>
      </c>
      <c r="AD32" t="str">
        <f>IF(AC32&lt;&gt;"",MAX(AD$8:AD31)+1,"")</f>
        <v/>
      </c>
      <c r="AE32" t="str">
        <f t="shared" si="5"/>
        <v/>
      </c>
      <c r="AF32" t="str">
        <f>IF(AE32&lt;&gt;"",MAX(AF$8:AF31)+1,"")</f>
        <v/>
      </c>
      <c r="AG32" t="str">
        <f t="shared" si="6"/>
        <v/>
      </c>
      <c r="AH32" t="str">
        <f>IF(AG32&lt;&gt;"",MAX(AH$8:AH31)+1,"")</f>
        <v/>
      </c>
      <c r="AI32" t="str">
        <f t="shared" si="7"/>
        <v/>
      </c>
      <c r="AJ32" t="str">
        <f>IF(AI32&lt;&gt;"",MAX(AJ$8:AJ31)+1,"")</f>
        <v/>
      </c>
      <c r="AK32" s="26">
        <f t="shared" si="22"/>
        <v>0</v>
      </c>
      <c r="AL32">
        <f t="shared" si="23"/>
        <v>0</v>
      </c>
      <c r="AM32">
        <f t="shared" si="24"/>
        <v>5</v>
      </c>
      <c r="AN32" t="str">
        <f t="shared" si="25"/>
        <v/>
      </c>
      <c r="AO32" t="str">
        <f>IF(AN32="","",MAX(AO$8:AO31)+1)</f>
        <v/>
      </c>
      <c r="AP32" t="str">
        <f t="shared" si="25"/>
        <v/>
      </c>
      <c r="AQ32" t="str">
        <f t="shared" si="25"/>
        <v/>
      </c>
      <c r="AR32" t="str">
        <f t="shared" si="25"/>
        <v/>
      </c>
      <c r="AS32" t="str">
        <f t="shared" si="26"/>
        <v/>
      </c>
      <c r="AT32" t="str">
        <f>IF(AS32="","",MAX(AT$8:AT31)+1)</f>
        <v/>
      </c>
      <c r="AU32" t="str">
        <f t="shared" si="27"/>
        <v/>
      </c>
      <c r="AV32" s="119" t="str">
        <f t="shared" si="28"/>
        <v/>
      </c>
      <c r="AW32" t="str">
        <f t="shared" si="29"/>
        <v/>
      </c>
      <c r="AX32" t="str">
        <f t="shared" si="29"/>
        <v/>
      </c>
      <c r="AY32" t="str">
        <f t="shared" si="29"/>
        <v/>
      </c>
      <c r="AZ32" t="str">
        <f t="shared" si="29"/>
        <v/>
      </c>
      <c r="BA32" s="119" t="str">
        <f t="shared" si="30"/>
        <v/>
      </c>
      <c r="BC32" t="str">
        <f t="shared" si="31"/>
        <v>,00</v>
      </c>
      <c r="BD32">
        <f t="shared" si="10"/>
        <v>0</v>
      </c>
    </row>
    <row r="33" spans="1:56" ht="21" customHeight="1" x14ac:dyDescent="0.35">
      <c r="A33" s="129" t="str">
        <f>IF(B33&lt;&gt;"",MAX($A$8:A32)+1,"")</f>
        <v/>
      </c>
      <c r="B33" s="7"/>
      <c r="C33" s="130"/>
      <c r="D33" s="131"/>
      <c r="E33" s="132"/>
      <c r="F33" s="133"/>
      <c r="G33" s="130"/>
      <c r="H33" s="289" t="str">
        <f t="shared" si="11"/>
        <v/>
      </c>
      <c r="I33" s="115">
        <f t="shared" si="12"/>
        <v>0</v>
      </c>
      <c r="J33" s="271" t="str">
        <f t="shared" si="13"/>
        <v/>
      </c>
      <c r="K33" s="272"/>
      <c r="L33" s="274"/>
      <c r="M33" s="134">
        <f t="shared" si="14"/>
        <v>0</v>
      </c>
      <c r="N33" s="254" t="str">
        <f t="shared" si="15"/>
        <v/>
      </c>
      <c r="O33" s="135">
        <f t="shared" si="16"/>
        <v>0</v>
      </c>
      <c r="P33" s="136">
        <f t="shared" si="17"/>
        <v>0</v>
      </c>
      <c r="Q33" s="130" t="str">
        <f t="shared" si="32"/>
        <v/>
      </c>
      <c r="R33" s="131" t="str">
        <f t="shared" si="18"/>
        <v/>
      </c>
      <c r="S33" s="137" t="str">
        <f t="shared" si="1"/>
        <v/>
      </c>
      <c r="T33" s="133" t="str">
        <f t="shared" si="32"/>
        <v/>
      </c>
      <c r="U33" s="138" t="str">
        <f t="shared" si="32"/>
        <v/>
      </c>
      <c r="V33" s="255">
        <f t="shared" si="19"/>
        <v>0</v>
      </c>
      <c r="W33" s="256" t="str">
        <f t="shared" si="20"/>
        <v/>
      </c>
      <c r="X33" s="29" t="str">
        <f t="shared" si="2"/>
        <v/>
      </c>
      <c r="Y33" s="45">
        <f t="shared" si="2"/>
        <v>0</v>
      </c>
      <c r="Z33" s="26" t="str">
        <f t="shared" si="21"/>
        <v/>
      </c>
      <c r="AA33" t="str">
        <f t="shared" si="3"/>
        <v/>
      </c>
      <c r="AB33" t="str">
        <f>IF(AA33&lt;&gt;"",MAX(AB$8:AB32)+1,"")</f>
        <v/>
      </c>
      <c r="AC33" t="str">
        <f t="shared" si="4"/>
        <v/>
      </c>
      <c r="AD33" t="str">
        <f>IF(AC33&lt;&gt;"",MAX(AD$8:AD32)+1,"")</f>
        <v/>
      </c>
      <c r="AE33" t="str">
        <f t="shared" si="5"/>
        <v/>
      </c>
      <c r="AF33" t="str">
        <f>IF(AE33&lt;&gt;"",MAX(AF$8:AF32)+1,"")</f>
        <v/>
      </c>
      <c r="AG33" t="str">
        <f t="shared" si="6"/>
        <v/>
      </c>
      <c r="AH33" t="str">
        <f>IF(AG33&lt;&gt;"",MAX(AH$8:AH32)+1,"")</f>
        <v/>
      </c>
      <c r="AI33" t="str">
        <f t="shared" si="7"/>
        <v/>
      </c>
      <c r="AJ33" t="str">
        <f>IF(AI33&lt;&gt;"",MAX(AJ$8:AJ32)+1,"")</f>
        <v/>
      </c>
      <c r="AK33" s="26">
        <f t="shared" si="22"/>
        <v>0</v>
      </c>
      <c r="AL33">
        <f t="shared" si="23"/>
        <v>0</v>
      </c>
      <c r="AM33">
        <f t="shared" si="24"/>
        <v>5</v>
      </c>
      <c r="AN33" t="str">
        <f t="shared" si="25"/>
        <v/>
      </c>
      <c r="AO33" t="str">
        <f>IF(AN33="","",MAX(AO$8:AO32)+1)</f>
        <v/>
      </c>
      <c r="AP33" t="str">
        <f t="shared" si="25"/>
        <v/>
      </c>
      <c r="AQ33" t="str">
        <f t="shared" si="25"/>
        <v/>
      </c>
      <c r="AR33" t="str">
        <f t="shared" si="25"/>
        <v/>
      </c>
      <c r="AS33" t="str">
        <f t="shared" si="26"/>
        <v/>
      </c>
      <c r="AT33" t="str">
        <f>IF(AS33="","",MAX(AT$8:AT32)+1)</f>
        <v/>
      </c>
      <c r="AU33" t="str">
        <f t="shared" si="27"/>
        <v/>
      </c>
      <c r="AV33" s="119" t="str">
        <f t="shared" si="28"/>
        <v/>
      </c>
      <c r="AW33" t="str">
        <f t="shared" si="29"/>
        <v/>
      </c>
      <c r="AX33" t="str">
        <f t="shared" si="29"/>
        <v/>
      </c>
      <c r="AY33" t="str">
        <f t="shared" si="29"/>
        <v/>
      </c>
      <c r="AZ33" t="str">
        <f t="shared" si="29"/>
        <v/>
      </c>
      <c r="BA33" s="119" t="str">
        <f t="shared" si="30"/>
        <v/>
      </c>
      <c r="BC33" t="str">
        <f t="shared" si="31"/>
        <v>,00</v>
      </c>
      <c r="BD33">
        <f t="shared" si="10"/>
        <v>0</v>
      </c>
    </row>
    <row r="34" spans="1:56" ht="21" customHeight="1" x14ac:dyDescent="0.35">
      <c r="A34" s="129" t="str">
        <f>IF(B34&lt;&gt;"",MAX($A$8:A33)+1,"")</f>
        <v/>
      </c>
      <c r="B34" s="7"/>
      <c r="C34" s="130"/>
      <c r="D34" s="131"/>
      <c r="E34" s="132"/>
      <c r="F34" s="133"/>
      <c r="G34" s="130"/>
      <c r="H34" s="289" t="str">
        <f t="shared" si="11"/>
        <v/>
      </c>
      <c r="I34" s="115">
        <f t="shared" si="12"/>
        <v>0</v>
      </c>
      <c r="J34" s="271" t="str">
        <f t="shared" si="13"/>
        <v/>
      </c>
      <c r="K34" s="272"/>
      <c r="L34" s="274"/>
      <c r="M34" s="134">
        <f t="shared" si="14"/>
        <v>0</v>
      </c>
      <c r="N34" s="254" t="str">
        <f t="shared" si="15"/>
        <v/>
      </c>
      <c r="O34" s="135">
        <f t="shared" si="16"/>
        <v>0</v>
      </c>
      <c r="P34" s="136">
        <f t="shared" si="17"/>
        <v>0</v>
      </c>
      <c r="Q34" s="130" t="str">
        <f t="shared" si="32"/>
        <v/>
      </c>
      <c r="R34" s="131" t="str">
        <f t="shared" si="18"/>
        <v/>
      </c>
      <c r="S34" s="137" t="str">
        <f t="shared" si="1"/>
        <v/>
      </c>
      <c r="T34" s="133" t="str">
        <f t="shared" si="32"/>
        <v/>
      </c>
      <c r="U34" s="138" t="str">
        <f t="shared" si="32"/>
        <v/>
      </c>
      <c r="V34" s="255">
        <f t="shared" si="19"/>
        <v>0</v>
      </c>
      <c r="W34" s="256" t="str">
        <f t="shared" si="20"/>
        <v/>
      </c>
      <c r="X34" s="29" t="str">
        <f t="shared" si="2"/>
        <v/>
      </c>
      <c r="Y34" s="45">
        <f t="shared" si="2"/>
        <v>0</v>
      </c>
      <c r="Z34" s="26" t="str">
        <f t="shared" si="21"/>
        <v/>
      </c>
      <c r="AA34" t="str">
        <f t="shared" si="3"/>
        <v/>
      </c>
      <c r="AB34" t="str">
        <f>IF(AA34&lt;&gt;"",MAX(AB$8:AB33)+1,"")</f>
        <v/>
      </c>
      <c r="AC34" t="str">
        <f t="shared" si="4"/>
        <v/>
      </c>
      <c r="AD34" t="str">
        <f>IF(AC34&lt;&gt;"",MAX(AD$8:AD33)+1,"")</f>
        <v/>
      </c>
      <c r="AE34" t="str">
        <f t="shared" si="5"/>
        <v/>
      </c>
      <c r="AF34" t="str">
        <f>IF(AE34&lt;&gt;"",MAX(AF$8:AF33)+1,"")</f>
        <v/>
      </c>
      <c r="AG34" t="str">
        <f t="shared" si="6"/>
        <v/>
      </c>
      <c r="AH34" t="str">
        <f>IF(AG34&lt;&gt;"",MAX(AH$8:AH33)+1,"")</f>
        <v/>
      </c>
      <c r="AI34" t="str">
        <f t="shared" si="7"/>
        <v/>
      </c>
      <c r="AJ34" t="str">
        <f>IF(AI34&lt;&gt;"",MAX(AJ$8:AJ33)+1,"")</f>
        <v/>
      </c>
      <c r="AK34" s="26">
        <f t="shared" si="22"/>
        <v>0</v>
      </c>
      <c r="AL34">
        <f t="shared" si="23"/>
        <v>0</v>
      </c>
      <c r="AM34">
        <f t="shared" si="24"/>
        <v>5</v>
      </c>
      <c r="AN34" t="str">
        <f t="shared" si="25"/>
        <v/>
      </c>
      <c r="AO34" t="str">
        <f>IF(AN34="","",MAX(AO$8:AO33)+1)</f>
        <v/>
      </c>
      <c r="AP34" t="str">
        <f t="shared" si="25"/>
        <v/>
      </c>
      <c r="AQ34" t="str">
        <f t="shared" si="25"/>
        <v/>
      </c>
      <c r="AR34" t="str">
        <f t="shared" si="25"/>
        <v/>
      </c>
      <c r="AS34" t="str">
        <f t="shared" si="26"/>
        <v/>
      </c>
      <c r="AT34" t="str">
        <f>IF(AS34="","",MAX(AT$8:AT33)+1)</f>
        <v/>
      </c>
      <c r="AU34" t="str">
        <f t="shared" si="27"/>
        <v/>
      </c>
      <c r="AV34" s="119" t="str">
        <f t="shared" si="28"/>
        <v/>
      </c>
      <c r="AW34" t="str">
        <f t="shared" si="29"/>
        <v/>
      </c>
      <c r="AX34" t="str">
        <f t="shared" si="29"/>
        <v/>
      </c>
      <c r="AY34" t="str">
        <f t="shared" si="29"/>
        <v/>
      </c>
      <c r="AZ34" t="str">
        <f t="shared" si="29"/>
        <v/>
      </c>
      <c r="BA34" s="119" t="str">
        <f t="shared" si="30"/>
        <v/>
      </c>
      <c r="BC34" t="str">
        <f t="shared" si="31"/>
        <v>,00</v>
      </c>
      <c r="BD34">
        <f t="shared" si="10"/>
        <v>0</v>
      </c>
    </row>
    <row r="35" spans="1:56" ht="21" customHeight="1" x14ac:dyDescent="0.35">
      <c r="A35" s="129" t="str">
        <f>IF(B35&lt;&gt;"",MAX($A$8:A34)+1,"")</f>
        <v/>
      </c>
      <c r="B35" s="7"/>
      <c r="C35" s="130"/>
      <c r="D35" s="131"/>
      <c r="E35" s="132"/>
      <c r="F35" s="133"/>
      <c r="G35" s="130"/>
      <c r="H35" s="289" t="str">
        <f t="shared" si="11"/>
        <v/>
      </c>
      <c r="I35" s="115">
        <f t="shared" si="12"/>
        <v>0</v>
      </c>
      <c r="J35" s="271" t="str">
        <f t="shared" si="13"/>
        <v/>
      </c>
      <c r="K35" s="272"/>
      <c r="L35" s="274"/>
      <c r="M35" s="134">
        <f t="shared" si="14"/>
        <v>0</v>
      </c>
      <c r="N35" s="254" t="str">
        <f t="shared" si="15"/>
        <v/>
      </c>
      <c r="O35" s="135">
        <f t="shared" si="16"/>
        <v>0</v>
      </c>
      <c r="P35" s="136">
        <f t="shared" si="17"/>
        <v>0</v>
      </c>
      <c r="Q35" s="130" t="str">
        <f t="shared" si="32"/>
        <v/>
      </c>
      <c r="R35" s="131" t="str">
        <f t="shared" si="18"/>
        <v/>
      </c>
      <c r="S35" s="137" t="str">
        <f t="shared" si="1"/>
        <v/>
      </c>
      <c r="T35" s="133" t="str">
        <f t="shared" si="32"/>
        <v/>
      </c>
      <c r="U35" s="138" t="str">
        <f t="shared" si="32"/>
        <v/>
      </c>
      <c r="V35" s="255">
        <f t="shared" si="19"/>
        <v>0</v>
      </c>
      <c r="W35" s="256" t="str">
        <f t="shared" si="20"/>
        <v/>
      </c>
      <c r="X35" s="29" t="str">
        <f t="shared" si="2"/>
        <v/>
      </c>
      <c r="Y35" s="45">
        <f t="shared" si="2"/>
        <v>0</v>
      </c>
      <c r="Z35" s="26" t="str">
        <f t="shared" si="21"/>
        <v/>
      </c>
      <c r="AA35" t="str">
        <f t="shared" si="3"/>
        <v/>
      </c>
      <c r="AB35" t="str">
        <f>IF(AA35&lt;&gt;"",MAX(AB$8:AB34)+1,"")</f>
        <v/>
      </c>
      <c r="AC35" t="str">
        <f t="shared" si="4"/>
        <v/>
      </c>
      <c r="AD35" t="str">
        <f>IF(AC35&lt;&gt;"",MAX(AD$8:AD34)+1,"")</f>
        <v/>
      </c>
      <c r="AE35" t="str">
        <f t="shared" si="5"/>
        <v/>
      </c>
      <c r="AF35" t="str">
        <f>IF(AE35&lt;&gt;"",MAX(AF$8:AF34)+1,"")</f>
        <v/>
      </c>
      <c r="AG35" t="str">
        <f t="shared" si="6"/>
        <v/>
      </c>
      <c r="AH35" t="str">
        <f>IF(AG35&lt;&gt;"",MAX(AH$8:AH34)+1,"")</f>
        <v/>
      </c>
      <c r="AI35" t="str">
        <f t="shared" si="7"/>
        <v/>
      </c>
      <c r="AJ35" t="str">
        <f>IF(AI35&lt;&gt;"",MAX(AJ$8:AJ34)+1,"")</f>
        <v/>
      </c>
      <c r="AK35" s="26">
        <f t="shared" si="22"/>
        <v>0</v>
      </c>
      <c r="AL35">
        <f t="shared" si="23"/>
        <v>0</v>
      </c>
      <c r="AM35">
        <f t="shared" si="24"/>
        <v>5</v>
      </c>
      <c r="AN35" t="str">
        <f t="shared" si="25"/>
        <v/>
      </c>
      <c r="AO35" t="str">
        <f>IF(AN35="","",MAX(AO$8:AO34)+1)</f>
        <v/>
      </c>
      <c r="AP35" t="str">
        <f t="shared" si="25"/>
        <v/>
      </c>
      <c r="AQ35" t="str">
        <f t="shared" si="25"/>
        <v/>
      </c>
      <c r="AR35" t="str">
        <f t="shared" si="25"/>
        <v/>
      </c>
      <c r="AS35" t="str">
        <f t="shared" si="26"/>
        <v/>
      </c>
      <c r="AT35" t="str">
        <f>IF(AS35="","",MAX(AT$8:AT34)+1)</f>
        <v/>
      </c>
      <c r="AU35" t="str">
        <f t="shared" si="27"/>
        <v/>
      </c>
      <c r="AV35" s="119" t="str">
        <f t="shared" si="28"/>
        <v/>
      </c>
      <c r="AW35" t="str">
        <f t="shared" si="29"/>
        <v/>
      </c>
      <c r="AX35" t="str">
        <f t="shared" si="29"/>
        <v/>
      </c>
      <c r="AY35" t="str">
        <f t="shared" si="29"/>
        <v/>
      </c>
      <c r="AZ35" t="str">
        <f t="shared" si="29"/>
        <v/>
      </c>
      <c r="BA35" s="119" t="str">
        <f t="shared" si="30"/>
        <v/>
      </c>
      <c r="BC35" t="str">
        <f t="shared" si="31"/>
        <v>,00</v>
      </c>
      <c r="BD35">
        <f t="shared" si="10"/>
        <v>0</v>
      </c>
    </row>
    <row r="36" spans="1:56" ht="21" customHeight="1" x14ac:dyDescent="0.35">
      <c r="A36" s="129" t="str">
        <f>IF(B36&lt;&gt;"",MAX($A$8:A35)+1,"")</f>
        <v/>
      </c>
      <c r="B36" s="7"/>
      <c r="C36" s="130"/>
      <c r="D36" s="131"/>
      <c r="E36" s="132"/>
      <c r="F36" s="133"/>
      <c r="G36" s="130"/>
      <c r="H36" s="289" t="str">
        <f t="shared" si="11"/>
        <v/>
      </c>
      <c r="I36" s="115">
        <f t="shared" si="12"/>
        <v>0</v>
      </c>
      <c r="J36" s="271" t="str">
        <f t="shared" si="13"/>
        <v/>
      </c>
      <c r="K36" s="272"/>
      <c r="L36" s="274"/>
      <c r="M36" s="134">
        <f t="shared" si="14"/>
        <v>0</v>
      </c>
      <c r="N36" s="254" t="str">
        <f t="shared" si="15"/>
        <v/>
      </c>
      <c r="O36" s="135">
        <f t="shared" si="16"/>
        <v>0</v>
      </c>
      <c r="P36" s="136">
        <f t="shared" si="17"/>
        <v>0</v>
      </c>
      <c r="Q36" s="130" t="str">
        <f t="shared" si="32"/>
        <v/>
      </c>
      <c r="R36" s="131" t="str">
        <f t="shared" si="18"/>
        <v/>
      </c>
      <c r="S36" s="137" t="str">
        <f t="shared" si="1"/>
        <v/>
      </c>
      <c r="T36" s="133" t="str">
        <f t="shared" si="32"/>
        <v/>
      </c>
      <c r="U36" s="138" t="str">
        <f t="shared" si="32"/>
        <v/>
      </c>
      <c r="V36" s="255">
        <f t="shared" si="19"/>
        <v>0</v>
      </c>
      <c r="W36" s="256" t="str">
        <f t="shared" si="20"/>
        <v/>
      </c>
      <c r="X36" s="29" t="str">
        <f t="shared" si="2"/>
        <v/>
      </c>
      <c r="Y36" s="45">
        <f t="shared" si="2"/>
        <v>0</v>
      </c>
      <c r="Z36" s="26" t="str">
        <f t="shared" si="21"/>
        <v/>
      </c>
      <c r="AA36" t="str">
        <f t="shared" si="3"/>
        <v/>
      </c>
      <c r="AB36" t="str">
        <f>IF(AA36&lt;&gt;"",MAX(AB$8:AB35)+1,"")</f>
        <v/>
      </c>
      <c r="AC36" t="str">
        <f t="shared" si="4"/>
        <v/>
      </c>
      <c r="AD36" t="str">
        <f>IF(AC36&lt;&gt;"",MAX(AD$8:AD35)+1,"")</f>
        <v/>
      </c>
      <c r="AE36" t="str">
        <f t="shared" si="5"/>
        <v/>
      </c>
      <c r="AF36" t="str">
        <f>IF(AE36&lt;&gt;"",MAX(AF$8:AF35)+1,"")</f>
        <v/>
      </c>
      <c r="AG36" t="str">
        <f t="shared" si="6"/>
        <v/>
      </c>
      <c r="AH36" t="str">
        <f>IF(AG36&lt;&gt;"",MAX(AH$8:AH35)+1,"")</f>
        <v/>
      </c>
      <c r="AI36" t="str">
        <f t="shared" si="7"/>
        <v/>
      </c>
      <c r="AJ36" t="str">
        <f>IF(AI36&lt;&gt;"",MAX(AJ$8:AJ35)+1,"")</f>
        <v/>
      </c>
      <c r="AK36" s="26">
        <f t="shared" si="22"/>
        <v>0</v>
      </c>
      <c r="AL36">
        <f t="shared" si="23"/>
        <v>0</v>
      </c>
      <c r="AM36">
        <f t="shared" si="24"/>
        <v>5</v>
      </c>
      <c r="AN36" t="str">
        <f t="shared" si="25"/>
        <v/>
      </c>
      <c r="AO36" t="str">
        <f>IF(AN36="","",MAX(AO$8:AO35)+1)</f>
        <v/>
      </c>
      <c r="AP36" t="str">
        <f t="shared" si="25"/>
        <v/>
      </c>
      <c r="AQ36" t="str">
        <f t="shared" si="25"/>
        <v/>
      </c>
      <c r="AR36" t="str">
        <f t="shared" si="25"/>
        <v/>
      </c>
      <c r="AS36" t="str">
        <f t="shared" si="26"/>
        <v/>
      </c>
      <c r="AT36" t="str">
        <f>IF(AS36="","",MAX(AT$8:AT35)+1)</f>
        <v/>
      </c>
      <c r="AU36" t="str">
        <f t="shared" si="27"/>
        <v/>
      </c>
      <c r="AV36" s="119" t="str">
        <f t="shared" si="28"/>
        <v/>
      </c>
      <c r="AW36" t="str">
        <f t="shared" si="29"/>
        <v/>
      </c>
      <c r="AX36" t="str">
        <f t="shared" si="29"/>
        <v/>
      </c>
      <c r="AY36" t="str">
        <f t="shared" si="29"/>
        <v/>
      </c>
      <c r="AZ36" t="str">
        <f t="shared" si="29"/>
        <v/>
      </c>
      <c r="BA36" s="119" t="str">
        <f t="shared" si="30"/>
        <v/>
      </c>
      <c r="BC36" t="str">
        <f t="shared" si="31"/>
        <v>,00</v>
      </c>
      <c r="BD36">
        <f t="shared" si="10"/>
        <v>0</v>
      </c>
    </row>
    <row r="37" spans="1:56" ht="21" customHeight="1" x14ac:dyDescent="0.35">
      <c r="A37" s="129" t="str">
        <f>IF(B37&lt;&gt;"",MAX($A$8:A36)+1,"")</f>
        <v/>
      </c>
      <c r="B37" s="7"/>
      <c r="C37" s="130"/>
      <c r="D37" s="131"/>
      <c r="E37" s="132"/>
      <c r="F37" s="133"/>
      <c r="G37" s="130"/>
      <c r="H37" s="289" t="str">
        <f t="shared" si="11"/>
        <v/>
      </c>
      <c r="I37" s="115">
        <f t="shared" si="12"/>
        <v>0</v>
      </c>
      <c r="J37" s="271" t="str">
        <f t="shared" si="13"/>
        <v/>
      </c>
      <c r="K37" s="272"/>
      <c r="L37" s="274"/>
      <c r="M37" s="134">
        <f t="shared" si="14"/>
        <v>0</v>
      </c>
      <c r="N37" s="254" t="str">
        <f t="shared" si="15"/>
        <v/>
      </c>
      <c r="O37" s="135">
        <f t="shared" si="16"/>
        <v>0</v>
      </c>
      <c r="P37" s="136">
        <f t="shared" si="17"/>
        <v>0</v>
      </c>
      <c r="Q37" s="130" t="str">
        <f t="shared" si="32"/>
        <v/>
      </c>
      <c r="R37" s="131" t="str">
        <f t="shared" si="18"/>
        <v/>
      </c>
      <c r="S37" s="137" t="str">
        <f t="shared" si="1"/>
        <v/>
      </c>
      <c r="T37" s="133" t="str">
        <f t="shared" si="32"/>
        <v/>
      </c>
      <c r="U37" s="138" t="str">
        <f t="shared" si="32"/>
        <v/>
      </c>
      <c r="V37" s="255">
        <f t="shared" si="19"/>
        <v>0</v>
      </c>
      <c r="W37" s="256" t="str">
        <f t="shared" si="20"/>
        <v/>
      </c>
      <c r="X37" s="29" t="str">
        <f t="shared" si="2"/>
        <v/>
      </c>
      <c r="Y37" s="45">
        <f t="shared" si="2"/>
        <v>0</v>
      </c>
      <c r="Z37" s="26" t="str">
        <f t="shared" si="21"/>
        <v/>
      </c>
      <c r="AA37" t="str">
        <f t="shared" si="3"/>
        <v/>
      </c>
      <c r="AB37" t="str">
        <f>IF(AA37&lt;&gt;"",MAX(AB$8:AB36)+1,"")</f>
        <v/>
      </c>
      <c r="AC37" t="str">
        <f t="shared" si="4"/>
        <v/>
      </c>
      <c r="AD37" t="str">
        <f>IF(AC37&lt;&gt;"",MAX(AD$8:AD36)+1,"")</f>
        <v/>
      </c>
      <c r="AE37" t="str">
        <f t="shared" si="5"/>
        <v/>
      </c>
      <c r="AF37" t="str">
        <f>IF(AE37&lt;&gt;"",MAX(AF$8:AF36)+1,"")</f>
        <v/>
      </c>
      <c r="AG37" t="str">
        <f t="shared" si="6"/>
        <v/>
      </c>
      <c r="AH37" t="str">
        <f>IF(AG37&lt;&gt;"",MAX(AH$8:AH36)+1,"")</f>
        <v/>
      </c>
      <c r="AI37" t="str">
        <f t="shared" si="7"/>
        <v/>
      </c>
      <c r="AJ37" t="str">
        <f>IF(AI37&lt;&gt;"",MAX(AJ$8:AJ36)+1,"")</f>
        <v/>
      </c>
      <c r="AK37" s="26">
        <f t="shared" si="22"/>
        <v>0</v>
      </c>
      <c r="AL37">
        <f t="shared" si="23"/>
        <v>0</v>
      </c>
      <c r="AM37">
        <f t="shared" si="24"/>
        <v>5</v>
      </c>
      <c r="AN37" t="str">
        <f t="shared" si="25"/>
        <v/>
      </c>
      <c r="AO37" t="str">
        <f>IF(AN37="","",MAX(AO$8:AO36)+1)</f>
        <v/>
      </c>
      <c r="AP37" t="str">
        <f t="shared" si="25"/>
        <v/>
      </c>
      <c r="AQ37" t="str">
        <f t="shared" si="25"/>
        <v/>
      </c>
      <c r="AR37" t="str">
        <f t="shared" si="25"/>
        <v/>
      </c>
      <c r="AS37" t="str">
        <f t="shared" si="26"/>
        <v/>
      </c>
      <c r="AT37" t="str">
        <f>IF(AS37="","",MAX(AT$8:AT36)+1)</f>
        <v/>
      </c>
      <c r="AU37" t="str">
        <f t="shared" si="27"/>
        <v/>
      </c>
      <c r="AV37" s="119" t="str">
        <f t="shared" si="28"/>
        <v/>
      </c>
      <c r="AW37" t="str">
        <f t="shared" si="29"/>
        <v/>
      </c>
      <c r="AX37" t="str">
        <f t="shared" si="29"/>
        <v/>
      </c>
      <c r="AY37" t="str">
        <f t="shared" si="29"/>
        <v/>
      </c>
      <c r="AZ37" t="str">
        <f t="shared" si="29"/>
        <v/>
      </c>
      <c r="BA37" s="119" t="str">
        <f t="shared" si="30"/>
        <v/>
      </c>
      <c r="BC37" t="str">
        <f t="shared" si="31"/>
        <v>,00</v>
      </c>
      <c r="BD37">
        <f t="shared" si="10"/>
        <v>0</v>
      </c>
    </row>
    <row r="38" spans="1:56" ht="21" customHeight="1" x14ac:dyDescent="0.35">
      <c r="A38" s="129" t="str">
        <f>IF(B38&lt;&gt;"",MAX($A$8:A37)+1,"")</f>
        <v/>
      </c>
      <c r="B38" s="7"/>
      <c r="C38" s="130"/>
      <c r="D38" s="131"/>
      <c r="E38" s="132"/>
      <c r="F38" s="133"/>
      <c r="G38" s="130"/>
      <c r="H38" s="289" t="str">
        <f t="shared" si="11"/>
        <v/>
      </c>
      <c r="I38" s="115">
        <f t="shared" si="12"/>
        <v>0</v>
      </c>
      <c r="J38" s="271" t="str">
        <f t="shared" si="13"/>
        <v/>
      </c>
      <c r="K38" s="272"/>
      <c r="L38" s="274"/>
      <c r="M38" s="134">
        <f t="shared" si="14"/>
        <v>0</v>
      </c>
      <c r="N38" s="254" t="str">
        <f t="shared" si="15"/>
        <v/>
      </c>
      <c r="O38" s="135">
        <f t="shared" si="16"/>
        <v>0</v>
      </c>
      <c r="P38" s="136">
        <f t="shared" si="17"/>
        <v>0</v>
      </c>
      <c r="Q38" s="130" t="str">
        <f t="shared" si="32"/>
        <v/>
      </c>
      <c r="R38" s="131" t="str">
        <f t="shared" si="18"/>
        <v/>
      </c>
      <c r="S38" s="137" t="str">
        <f t="shared" si="1"/>
        <v/>
      </c>
      <c r="T38" s="133" t="str">
        <f t="shared" si="32"/>
        <v/>
      </c>
      <c r="U38" s="138" t="str">
        <f t="shared" si="32"/>
        <v/>
      </c>
      <c r="V38" s="255">
        <f t="shared" si="19"/>
        <v>0</v>
      </c>
      <c r="W38" s="256" t="str">
        <f t="shared" si="20"/>
        <v/>
      </c>
      <c r="X38" s="29" t="str">
        <f t="shared" si="2"/>
        <v/>
      </c>
      <c r="Y38" s="45">
        <f t="shared" si="2"/>
        <v>0</v>
      </c>
      <c r="Z38" s="26" t="str">
        <f t="shared" si="21"/>
        <v/>
      </c>
      <c r="AA38" t="str">
        <f t="shared" si="3"/>
        <v/>
      </c>
      <c r="AB38" t="str">
        <f>IF(AA38&lt;&gt;"",MAX(AB$8:AB37)+1,"")</f>
        <v/>
      </c>
      <c r="AC38" t="str">
        <f t="shared" si="4"/>
        <v/>
      </c>
      <c r="AD38" t="str">
        <f>IF(AC38&lt;&gt;"",MAX(AD$8:AD37)+1,"")</f>
        <v/>
      </c>
      <c r="AE38" t="str">
        <f t="shared" si="5"/>
        <v/>
      </c>
      <c r="AF38" t="str">
        <f>IF(AE38&lt;&gt;"",MAX(AF$8:AF37)+1,"")</f>
        <v/>
      </c>
      <c r="AG38" t="str">
        <f t="shared" si="6"/>
        <v/>
      </c>
      <c r="AH38" t="str">
        <f>IF(AG38&lt;&gt;"",MAX(AH$8:AH37)+1,"")</f>
        <v/>
      </c>
      <c r="AI38" t="str">
        <f t="shared" si="7"/>
        <v/>
      </c>
      <c r="AJ38" t="str">
        <f>IF(AI38&lt;&gt;"",MAX(AJ$8:AJ37)+1,"")</f>
        <v/>
      </c>
      <c r="AK38" s="26">
        <f t="shared" si="22"/>
        <v>0</v>
      </c>
      <c r="AL38">
        <f t="shared" si="23"/>
        <v>0</v>
      </c>
      <c r="AM38">
        <f t="shared" si="24"/>
        <v>5</v>
      </c>
      <c r="AN38" t="str">
        <f t="shared" si="25"/>
        <v/>
      </c>
      <c r="AO38" t="str">
        <f>IF(AN38="","",MAX(AO$8:AO37)+1)</f>
        <v/>
      </c>
      <c r="AP38" t="str">
        <f t="shared" si="25"/>
        <v/>
      </c>
      <c r="AQ38" t="str">
        <f t="shared" si="25"/>
        <v/>
      </c>
      <c r="AR38" t="str">
        <f t="shared" si="25"/>
        <v/>
      </c>
      <c r="AS38" t="str">
        <f t="shared" si="26"/>
        <v/>
      </c>
      <c r="AT38" t="str">
        <f>IF(AS38="","",MAX(AT$8:AT37)+1)</f>
        <v/>
      </c>
      <c r="AU38" t="str">
        <f t="shared" si="27"/>
        <v/>
      </c>
      <c r="AV38" s="119" t="str">
        <f t="shared" si="28"/>
        <v/>
      </c>
      <c r="AW38" t="str">
        <f t="shared" si="29"/>
        <v/>
      </c>
      <c r="AX38" t="str">
        <f t="shared" si="29"/>
        <v/>
      </c>
      <c r="AY38" t="str">
        <f t="shared" si="29"/>
        <v/>
      </c>
      <c r="AZ38" t="str">
        <f t="shared" si="29"/>
        <v/>
      </c>
      <c r="BA38" s="119" t="str">
        <f t="shared" si="30"/>
        <v/>
      </c>
      <c r="BC38" t="str">
        <f t="shared" si="31"/>
        <v>,00</v>
      </c>
      <c r="BD38">
        <f t="shared" si="10"/>
        <v>0</v>
      </c>
    </row>
    <row r="39" spans="1:56" ht="21" customHeight="1" x14ac:dyDescent="0.35">
      <c r="A39" s="129" t="str">
        <f>IF(B39&lt;&gt;"",MAX($A$8:A38)+1,"")</f>
        <v/>
      </c>
      <c r="B39" s="7"/>
      <c r="C39" s="130"/>
      <c r="D39" s="131"/>
      <c r="E39" s="132"/>
      <c r="F39" s="133"/>
      <c r="G39" s="130"/>
      <c r="H39" s="289" t="str">
        <f t="shared" si="11"/>
        <v/>
      </c>
      <c r="I39" s="115">
        <f t="shared" si="12"/>
        <v>0</v>
      </c>
      <c r="J39" s="271" t="str">
        <f t="shared" si="13"/>
        <v/>
      </c>
      <c r="K39" s="272"/>
      <c r="L39" s="274"/>
      <c r="M39" s="134">
        <f t="shared" si="14"/>
        <v>0</v>
      </c>
      <c r="N39" s="254" t="str">
        <f t="shared" si="15"/>
        <v/>
      </c>
      <c r="O39" s="135">
        <f t="shared" si="16"/>
        <v>0</v>
      </c>
      <c r="P39" s="136">
        <f t="shared" si="17"/>
        <v>0</v>
      </c>
      <c r="Q39" s="130" t="str">
        <f t="shared" si="32"/>
        <v/>
      </c>
      <c r="R39" s="131" t="str">
        <f t="shared" si="18"/>
        <v/>
      </c>
      <c r="S39" s="137" t="str">
        <f t="shared" si="1"/>
        <v/>
      </c>
      <c r="T39" s="133" t="str">
        <f t="shared" si="32"/>
        <v/>
      </c>
      <c r="U39" s="138" t="str">
        <f t="shared" si="32"/>
        <v/>
      </c>
      <c r="V39" s="255">
        <f t="shared" si="19"/>
        <v>0</v>
      </c>
      <c r="W39" s="256" t="str">
        <f t="shared" si="20"/>
        <v/>
      </c>
      <c r="X39" s="29" t="str">
        <f t="shared" si="2"/>
        <v/>
      </c>
      <c r="Y39" s="45">
        <f t="shared" si="2"/>
        <v>0</v>
      </c>
      <c r="Z39" s="26" t="str">
        <f t="shared" si="21"/>
        <v/>
      </c>
      <c r="AA39" t="str">
        <f t="shared" si="3"/>
        <v/>
      </c>
      <c r="AB39" t="str">
        <f>IF(AA39&lt;&gt;"",MAX(AB$8:AB38)+1,"")</f>
        <v/>
      </c>
      <c r="AC39" t="str">
        <f t="shared" si="4"/>
        <v/>
      </c>
      <c r="AD39" t="str">
        <f>IF(AC39&lt;&gt;"",MAX(AD$8:AD38)+1,"")</f>
        <v/>
      </c>
      <c r="AE39" t="str">
        <f t="shared" si="5"/>
        <v/>
      </c>
      <c r="AF39" t="str">
        <f>IF(AE39&lt;&gt;"",MAX(AF$8:AF38)+1,"")</f>
        <v/>
      </c>
      <c r="AG39" t="str">
        <f t="shared" si="6"/>
        <v/>
      </c>
      <c r="AH39" t="str">
        <f>IF(AG39&lt;&gt;"",MAX(AH$8:AH38)+1,"")</f>
        <v/>
      </c>
      <c r="AI39" t="str">
        <f t="shared" si="7"/>
        <v/>
      </c>
      <c r="AJ39" t="str">
        <f>IF(AI39&lt;&gt;"",MAX(AJ$8:AJ38)+1,"")</f>
        <v/>
      </c>
      <c r="AK39" s="26">
        <f t="shared" si="22"/>
        <v>0</v>
      </c>
      <c r="AL39">
        <f t="shared" si="23"/>
        <v>0</v>
      </c>
      <c r="AM39">
        <f t="shared" si="24"/>
        <v>5</v>
      </c>
      <c r="AN39" t="str">
        <f t="shared" si="25"/>
        <v/>
      </c>
      <c r="AO39" t="str">
        <f>IF(AN39="","",MAX(AO$8:AO38)+1)</f>
        <v/>
      </c>
      <c r="AP39" t="str">
        <f t="shared" si="25"/>
        <v/>
      </c>
      <c r="AQ39" t="str">
        <f t="shared" si="25"/>
        <v/>
      </c>
      <c r="AR39" t="str">
        <f t="shared" si="25"/>
        <v/>
      </c>
      <c r="AS39" t="str">
        <f t="shared" si="26"/>
        <v/>
      </c>
      <c r="AT39" t="str">
        <f>IF(AS39="","",MAX(AT$8:AT38)+1)</f>
        <v/>
      </c>
      <c r="AU39" t="str">
        <f t="shared" si="27"/>
        <v/>
      </c>
      <c r="AV39" s="119" t="str">
        <f t="shared" si="28"/>
        <v/>
      </c>
      <c r="AW39" t="str">
        <f t="shared" si="29"/>
        <v/>
      </c>
      <c r="AX39" t="str">
        <f t="shared" si="29"/>
        <v/>
      </c>
      <c r="AY39" t="str">
        <f t="shared" si="29"/>
        <v/>
      </c>
      <c r="AZ39" t="str">
        <f t="shared" si="29"/>
        <v/>
      </c>
      <c r="BA39" s="119" t="str">
        <f t="shared" si="30"/>
        <v/>
      </c>
      <c r="BC39" t="str">
        <f t="shared" si="31"/>
        <v>,00</v>
      </c>
      <c r="BD39">
        <f t="shared" si="10"/>
        <v>0</v>
      </c>
    </row>
    <row r="40" spans="1:56" ht="21" customHeight="1" x14ac:dyDescent="0.35">
      <c r="A40" s="129" t="str">
        <f>IF(B40&lt;&gt;"",MAX($A$8:A39)+1,"")</f>
        <v/>
      </c>
      <c r="B40" s="7"/>
      <c r="C40" s="130"/>
      <c r="D40" s="131"/>
      <c r="E40" s="132"/>
      <c r="F40" s="133"/>
      <c r="G40" s="130"/>
      <c r="H40" s="289" t="str">
        <f t="shared" si="11"/>
        <v/>
      </c>
      <c r="I40" s="115">
        <f t="shared" si="12"/>
        <v>0</v>
      </c>
      <c r="J40" s="271" t="str">
        <f t="shared" si="13"/>
        <v/>
      </c>
      <c r="K40" s="272"/>
      <c r="L40" s="274"/>
      <c r="M40" s="134">
        <f t="shared" si="14"/>
        <v>0</v>
      </c>
      <c r="N40" s="254" t="str">
        <f t="shared" si="15"/>
        <v/>
      </c>
      <c r="O40" s="135">
        <f t="shared" si="16"/>
        <v>0</v>
      </c>
      <c r="P40" s="136">
        <f t="shared" si="17"/>
        <v>0</v>
      </c>
      <c r="Q40" s="130" t="str">
        <f t="shared" si="32"/>
        <v/>
      </c>
      <c r="R40" s="131" t="str">
        <f t="shared" si="18"/>
        <v/>
      </c>
      <c r="S40" s="137" t="str">
        <f t="shared" si="1"/>
        <v/>
      </c>
      <c r="T40" s="133" t="str">
        <f t="shared" si="32"/>
        <v/>
      </c>
      <c r="U40" s="138" t="str">
        <f t="shared" si="32"/>
        <v/>
      </c>
      <c r="V40" s="255">
        <f t="shared" si="19"/>
        <v>0</v>
      </c>
      <c r="W40" s="256" t="str">
        <f t="shared" si="20"/>
        <v/>
      </c>
      <c r="X40" s="29" t="str">
        <f t="shared" si="2"/>
        <v/>
      </c>
      <c r="Y40" s="45">
        <f t="shared" si="2"/>
        <v>0</v>
      </c>
      <c r="Z40" s="26" t="str">
        <f t="shared" si="21"/>
        <v/>
      </c>
      <c r="AA40" t="str">
        <f t="shared" si="3"/>
        <v/>
      </c>
      <c r="AB40" t="str">
        <f>IF(AA40&lt;&gt;"",MAX(AB$8:AB39)+1,"")</f>
        <v/>
      </c>
      <c r="AC40" t="str">
        <f t="shared" si="4"/>
        <v/>
      </c>
      <c r="AD40" t="str">
        <f>IF(AC40&lt;&gt;"",MAX(AD$8:AD39)+1,"")</f>
        <v/>
      </c>
      <c r="AE40" t="str">
        <f t="shared" si="5"/>
        <v/>
      </c>
      <c r="AF40" t="str">
        <f>IF(AE40&lt;&gt;"",MAX(AF$8:AF39)+1,"")</f>
        <v/>
      </c>
      <c r="AG40" t="str">
        <f t="shared" si="6"/>
        <v/>
      </c>
      <c r="AH40" t="str">
        <f>IF(AG40&lt;&gt;"",MAX(AH$8:AH39)+1,"")</f>
        <v/>
      </c>
      <c r="AI40" t="str">
        <f t="shared" si="7"/>
        <v/>
      </c>
      <c r="AJ40" t="str">
        <f>IF(AI40&lt;&gt;"",MAX(AJ$8:AJ39)+1,"")</f>
        <v/>
      </c>
      <c r="AK40" s="26">
        <f t="shared" si="22"/>
        <v>0</v>
      </c>
      <c r="AL40">
        <f t="shared" si="23"/>
        <v>0</v>
      </c>
      <c r="AM40">
        <f t="shared" si="24"/>
        <v>5</v>
      </c>
      <c r="AN40" t="str">
        <f t="shared" si="25"/>
        <v/>
      </c>
      <c r="AO40" t="str">
        <f>IF(AN40="","",MAX(AO$8:AO39)+1)</f>
        <v/>
      </c>
      <c r="AP40" t="str">
        <f t="shared" si="25"/>
        <v/>
      </c>
      <c r="AQ40" t="str">
        <f t="shared" si="25"/>
        <v/>
      </c>
      <c r="AR40" t="str">
        <f t="shared" si="25"/>
        <v/>
      </c>
      <c r="AS40" t="str">
        <f t="shared" si="26"/>
        <v/>
      </c>
      <c r="AT40" t="str">
        <f>IF(AS40="","",MAX(AT$8:AT39)+1)</f>
        <v/>
      </c>
      <c r="AU40" t="str">
        <f t="shared" si="27"/>
        <v/>
      </c>
      <c r="AV40" s="119" t="str">
        <f t="shared" si="28"/>
        <v/>
      </c>
      <c r="AW40" t="str">
        <f t="shared" si="29"/>
        <v/>
      </c>
      <c r="AX40" t="str">
        <f t="shared" si="29"/>
        <v/>
      </c>
      <c r="AY40" t="str">
        <f t="shared" si="29"/>
        <v/>
      </c>
      <c r="AZ40" t="str">
        <f t="shared" si="29"/>
        <v/>
      </c>
      <c r="BA40" s="119" t="str">
        <f t="shared" si="30"/>
        <v/>
      </c>
      <c r="BC40" t="str">
        <f t="shared" si="31"/>
        <v>,00</v>
      </c>
      <c r="BD40">
        <f t="shared" si="10"/>
        <v>0</v>
      </c>
    </row>
    <row r="41" spans="1:56" ht="21" customHeight="1" x14ac:dyDescent="0.35">
      <c r="A41" s="129" t="str">
        <f>IF(B41&lt;&gt;"",MAX($A$8:A40)+1,"")</f>
        <v/>
      </c>
      <c r="B41" s="7"/>
      <c r="C41" s="130"/>
      <c r="D41" s="131"/>
      <c r="E41" s="132"/>
      <c r="F41" s="133"/>
      <c r="G41" s="130"/>
      <c r="H41" s="289" t="str">
        <f t="shared" si="11"/>
        <v/>
      </c>
      <c r="I41" s="115">
        <f t="shared" si="12"/>
        <v>0</v>
      </c>
      <c r="J41" s="271" t="str">
        <f t="shared" si="13"/>
        <v/>
      </c>
      <c r="K41" s="272"/>
      <c r="L41" s="274"/>
      <c r="M41" s="134">
        <f t="shared" si="14"/>
        <v>0</v>
      </c>
      <c r="N41" s="254" t="str">
        <f t="shared" si="15"/>
        <v/>
      </c>
      <c r="O41" s="135">
        <f t="shared" si="16"/>
        <v>0</v>
      </c>
      <c r="P41" s="136">
        <f t="shared" si="17"/>
        <v>0</v>
      </c>
      <c r="Q41" s="130" t="str">
        <f t="shared" si="32"/>
        <v/>
      </c>
      <c r="R41" s="131" t="str">
        <f t="shared" si="18"/>
        <v/>
      </c>
      <c r="S41" s="137" t="str">
        <f t="shared" si="1"/>
        <v/>
      </c>
      <c r="T41" s="133" t="str">
        <f t="shared" si="32"/>
        <v/>
      </c>
      <c r="U41" s="138" t="str">
        <f t="shared" si="32"/>
        <v/>
      </c>
      <c r="V41" s="255">
        <f t="shared" si="19"/>
        <v>0</v>
      </c>
      <c r="W41" s="256" t="str">
        <f t="shared" si="20"/>
        <v/>
      </c>
      <c r="X41" s="29" t="str">
        <f t="shared" ref="X41:Y72" si="33">J41</f>
        <v/>
      </c>
      <c r="Y41" s="45">
        <f t="shared" si="33"/>
        <v>0</v>
      </c>
      <c r="Z41" s="26" t="str">
        <f t="shared" si="21"/>
        <v/>
      </c>
      <c r="AA41" t="str">
        <f t="shared" si="3"/>
        <v/>
      </c>
      <c r="AB41" t="str">
        <f>IF(AA41&lt;&gt;"",MAX(AB$8:AB40)+1,"")</f>
        <v/>
      </c>
      <c r="AC41" t="str">
        <f t="shared" si="4"/>
        <v/>
      </c>
      <c r="AD41" t="str">
        <f>IF(AC41&lt;&gt;"",MAX(AD$8:AD40)+1,"")</f>
        <v/>
      </c>
      <c r="AE41" t="str">
        <f t="shared" si="5"/>
        <v/>
      </c>
      <c r="AF41" t="str">
        <f>IF(AE41&lt;&gt;"",MAX(AF$8:AF40)+1,"")</f>
        <v/>
      </c>
      <c r="AG41" t="str">
        <f t="shared" si="6"/>
        <v/>
      </c>
      <c r="AH41" t="str">
        <f>IF(AG41&lt;&gt;"",MAX(AH$8:AH40)+1,"")</f>
        <v/>
      </c>
      <c r="AI41" t="str">
        <f t="shared" si="7"/>
        <v/>
      </c>
      <c r="AJ41" t="str">
        <f>IF(AI41&lt;&gt;"",MAX(AJ$8:AJ40)+1,"")</f>
        <v/>
      </c>
      <c r="AK41" s="26">
        <f t="shared" si="22"/>
        <v>0</v>
      </c>
      <c r="AL41">
        <f t="shared" si="23"/>
        <v>0</v>
      </c>
      <c r="AM41">
        <f t="shared" si="24"/>
        <v>5</v>
      </c>
      <c r="AN41" t="str">
        <f t="shared" si="25"/>
        <v/>
      </c>
      <c r="AO41" t="str">
        <f>IF(AN41="","",MAX(AO$8:AO40)+1)</f>
        <v/>
      </c>
      <c r="AP41" t="str">
        <f t="shared" si="25"/>
        <v/>
      </c>
      <c r="AQ41" t="str">
        <f t="shared" si="25"/>
        <v/>
      </c>
      <c r="AR41" t="str">
        <f t="shared" si="25"/>
        <v/>
      </c>
      <c r="AS41" t="str">
        <f t="shared" si="26"/>
        <v/>
      </c>
      <c r="AT41" t="str">
        <f>IF(AS41="","",MAX(AT$8:AT40)+1)</f>
        <v/>
      </c>
      <c r="AU41" t="str">
        <f t="shared" si="27"/>
        <v/>
      </c>
      <c r="AV41" s="119" t="str">
        <f t="shared" si="28"/>
        <v/>
      </c>
      <c r="AW41" t="str">
        <f t="shared" si="29"/>
        <v/>
      </c>
      <c r="AX41" t="str">
        <f t="shared" si="29"/>
        <v/>
      </c>
      <c r="AY41" t="str">
        <f t="shared" si="29"/>
        <v/>
      </c>
      <c r="AZ41" t="str">
        <f t="shared" si="29"/>
        <v/>
      </c>
      <c r="BA41" s="119" t="str">
        <f t="shared" si="30"/>
        <v/>
      </c>
      <c r="BC41" t="str">
        <f t="shared" si="31"/>
        <v>,00</v>
      </c>
      <c r="BD41">
        <f t="shared" si="10"/>
        <v>0</v>
      </c>
    </row>
    <row r="42" spans="1:56" ht="21" customHeight="1" x14ac:dyDescent="0.35">
      <c r="A42" s="129" t="str">
        <f>IF(B42&lt;&gt;"",MAX($A$8:A41)+1,"")</f>
        <v/>
      </c>
      <c r="B42" s="7"/>
      <c r="C42" s="130"/>
      <c r="D42" s="131"/>
      <c r="E42" s="132"/>
      <c r="F42" s="133"/>
      <c r="G42" s="130"/>
      <c r="H42" s="289" t="str">
        <f t="shared" si="11"/>
        <v/>
      </c>
      <c r="I42" s="115">
        <f t="shared" si="12"/>
        <v>0</v>
      </c>
      <c r="J42" s="271" t="str">
        <f t="shared" si="13"/>
        <v/>
      </c>
      <c r="K42" s="272"/>
      <c r="L42" s="274"/>
      <c r="M42" s="134">
        <f t="shared" si="14"/>
        <v>0</v>
      </c>
      <c r="N42" s="254" t="str">
        <f t="shared" si="15"/>
        <v/>
      </c>
      <c r="O42" s="135">
        <f t="shared" si="16"/>
        <v>0</v>
      </c>
      <c r="P42" s="136">
        <f t="shared" si="17"/>
        <v>0</v>
      </c>
      <c r="Q42" s="130" t="str">
        <f t="shared" si="32"/>
        <v/>
      </c>
      <c r="R42" s="131" t="str">
        <f t="shared" si="18"/>
        <v/>
      </c>
      <c r="S42" s="137" t="str">
        <f t="shared" si="1"/>
        <v/>
      </c>
      <c r="T42" s="133" t="str">
        <f t="shared" si="32"/>
        <v/>
      </c>
      <c r="U42" s="138" t="str">
        <f t="shared" si="32"/>
        <v/>
      </c>
      <c r="V42" s="255">
        <f t="shared" si="19"/>
        <v>0</v>
      </c>
      <c r="W42" s="256" t="str">
        <f t="shared" si="20"/>
        <v/>
      </c>
      <c r="X42" s="29" t="str">
        <f t="shared" si="33"/>
        <v/>
      </c>
      <c r="Y42" s="45">
        <f t="shared" si="33"/>
        <v>0</v>
      </c>
      <c r="Z42" s="26" t="str">
        <f t="shared" si="21"/>
        <v/>
      </c>
      <c r="AA42" t="str">
        <f t="shared" si="3"/>
        <v/>
      </c>
      <c r="AB42" t="str">
        <f>IF(AA42&lt;&gt;"",MAX(AB$8:AB41)+1,"")</f>
        <v/>
      </c>
      <c r="AC42" t="str">
        <f t="shared" si="4"/>
        <v/>
      </c>
      <c r="AD42" t="str">
        <f>IF(AC42&lt;&gt;"",MAX(AD$8:AD41)+1,"")</f>
        <v/>
      </c>
      <c r="AE42" t="str">
        <f t="shared" si="5"/>
        <v/>
      </c>
      <c r="AF42" t="str">
        <f>IF(AE42&lt;&gt;"",MAX(AF$8:AF41)+1,"")</f>
        <v/>
      </c>
      <c r="AG42" t="str">
        <f t="shared" si="6"/>
        <v/>
      </c>
      <c r="AH42" t="str">
        <f>IF(AG42&lt;&gt;"",MAX(AH$8:AH41)+1,"")</f>
        <v/>
      </c>
      <c r="AI42" t="str">
        <f t="shared" si="7"/>
        <v/>
      </c>
      <c r="AJ42" t="str">
        <f>IF(AI42&lt;&gt;"",MAX(AJ$8:AJ41)+1,"")</f>
        <v/>
      </c>
      <c r="AK42" s="26">
        <f t="shared" si="22"/>
        <v>0</v>
      </c>
      <c r="AL42">
        <f t="shared" si="23"/>
        <v>0</v>
      </c>
      <c r="AM42">
        <f t="shared" si="24"/>
        <v>5</v>
      </c>
      <c r="AN42" t="str">
        <f t="shared" ref="AN42:AR73" si="34">IF(ISERROR(SEARCH(AN$8,$U42,1)),"",AN$8 &amp; "  ")</f>
        <v/>
      </c>
      <c r="AO42" t="str">
        <f>IF(AN42="","",MAX(AO$8:AO41)+1)</f>
        <v/>
      </c>
      <c r="AP42" t="str">
        <f t="shared" si="34"/>
        <v/>
      </c>
      <c r="AQ42" t="str">
        <f t="shared" si="34"/>
        <v/>
      </c>
      <c r="AR42" t="str">
        <f t="shared" si="34"/>
        <v/>
      </c>
      <c r="AS42" t="str">
        <f t="shared" si="26"/>
        <v/>
      </c>
      <c r="AT42" t="str">
        <f>IF(AS42="","",MAX(AT$8:AT41)+1)</f>
        <v/>
      </c>
      <c r="AU42" t="str">
        <f t="shared" si="27"/>
        <v/>
      </c>
      <c r="AV42" s="119" t="str">
        <f t="shared" si="28"/>
        <v/>
      </c>
      <c r="AW42" t="str">
        <f t="shared" ref="AW42:AZ73" si="35">IF(ISERROR(SEARCH(AW$8,$G42,1)),"",AW$8)</f>
        <v/>
      </c>
      <c r="AX42" t="str">
        <f t="shared" si="35"/>
        <v/>
      </c>
      <c r="AY42" t="str">
        <f t="shared" si="35"/>
        <v/>
      </c>
      <c r="AZ42" t="str">
        <f t="shared" si="35"/>
        <v/>
      </c>
      <c r="BA42" s="119" t="str">
        <f t="shared" si="30"/>
        <v/>
      </c>
      <c r="BC42" t="str">
        <f t="shared" si="31"/>
        <v>,00</v>
      </c>
      <c r="BD42">
        <f t="shared" si="10"/>
        <v>0</v>
      </c>
    </row>
    <row r="43" spans="1:56" ht="21" customHeight="1" x14ac:dyDescent="0.35">
      <c r="A43" s="129" t="str">
        <f>IF(B43&lt;&gt;"",MAX($A$8:A42)+1,"")</f>
        <v/>
      </c>
      <c r="B43" s="7"/>
      <c r="C43" s="130"/>
      <c r="D43" s="131"/>
      <c r="E43" s="132"/>
      <c r="F43" s="133"/>
      <c r="G43" s="130"/>
      <c r="H43" s="289" t="str">
        <f t="shared" si="11"/>
        <v/>
      </c>
      <c r="I43" s="115">
        <f t="shared" si="12"/>
        <v>0</v>
      </c>
      <c r="J43" s="271" t="str">
        <f t="shared" si="13"/>
        <v/>
      </c>
      <c r="K43" s="272"/>
      <c r="L43" s="274"/>
      <c r="M43" s="134">
        <f t="shared" si="14"/>
        <v>0</v>
      </c>
      <c r="N43" s="254" t="str">
        <f t="shared" si="15"/>
        <v/>
      </c>
      <c r="O43" s="135">
        <f t="shared" si="16"/>
        <v>0</v>
      </c>
      <c r="P43" s="136">
        <f t="shared" si="17"/>
        <v>0</v>
      </c>
      <c r="Q43" s="130" t="str">
        <f t="shared" si="32"/>
        <v/>
      </c>
      <c r="R43" s="131" t="str">
        <f t="shared" si="18"/>
        <v/>
      </c>
      <c r="S43" s="137" t="str">
        <f t="shared" si="1"/>
        <v/>
      </c>
      <c r="T43" s="133" t="str">
        <f t="shared" si="32"/>
        <v/>
      </c>
      <c r="U43" s="138" t="str">
        <f t="shared" si="32"/>
        <v/>
      </c>
      <c r="V43" s="255">
        <f t="shared" si="19"/>
        <v>0</v>
      </c>
      <c r="W43" s="256" t="str">
        <f t="shared" si="20"/>
        <v/>
      </c>
      <c r="X43" s="29" t="str">
        <f t="shared" si="33"/>
        <v/>
      </c>
      <c r="Y43" s="45">
        <f t="shared" si="33"/>
        <v>0</v>
      </c>
      <c r="Z43" s="26" t="str">
        <f t="shared" si="21"/>
        <v/>
      </c>
      <c r="AA43" t="str">
        <f t="shared" si="3"/>
        <v/>
      </c>
      <c r="AB43" t="str">
        <f>IF(AA43&lt;&gt;"",MAX(AB$8:AB42)+1,"")</f>
        <v/>
      </c>
      <c r="AC43" t="str">
        <f t="shared" si="4"/>
        <v/>
      </c>
      <c r="AD43" t="str">
        <f>IF(AC43&lt;&gt;"",MAX(AD$8:AD42)+1,"")</f>
        <v/>
      </c>
      <c r="AE43" t="str">
        <f t="shared" si="5"/>
        <v/>
      </c>
      <c r="AF43" t="str">
        <f>IF(AE43&lt;&gt;"",MAX(AF$8:AF42)+1,"")</f>
        <v/>
      </c>
      <c r="AG43" t="str">
        <f t="shared" si="6"/>
        <v/>
      </c>
      <c r="AH43" t="str">
        <f>IF(AG43&lt;&gt;"",MAX(AH$8:AH42)+1,"")</f>
        <v/>
      </c>
      <c r="AI43" t="str">
        <f t="shared" si="7"/>
        <v/>
      </c>
      <c r="AJ43" t="str">
        <f>IF(AI43&lt;&gt;"",MAX(AJ$8:AJ42)+1,"")</f>
        <v/>
      </c>
      <c r="AK43" s="26">
        <f t="shared" si="22"/>
        <v>0</v>
      </c>
      <c r="AL43">
        <f t="shared" si="23"/>
        <v>0</v>
      </c>
      <c r="AM43">
        <f t="shared" si="24"/>
        <v>5</v>
      </c>
      <c r="AN43" t="str">
        <f t="shared" si="34"/>
        <v/>
      </c>
      <c r="AO43" t="str">
        <f>IF(AN43="","",MAX(AO$8:AO42)+1)</f>
        <v/>
      </c>
      <c r="AP43" t="str">
        <f t="shared" si="34"/>
        <v/>
      </c>
      <c r="AQ43" t="str">
        <f t="shared" si="34"/>
        <v/>
      </c>
      <c r="AR43" t="str">
        <f t="shared" si="34"/>
        <v/>
      </c>
      <c r="AS43" t="str">
        <f t="shared" si="26"/>
        <v/>
      </c>
      <c r="AT43" t="str">
        <f>IF(AS43="","",MAX(AT$8:AT42)+1)</f>
        <v/>
      </c>
      <c r="AU43" t="str">
        <f t="shared" si="27"/>
        <v/>
      </c>
      <c r="AV43" s="119" t="str">
        <f t="shared" si="28"/>
        <v/>
      </c>
      <c r="AW43" t="str">
        <f t="shared" si="35"/>
        <v/>
      </c>
      <c r="AX43" t="str">
        <f t="shared" si="35"/>
        <v/>
      </c>
      <c r="AY43" t="str">
        <f t="shared" si="35"/>
        <v/>
      </c>
      <c r="AZ43" t="str">
        <f t="shared" si="35"/>
        <v/>
      </c>
      <c r="BA43" s="119" t="str">
        <f t="shared" si="30"/>
        <v/>
      </c>
      <c r="BC43" t="str">
        <f t="shared" si="31"/>
        <v>,00</v>
      </c>
      <c r="BD43">
        <f t="shared" si="10"/>
        <v>0</v>
      </c>
    </row>
    <row r="44" spans="1:56" ht="21" customHeight="1" x14ac:dyDescent="0.35">
      <c r="A44" s="129" t="str">
        <f>IF(B44&lt;&gt;"",MAX($A$8:A43)+1,"")</f>
        <v/>
      </c>
      <c r="B44" s="7"/>
      <c r="C44" s="130"/>
      <c r="D44" s="131"/>
      <c r="E44" s="132"/>
      <c r="F44" s="133"/>
      <c r="G44" s="130"/>
      <c r="H44" s="289" t="str">
        <f t="shared" si="11"/>
        <v/>
      </c>
      <c r="I44" s="115">
        <f t="shared" si="12"/>
        <v>0</v>
      </c>
      <c r="J44" s="271" t="str">
        <f t="shared" si="13"/>
        <v/>
      </c>
      <c r="K44" s="272"/>
      <c r="L44" s="274"/>
      <c r="M44" s="134">
        <f t="shared" si="14"/>
        <v>0</v>
      </c>
      <c r="N44" s="254" t="str">
        <f t="shared" si="15"/>
        <v/>
      </c>
      <c r="O44" s="135">
        <f t="shared" si="16"/>
        <v>0</v>
      </c>
      <c r="P44" s="136">
        <f t="shared" si="17"/>
        <v>0</v>
      </c>
      <c r="Q44" s="130" t="str">
        <f t="shared" si="32"/>
        <v/>
      </c>
      <c r="R44" s="131" t="str">
        <f t="shared" si="18"/>
        <v/>
      </c>
      <c r="S44" s="137" t="str">
        <f t="shared" si="1"/>
        <v/>
      </c>
      <c r="T44" s="133" t="str">
        <f t="shared" si="32"/>
        <v/>
      </c>
      <c r="U44" s="138" t="str">
        <f t="shared" si="32"/>
        <v/>
      </c>
      <c r="V44" s="255">
        <f t="shared" si="19"/>
        <v>0</v>
      </c>
      <c r="W44" s="256" t="str">
        <f t="shared" si="20"/>
        <v/>
      </c>
      <c r="X44" s="29" t="str">
        <f t="shared" si="33"/>
        <v/>
      </c>
      <c r="Y44" s="45">
        <f t="shared" si="33"/>
        <v>0</v>
      </c>
      <c r="Z44" s="26" t="str">
        <f t="shared" si="21"/>
        <v/>
      </c>
      <c r="AA44" t="str">
        <f t="shared" si="3"/>
        <v/>
      </c>
      <c r="AB44" t="str">
        <f>IF(AA44&lt;&gt;"",MAX(AB$8:AB43)+1,"")</f>
        <v/>
      </c>
      <c r="AC44" t="str">
        <f t="shared" si="4"/>
        <v/>
      </c>
      <c r="AD44" t="str">
        <f>IF(AC44&lt;&gt;"",MAX(AD$8:AD43)+1,"")</f>
        <v/>
      </c>
      <c r="AE44" t="str">
        <f t="shared" si="5"/>
        <v/>
      </c>
      <c r="AF44" t="str">
        <f>IF(AE44&lt;&gt;"",MAX(AF$8:AF43)+1,"")</f>
        <v/>
      </c>
      <c r="AG44" t="str">
        <f t="shared" si="6"/>
        <v/>
      </c>
      <c r="AH44" t="str">
        <f>IF(AG44&lt;&gt;"",MAX(AH$8:AH43)+1,"")</f>
        <v/>
      </c>
      <c r="AI44" t="str">
        <f t="shared" si="7"/>
        <v/>
      </c>
      <c r="AJ44" t="str">
        <f>IF(AI44&lt;&gt;"",MAX(AJ$8:AJ43)+1,"")</f>
        <v/>
      </c>
      <c r="AK44" s="26">
        <f t="shared" si="22"/>
        <v>0</v>
      </c>
      <c r="AL44">
        <f t="shared" si="23"/>
        <v>0</v>
      </c>
      <c r="AM44">
        <f t="shared" si="24"/>
        <v>5</v>
      </c>
      <c r="AN44" t="str">
        <f t="shared" si="34"/>
        <v/>
      </c>
      <c r="AO44" t="str">
        <f>IF(AN44="","",MAX(AO$8:AO43)+1)</f>
        <v/>
      </c>
      <c r="AP44" t="str">
        <f t="shared" si="34"/>
        <v/>
      </c>
      <c r="AQ44" t="str">
        <f t="shared" si="34"/>
        <v/>
      </c>
      <c r="AR44" t="str">
        <f t="shared" si="34"/>
        <v/>
      </c>
      <c r="AS44" t="str">
        <f t="shared" si="26"/>
        <v/>
      </c>
      <c r="AT44" t="str">
        <f>IF(AS44="","",MAX(AT$8:AT43)+1)</f>
        <v/>
      </c>
      <c r="AU44" t="str">
        <f t="shared" si="27"/>
        <v/>
      </c>
      <c r="AV44" s="119" t="str">
        <f t="shared" si="28"/>
        <v/>
      </c>
      <c r="AW44" t="str">
        <f t="shared" si="35"/>
        <v/>
      </c>
      <c r="AX44" t="str">
        <f t="shared" si="35"/>
        <v/>
      </c>
      <c r="AY44" t="str">
        <f t="shared" si="35"/>
        <v/>
      </c>
      <c r="AZ44" t="str">
        <f t="shared" si="35"/>
        <v/>
      </c>
      <c r="BA44" s="119" t="str">
        <f t="shared" si="30"/>
        <v/>
      </c>
      <c r="BC44" t="str">
        <f t="shared" si="31"/>
        <v>,00</v>
      </c>
      <c r="BD44">
        <f t="shared" si="10"/>
        <v>0</v>
      </c>
    </row>
    <row r="45" spans="1:56" ht="21" customHeight="1" x14ac:dyDescent="0.35">
      <c r="A45" s="129" t="str">
        <f>IF(B45&lt;&gt;"",MAX($A$8:A44)+1,"")</f>
        <v/>
      </c>
      <c r="B45" s="7"/>
      <c r="C45" s="130"/>
      <c r="D45" s="131"/>
      <c r="E45" s="132"/>
      <c r="F45" s="133"/>
      <c r="G45" s="130"/>
      <c r="H45" s="289" t="str">
        <f t="shared" si="11"/>
        <v/>
      </c>
      <c r="I45" s="115">
        <f t="shared" si="12"/>
        <v>0</v>
      </c>
      <c r="J45" s="271" t="str">
        <f t="shared" si="13"/>
        <v/>
      </c>
      <c r="K45" s="272"/>
      <c r="L45" s="274"/>
      <c r="M45" s="134">
        <f t="shared" si="14"/>
        <v>0</v>
      </c>
      <c r="N45" s="254" t="str">
        <f t="shared" si="15"/>
        <v/>
      </c>
      <c r="O45" s="135">
        <f t="shared" si="16"/>
        <v>0</v>
      </c>
      <c r="P45" s="136">
        <f t="shared" si="17"/>
        <v>0</v>
      </c>
      <c r="Q45" s="130" t="str">
        <f t="shared" si="32"/>
        <v/>
      </c>
      <c r="R45" s="131" t="str">
        <f t="shared" si="18"/>
        <v/>
      </c>
      <c r="S45" s="137" t="str">
        <f t="shared" si="1"/>
        <v/>
      </c>
      <c r="T45" s="133" t="str">
        <f t="shared" si="32"/>
        <v/>
      </c>
      <c r="U45" s="138" t="str">
        <f t="shared" si="32"/>
        <v/>
      </c>
      <c r="V45" s="255">
        <f t="shared" si="19"/>
        <v>0</v>
      </c>
      <c r="W45" s="256" t="str">
        <f t="shared" si="20"/>
        <v/>
      </c>
      <c r="X45" s="29" t="str">
        <f t="shared" si="33"/>
        <v/>
      </c>
      <c r="Y45" s="45">
        <f t="shared" si="33"/>
        <v>0</v>
      </c>
      <c r="Z45" s="26" t="str">
        <f t="shared" si="21"/>
        <v/>
      </c>
      <c r="AA45" t="str">
        <f t="shared" si="3"/>
        <v/>
      </c>
      <c r="AB45" t="str">
        <f>IF(AA45&lt;&gt;"",MAX(AB$8:AB44)+1,"")</f>
        <v/>
      </c>
      <c r="AC45" t="str">
        <f t="shared" si="4"/>
        <v/>
      </c>
      <c r="AD45" t="str">
        <f>IF(AC45&lt;&gt;"",MAX(AD$8:AD44)+1,"")</f>
        <v/>
      </c>
      <c r="AE45" t="str">
        <f t="shared" si="5"/>
        <v/>
      </c>
      <c r="AF45" t="str">
        <f>IF(AE45&lt;&gt;"",MAX(AF$8:AF44)+1,"")</f>
        <v/>
      </c>
      <c r="AG45" t="str">
        <f t="shared" si="6"/>
        <v/>
      </c>
      <c r="AH45" t="str">
        <f>IF(AG45&lt;&gt;"",MAX(AH$8:AH44)+1,"")</f>
        <v/>
      </c>
      <c r="AI45" t="str">
        <f t="shared" si="7"/>
        <v/>
      </c>
      <c r="AJ45" t="str">
        <f>IF(AI45&lt;&gt;"",MAX(AJ$8:AJ44)+1,"")</f>
        <v/>
      </c>
      <c r="AK45" s="26">
        <f t="shared" si="22"/>
        <v>0</v>
      </c>
      <c r="AL45">
        <f t="shared" si="23"/>
        <v>0</v>
      </c>
      <c r="AM45">
        <f t="shared" si="24"/>
        <v>5</v>
      </c>
      <c r="AN45" t="str">
        <f t="shared" si="34"/>
        <v/>
      </c>
      <c r="AO45" t="str">
        <f>IF(AN45="","",MAX(AO$8:AO44)+1)</f>
        <v/>
      </c>
      <c r="AP45" t="str">
        <f t="shared" si="34"/>
        <v/>
      </c>
      <c r="AQ45" t="str">
        <f t="shared" si="34"/>
        <v/>
      </c>
      <c r="AR45" t="str">
        <f t="shared" si="34"/>
        <v/>
      </c>
      <c r="AS45" t="str">
        <f t="shared" si="26"/>
        <v/>
      </c>
      <c r="AT45" t="str">
        <f>IF(AS45="","",MAX(AT$8:AT44)+1)</f>
        <v/>
      </c>
      <c r="AU45" t="str">
        <f t="shared" si="27"/>
        <v/>
      </c>
      <c r="AV45" s="119" t="str">
        <f t="shared" si="28"/>
        <v/>
      </c>
      <c r="AW45" t="str">
        <f t="shared" si="35"/>
        <v/>
      </c>
      <c r="AX45" t="str">
        <f t="shared" si="35"/>
        <v/>
      </c>
      <c r="AY45" t="str">
        <f t="shared" si="35"/>
        <v/>
      </c>
      <c r="AZ45" t="str">
        <f t="shared" si="35"/>
        <v/>
      </c>
      <c r="BA45" s="119" t="str">
        <f t="shared" si="30"/>
        <v/>
      </c>
      <c r="BC45" t="str">
        <f t="shared" si="31"/>
        <v>,00</v>
      </c>
      <c r="BD45">
        <f t="shared" si="10"/>
        <v>0</v>
      </c>
    </row>
    <row r="46" spans="1:56" ht="21" customHeight="1" x14ac:dyDescent="0.35">
      <c r="A46" s="129" t="str">
        <f>IF(B46&lt;&gt;"",MAX($A$8:A45)+1,"")</f>
        <v/>
      </c>
      <c r="B46" s="7"/>
      <c r="C46" s="130"/>
      <c r="D46" s="131"/>
      <c r="E46" s="132"/>
      <c r="F46" s="133"/>
      <c r="G46" s="130"/>
      <c r="H46" s="289" t="str">
        <f t="shared" si="11"/>
        <v/>
      </c>
      <c r="I46" s="115">
        <f t="shared" si="12"/>
        <v>0</v>
      </c>
      <c r="J46" s="271" t="str">
        <f t="shared" si="13"/>
        <v/>
      </c>
      <c r="K46" s="272"/>
      <c r="L46" s="274"/>
      <c r="M46" s="134">
        <f t="shared" si="14"/>
        <v>0</v>
      </c>
      <c r="N46" s="254" t="str">
        <f t="shared" si="15"/>
        <v/>
      </c>
      <c r="O46" s="135">
        <f t="shared" si="16"/>
        <v>0</v>
      </c>
      <c r="P46" s="136">
        <f t="shared" si="17"/>
        <v>0</v>
      </c>
      <c r="Q46" s="130" t="str">
        <f t="shared" si="32"/>
        <v/>
      </c>
      <c r="R46" s="131" t="str">
        <f t="shared" si="18"/>
        <v/>
      </c>
      <c r="S46" s="137" t="str">
        <f t="shared" si="1"/>
        <v/>
      </c>
      <c r="T46" s="133" t="str">
        <f t="shared" si="32"/>
        <v/>
      </c>
      <c r="U46" s="138" t="str">
        <f t="shared" si="32"/>
        <v/>
      </c>
      <c r="V46" s="255">
        <f t="shared" si="19"/>
        <v>0</v>
      </c>
      <c r="W46" s="256" t="str">
        <f t="shared" si="20"/>
        <v/>
      </c>
      <c r="X46" s="29" t="str">
        <f t="shared" si="33"/>
        <v/>
      </c>
      <c r="Y46" s="45">
        <f t="shared" si="33"/>
        <v>0</v>
      </c>
      <c r="Z46" s="26" t="str">
        <f t="shared" si="21"/>
        <v/>
      </c>
      <c r="AA46" t="str">
        <f t="shared" si="3"/>
        <v/>
      </c>
      <c r="AB46" t="str">
        <f>IF(AA46&lt;&gt;"",MAX(AB$8:AB45)+1,"")</f>
        <v/>
      </c>
      <c r="AC46" t="str">
        <f t="shared" si="4"/>
        <v/>
      </c>
      <c r="AD46" t="str">
        <f>IF(AC46&lt;&gt;"",MAX(AD$8:AD45)+1,"")</f>
        <v/>
      </c>
      <c r="AE46" t="str">
        <f t="shared" si="5"/>
        <v/>
      </c>
      <c r="AF46" t="str">
        <f>IF(AE46&lt;&gt;"",MAX(AF$8:AF45)+1,"")</f>
        <v/>
      </c>
      <c r="AG46" t="str">
        <f t="shared" si="6"/>
        <v/>
      </c>
      <c r="AH46" t="str">
        <f>IF(AG46&lt;&gt;"",MAX(AH$8:AH45)+1,"")</f>
        <v/>
      </c>
      <c r="AI46" t="str">
        <f t="shared" si="7"/>
        <v/>
      </c>
      <c r="AJ46" t="str">
        <f>IF(AI46&lt;&gt;"",MAX(AJ$8:AJ45)+1,"")</f>
        <v/>
      </c>
      <c r="AK46" s="26">
        <f t="shared" si="22"/>
        <v>0</v>
      </c>
      <c r="AL46">
        <f t="shared" si="23"/>
        <v>0</v>
      </c>
      <c r="AM46">
        <f t="shared" si="24"/>
        <v>5</v>
      </c>
      <c r="AN46" t="str">
        <f t="shared" si="34"/>
        <v/>
      </c>
      <c r="AO46" t="str">
        <f>IF(AN46="","",MAX(AO$8:AO45)+1)</f>
        <v/>
      </c>
      <c r="AP46" t="str">
        <f t="shared" si="34"/>
        <v/>
      </c>
      <c r="AQ46" t="str">
        <f t="shared" si="34"/>
        <v/>
      </c>
      <c r="AR46" t="str">
        <f t="shared" si="34"/>
        <v/>
      </c>
      <c r="AS46" t="str">
        <f t="shared" si="26"/>
        <v/>
      </c>
      <c r="AT46" t="str">
        <f>IF(AS46="","",MAX(AT$8:AT45)+1)</f>
        <v/>
      </c>
      <c r="AU46" t="str">
        <f t="shared" si="27"/>
        <v/>
      </c>
      <c r="AV46" s="119" t="str">
        <f t="shared" si="28"/>
        <v/>
      </c>
      <c r="AW46" t="str">
        <f t="shared" si="35"/>
        <v/>
      </c>
      <c r="AX46" t="str">
        <f t="shared" si="35"/>
        <v/>
      </c>
      <c r="AY46" t="str">
        <f t="shared" si="35"/>
        <v/>
      </c>
      <c r="AZ46" t="str">
        <f t="shared" si="35"/>
        <v/>
      </c>
      <c r="BA46" s="119" t="str">
        <f t="shared" si="30"/>
        <v/>
      </c>
      <c r="BC46" t="str">
        <f t="shared" si="31"/>
        <v>,00</v>
      </c>
      <c r="BD46">
        <f t="shared" si="10"/>
        <v>0</v>
      </c>
    </row>
    <row r="47" spans="1:56" ht="21" customHeight="1" x14ac:dyDescent="0.35">
      <c r="A47" s="129" t="str">
        <f>IF(B47&lt;&gt;"",MAX($A$8:A46)+1,"")</f>
        <v/>
      </c>
      <c r="B47" s="7"/>
      <c r="C47" s="130"/>
      <c r="D47" s="131"/>
      <c r="E47" s="132"/>
      <c r="F47" s="133"/>
      <c r="G47" s="130"/>
      <c r="H47" s="289" t="str">
        <f t="shared" si="11"/>
        <v/>
      </c>
      <c r="I47" s="115">
        <f t="shared" si="12"/>
        <v>0</v>
      </c>
      <c r="J47" s="271" t="str">
        <f t="shared" si="13"/>
        <v/>
      </c>
      <c r="K47" s="272"/>
      <c r="L47" s="274"/>
      <c r="M47" s="134">
        <f t="shared" si="14"/>
        <v>0</v>
      </c>
      <c r="N47" s="254" t="str">
        <f t="shared" si="15"/>
        <v/>
      </c>
      <c r="O47" s="135">
        <f t="shared" si="16"/>
        <v>0</v>
      </c>
      <c r="P47" s="136">
        <f t="shared" si="17"/>
        <v>0</v>
      </c>
      <c r="Q47" s="130" t="str">
        <f t="shared" si="32"/>
        <v/>
      </c>
      <c r="R47" s="131" t="str">
        <f t="shared" si="18"/>
        <v/>
      </c>
      <c r="S47" s="137" t="str">
        <f t="shared" si="1"/>
        <v/>
      </c>
      <c r="T47" s="133" t="str">
        <f t="shared" si="32"/>
        <v/>
      </c>
      <c r="U47" s="138" t="str">
        <f t="shared" si="32"/>
        <v/>
      </c>
      <c r="V47" s="255">
        <f t="shared" si="19"/>
        <v>0</v>
      </c>
      <c r="W47" s="256" t="str">
        <f t="shared" si="20"/>
        <v/>
      </c>
      <c r="X47" s="29" t="str">
        <f t="shared" si="33"/>
        <v/>
      </c>
      <c r="Y47" s="45">
        <f t="shared" si="33"/>
        <v>0</v>
      </c>
      <c r="Z47" s="26" t="str">
        <f t="shared" si="21"/>
        <v/>
      </c>
      <c r="AA47" t="str">
        <f t="shared" si="3"/>
        <v/>
      </c>
      <c r="AB47" t="str">
        <f>IF(AA47&lt;&gt;"",MAX(AB$8:AB46)+1,"")</f>
        <v/>
      </c>
      <c r="AC47" t="str">
        <f t="shared" si="4"/>
        <v/>
      </c>
      <c r="AD47" t="str">
        <f>IF(AC47&lt;&gt;"",MAX(AD$8:AD46)+1,"")</f>
        <v/>
      </c>
      <c r="AE47" t="str">
        <f t="shared" si="5"/>
        <v/>
      </c>
      <c r="AF47" t="str">
        <f>IF(AE47&lt;&gt;"",MAX(AF$8:AF46)+1,"")</f>
        <v/>
      </c>
      <c r="AG47" t="str">
        <f t="shared" si="6"/>
        <v/>
      </c>
      <c r="AH47" t="str">
        <f>IF(AG47&lt;&gt;"",MAX(AH$8:AH46)+1,"")</f>
        <v/>
      </c>
      <c r="AI47" t="str">
        <f t="shared" si="7"/>
        <v/>
      </c>
      <c r="AJ47" t="str">
        <f>IF(AI47&lt;&gt;"",MAX(AJ$8:AJ46)+1,"")</f>
        <v/>
      </c>
      <c r="AK47" s="26">
        <f t="shared" si="22"/>
        <v>0</v>
      </c>
      <c r="AL47">
        <f t="shared" si="23"/>
        <v>0</v>
      </c>
      <c r="AM47">
        <f t="shared" si="24"/>
        <v>5</v>
      </c>
      <c r="AN47" t="str">
        <f t="shared" si="34"/>
        <v/>
      </c>
      <c r="AO47" t="str">
        <f>IF(AN47="","",MAX(AO$8:AO46)+1)</f>
        <v/>
      </c>
      <c r="AP47" t="str">
        <f t="shared" si="34"/>
        <v/>
      </c>
      <c r="AQ47" t="str">
        <f t="shared" si="34"/>
        <v/>
      </c>
      <c r="AR47" t="str">
        <f t="shared" si="34"/>
        <v/>
      </c>
      <c r="AS47" t="str">
        <f t="shared" si="26"/>
        <v/>
      </c>
      <c r="AT47" t="str">
        <f>IF(AS47="","",MAX(AT$8:AT46)+1)</f>
        <v/>
      </c>
      <c r="AU47" t="str">
        <f t="shared" si="27"/>
        <v/>
      </c>
      <c r="AV47" s="119" t="str">
        <f t="shared" si="28"/>
        <v/>
      </c>
      <c r="AW47" t="str">
        <f t="shared" si="35"/>
        <v/>
      </c>
      <c r="AX47" t="str">
        <f t="shared" si="35"/>
        <v/>
      </c>
      <c r="AY47" t="str">
        <f t="shared" si="35"/>
        <v/>
      </c>
      <c r="AZ47" t="str">
        <f t="shared" si="35"/>
        <v/>
      </c>
      <c r="BA47" s="119" t="str">
        <f t="shared" si="30"/>
        <v/>
      </c>
      <c r="BC47" t="str">
        <f t="shared" si="31"/>
        <v>,00</v>
      </c>
      <c r="BD47">
        <f t="shared" si="10"/>
        <v>0</v>
      </c>
    </row>
    <row r="48" spans="1:56" ht="21" customHeight="1" x14ac:dyDescent="0.35">
      <c r="A48" s="129" t="str">
        <f>IF(B48&lt;&gt;"",MAX($A$8:A47)+1,"")</f>
        <v/>
      </c>
      <c r="B48" s="7"/>
      <c r="C48" s="130"/>
      <c r="D48" s="131"/>
      <c r="E48" s="132"/>
      <c r="F48" s="133"/>
      <c r="G48" s="130"/>
      <c r="H48" s="289" t="str">
        <f t="shared" si="11"/>
        <v/>
      </c>
      <c r="I48" s="115">
        <f t="shared" si="12"/>
        <v>0</v>
      </c>
      <c r="J48" s="271" t="str">
        <f t="shared" si="13"/>
        <v/>
      </c>
      <c r="K48" s="272"/>
      <c r="L48" s="274"/>
      <c r="M48" s="134">
        <f t="shared" si="14"/>
        <v>0</v>
      </c>
      <c r="N48" s="254" t="str">
        <f t="shared" si="15"/>
        <v/>
      </c>
      <c r="O48" s="135">
        <f t="shared" si="16"/>
        <v>0</v>
      </c>
      <c r="P48" s="136">
        <f t="shared" si="17"/>
        <v>0</v>
      </c>
      <c r="Q48" s="130" t="str">
        <f t="shared" si="32"/>
        <v/>
      </c>
      <c r="R48" s="131" t="str">
        <f t="shared" si="18"/>
        <v/>
      </c>
      <c r="S48" s="137" t="str">
        <f t="shared" si="1"/>
        <v/>
      </c>
      <c r="T48" s="133" t="str">
        <f t="shared" si="32"/>
        <v/>
      </c>
      <c r="U48" s="138" t="str">
        <f t="shared" si="32"/>
        <v/>
      </c>
      <c r="V48" s="255">
        <f t="shared" si="19"/>
        <v>0</v>
      </c>
      <c r="W48" s="256" t="str">
        <f t="shared" si="20"/>
        <v/>
      </c>
      <c r="X48" s="29" t="str">
        <f t="shared" si="33"/>
        <v/>
      </c>
      <c r="Y48" s="45">
        <f t="shared" si="33"/>
        <v>0</v>
      </c>
      <c r="Z48" s="26" t="str">
        <f t="shared" si="21"/>
        <v/>
      </c>
      <c r="AA48" t="str">
        <f t="shared" si="3"/>
        <v/>
      </c>
      <c r="AB48" t="str">
        <f>IF(AA48&lt;&gt;"",MAX(AB$8:AB47)+1,"")</f>
        <v/>
      </c>
      <c r="AC48" t="str">
        <f t="shared" si="4"/>
        <v/>
      </c>
      <c r="AD48" t="str">
        <f>IF(AC48&lt;&gt;"",MAX(AD$8:AD47)+1,"")</f>
        <v/>
      </c>
      <c r="AE48" t="str">
        <f t="shared" si="5"/>
        <v/>
      </c>
      <c r="AF48" t="str">
        <f>IF(AE48&lt;&gt;"",MAX(AF$8:AF47)+1,"")</f>
        <v/>
      </c>
      <c r="AG48" t="str">
        <f t="shared" si="6"/>
        <v/>
      </c>
      <c r="AH48" t="str">
        <f>IF(AG48&lt;&gt;"",MAX(AH$8:AH47)+1,"")</f>
        <v/>
      </c>
      <c r="AI48" t="str">
        <f t="shared" si="7"/>
        <v/>
      </c>
      <c r="AJ48" t="str">
        <f>IF(AI48&lt;&gt;"",MAX(AJ$8:AJ47)+1,"")</f>
        <v/>
      </c>
      <c r="AK48" s="26">
        <f t="shared" si="22"/>
        <v>0</v>
      </c>
      <c r="AL48">
        <f t="shared" si="23"/>
        <v>0</v>
      </c>
      <c r="AM48">
        <f t="shared" si="24"/>
        <v>5</v>
      </c>
      <c r="AN48" t="str">
        <f t="shared" si="34"/>
        <v/>
      </c>
      <c r="AO48" t="str">
        <f>IF(AN48="","",MAX(AO$8:AO47)+1)</f>
        <v/>
      </c>
      <c r="AP48" t="str">
        <f t="shared" si="34"/>
        <v/>
      </c>
      <c r="AQ48" t="str">
        <f t="shared" si="34"/>
        <v/>
      </c>
      <c r="AR48" t="str">
        <f t="shared" si="34"/>
        <v/>
      </c>
      <c r="AS48" t="str">
        <f t="shared" si="26"/>
        <v/>
      </c>
      <c r="AT48" t="str">
        <f>IF(AS48="","",MAX(AT$8:AT47)+1)</f>
        <v/>
      </c>
      <c r="AU48" t="str">
        <f t="shared" si="27"/>
        <v/>
      </c>
      <c r="AV48" s="119" t="str">
        <f t="shared" si="28"/>
        <v/>
      </c>
      <c r="AW48" t="str">
        <f t="shared" si="35"/>
        <v/>
      </c>
      <c r="AX48" t="str">
        <f t="shared" si="35"/>
        <v/>
      </c>
      <c r="AY48" t="str">
        <f t="shared" si="35"/>
        <v/>
      </c>
      <c r="AZ48" t="str">
        <f t="shared" si="35"/>
        <v/>
      </c>
      <c r="BA48" s="119" t="str">
        <f t="shared" si="30"/>
        <v/>
      </c>
      <c r="BC48" t="str">
        <f t="shared" si="31"/>
        <v>,00</v>
      </c>
      <c r="BD48">
        <f t="shared" si="10"/>
        <v>0</v>
      </c>
    </row>
    <row r="49" spans="1:56" ht="21" customHeight="1" x14ac:dyDescent="0.35">
      <c r="A49" s="129" t="str">
        <f>IF(B49&lt;&gt;"",MAX($A$8:A48)+1,"")</f>
        <v/>
      </c>
      <c r="B49" s="7"/>
      <c r="C49" s="130"/>
      <c r="D49" s="131"/>
      <c r="E49" s="132"/>
      <c r="F49" s="133"/>
      <c r="G49" s="130"/>
      <c r="H49" s="289" t="str">
        <f t="shared" si="11"/>
        <v/>
      </c>
      <c r="I49" s="115">
        <f t="shared" si="12"/>
        <v>0</v>
      </c>
      <c r="J49" s="271" t="str">
        <f t="shared" si="13"/>
        <v/>
      </c>
      <c r="K49" s="272"/>
      <c r="L49" s="274"/>
      <c r="M49" s="134">
        <f t="shared" si="14"/>
        <v>0</v>
      </c>
      <c r="N49" s="254" t="str">
        <f t="shared" si="15"/>
        <v/>
      </c>
      <c r="O49" s="135">
        <f t="shared" si="16"/>
        <v>0</v>
      </c>
      <c r="P49" s="136">
        <f t="shared" si="17"/>
        <v>0</v>
      </c>
      <c r="Q49" s="130" t="str">
        <f t="shared" si="32"/>
        <v/>
      </c>
      <c r="R49" s="131" t="str">
        <f t="shared" si="18"/>
        <v/>
      </c>
      <c r="S49" s="137" t="str">
        <f t="shared" si="1"/>
        <v/>
      </c>
      <c r="T49" s="133" t="str">
        <f t="shared" si="32"/>
        <v/>
      </c>
      <c r="U49" s="138" t="str">
        <f t="shared" si="32"/>
        <v/>
      </c>
      <c r="V49" s="255">
        <f t="shared" si="19"/>
        <v>0</v>
      </c>
      <c r="W49" s="256" t="str">
        <f t="shared" si="20"/>
        <v/>
      </c>
      <c r="X49" s="29" t="str">
        <f t="shared" si="33"/>
        <v/>
      </c>
      <c r="Y49" s="45">
        <f t="shared" si="33"/>
        <v>0</v>
      </c>
      <c r="Z49" s="26" t="str">
        <f t="shared" si="21"/>
        <v/>
      </c>
      <c r="AA49" t="str">
        <f t="shared" si="3"/>
        <v/>
      </c>
      <c r="AB49" t="str">
        <f>IF(AA49&lt;&gt;"",MAX(AB$8:AB48)+1,"")</f>
        <v/>
      </c>
      <c r="AC49" t="str">
        <f t="shared" si="4"/>
        <v/>
      </c>
      <c r="AD49" t="str">
        <f>IF(AC49&lt;&gt;"",MAX(AD$8:AD48)+1,"")</f>
        <v/>
      </c>
      <c r="AE49" t="str">
        <f t="shared" si="5"/>
        <v/>
      </c>
      <c r="AF49" t="str">
        <f>IF(AE49&lt;&gt;"",MAX(AF$8:AF48)+1,"")</f>
        <v/>
      </c>
      <c r="AG49" t="str">
        <f t="shared" si="6"/>
        <v/>
      </c>
      <c r="AH49" t="str">
        <f>IF(AG49&lt;&gt;"",MAX(AH$8:AH48)+1,"")</f>
        <v/>
      </c>
      <c r="AI49" t="str">
        <f t="shared" si="7"/>
        <v/>
      </c>
      <c r="AJ49" t="str">
        <f>IF(AI49&lt;&gt;"",MAX(AJ$8:AJ48)+1,"")</f>
        <v/>
      </c>
      <c r="AK49" s="26">
        <f t="shared" si="22"/>
        <v>0</v>
      </c>
      <c r="AL49">
        <f t="shared" si="23"/>
        <v>0</v>
      </c>
      <c r="AM49">
        <f t="shared" si="24"/>
        <v>5</v>
      </c>
      <c r="AN49" t="str">
        <f t="shared" si="34"/>
        <v/>
      </c>
      <c r="AO49" t="str">
        <f>IF(AN49="","",MAX(AO$8:AO48)+1)</f>
        <v/>
      </c>
      <c r="AP49" t="str">
        <f t="shared" si="34"/>
        <v/>
      </c>
      <c r="AQ49" t="str">
        <f t="shared" si="34"/>
        <v/>
      </c>
      <c r="AR49" t="str">
        <f t="shared" si="34"/>
        <v/>
      </c>
      <c r="AS49" t="str">
        <f t="shared" si="26"/>
        <v/>
      </c>
      <c r="AT49" t="str">
        <f>IF(AS49="","",MAX(AT$8:AT48)+1)</f>
        <v/>
      </c>
      <c r="AU49" t="str">
        <f t="shared" si="27"/>
        <v/>
      </c>
      <c r="AV49" s="119" t="str">
        <f t="shared" si="28"/>
        <v/>
      </c>
      <c r="AW49" t="str">
        <f t="shared" si="35"/>
        <v/>
      </c>
      <c r="AX49" t="str">
        <f t="shared" si="35"/>
        <v/>
      </c>
      <c r="AY49" t="str">
        <f t="shared" si="35"/>
        <v/>
      </c>
      <c r="AZ49" t="str">
        <f t="shared" si="35"/>
        <v/>
      </c>
      <c r="BA49" s="119" t="str">
        <f t="shared" si="30"/>
        <v/>
      </c>
      <c r="BC49" t="str">
        <f t="shared" si="31"/>
        <v>,00</v>
      </c>
      <c r="BD49">
        <f t="shared" si="10"/>
        <v>0</v>
      </c>
    </row>
    <row r="50" spans="1:56" ht="21" customHeight="1" x14ac:dyDescent="0.35">
      <c r="A50" s="129" t="str">
        <f>IF(B50&lt;&gt;"",MAX($A$8:A49)+1,"")</f>
        <v/>
      </c>
      <c r="B50" s="7"/>
      <c r="C50" s="130"/>
      <c r="D50" s="131"/>
      <c r="E50" s="132"/>
      <c r="F50" s="133"/>
      <c r="G50" s="130"/>
      <c r="H50" s="289" t="str">
        <f t="shared" si="11"/>
        <v/>
      </c>
      <c r="I50" s="115">
        <f t="shared" si="12"/>
        <v>0</v>
      </c>
      <c r="J50" s="271" t="str">
        <f t="shared" si="13"/>
        <v/>
      </c>
      <c r="K50" s="272"/>
      <c r="L50" s="274"/>
      <c r="M50" s="134">
        <f t="shared" si="14"/>
        <v>0</v>
      </c>
      <c r="N50" s="254" t="str">
        <f t="shared" si="15"/>
        <v/>
      </c>
      <c r="O50" s="135">
        <f t="shared" si="16"/>
        <v>0</v>
      </c>
      <c r="P50" s="136">
        <f t="shared" si="17"/>
        <v>0</v>
      </c>
      <c r="Q50" s="130" t="str">
        <f t="shared" si="32"/>
        <v/>
      </c>
      <c r="R50" s="131" t="str">
        <f t="shared" si="18"/>
        <v/>
      </c>
      <c r="S50" s="137" t="str">
        <f t="shared" si="1"/>
        <v/>
      </c>
      <c r="T50" s="133" t="str">
        <f t="shared" si="32"/>
        <v/>
      </c>
      <c r="U50" s="138" t="str">
        <f t="shared" si="32"/>
        <v/>
      </c>
      <c r="V50" s="255">
        <f t="shared" si="19"/>
        <v>0</v>
      </c>
      <c r="W50" s="256" t="str">
        <f t="shared" si="20"/>
        <v/>
      </c>
      <c r="X50" s="29" t="str">
        <f t="shared" si="33"/>
        <v/>
      </c>
      <c r="Y50" s="45">
        <f t="shared" si="33"/>
        <v>0</v>
      </c>
      <c r="Z50" s="26" t="str">
        <f t="shared" si="21"/>
        <v/>
      </c>
      <c r="AA50" t="str">
        <f t="shared" si="3"/>
        <v/>
      </c>
      <c r="AB50" t="str">
        <f>IF(AA50&lt;&gt;"",MAX(AB$8:AB49)+1,"")</f>
        <v/>
      </c>
      <c r="AC50" t="str">
        <f t="shared" si="4"/>
        <v/>
      </c>
      <c r="AD50" t="str">
        <f>IF(AC50&lt;&gt;"",MAX(AD$8:AD49)+1,"")</f>
        <v/>
      </c>
      <c r="AE50" t="str">
        <f t="shared" si="5"/>
        <v/>
      </c>
      <c r="AF50" t="str">
        <f>IF(AE50&lt;&gt;"",MAX(AF$8:AF49)+1,"")</f>
        <v/>
      </c>
      <c r="AG50" t="str">
        <f t="shared" si="6"/>
        <v/>
      </c>
      <c r="AH50" t="str">
        <f>IF(AG50&lt;&gt;"",MAX(AH$8:AH49)+1,"")</f>
        <v/>
      </c>
      <c r="AI50" t="str">
        <f t="shared" si="7"/>
        <v/>
      </c>
      <c r="AJ50" t="str">
        <f>IF(AI50&lt;&gt;"",MAX(AJ$8:AJ49)+1,"")</f>
        <v/>
      </c>
      <c r="AK50" s="26">
        <f t="shared" si="22"/>
        <v>0</v>
      </c>
      <c r="AL50">
        <f t="shared" si="23"/>
        <v>0</v>
      </c>
      <c r="AM50">
        <f t="shared" si="24"/>
        <v>5</v>
      </c>
      <c r="AN50" t="str">
        <f t="shared" si="34"/>
        <v/>
      </c>
      <c r="AO50" t="str">
        <f>IF(AN50="","",MAX(AO$8:AO49)+1)</f>
        <v/>
      </c>
      <c r="AP50" t="str">
        <f t="shared" si="34"/>
        <v/>
      </c>
      <c r="AQ50" t="str">
        <f t="shared" si="34"/>
        <v/>
      </c>
      <c r="AR50" t="str">
        <f t="shared" si="34"/>
        <v/>
      </c>
      <c r="AS50" t="str">
        <f t="shared" si="26"/>
        <v/>
      </c>
      <c r="AT50" t="str">
        <f>IF(AS50="","",MAX(AT$8:AT49)+1)</f>
        <v/>
      </c>
      <c r="AU50" t="str">
        <f t="shared" si="27"/>
        <v/>
      </c>
      <c r="AV50" s="119" t="str">
        <f t="shared" si="28"/>
        <v/>
      </c>
      <c r="AW50" t="str">
        <f t="shared" si="35"/>
        <v/>
      </c>
      <c r="AX50" t="str">
        <f t="shared" si="35"/>
        <v/>
      </c>
      <c r="AY50" t="str">
        <f t="shared" si="35"/>
        <v/>
      </c>
      <c r="AZ50" t="str">
        <f t="shared" si="35"/>
        <v/>
      </c>
      <c r="BA50" s="119" t="str">
        <f t="shared" si="30"/>
        <v/>
      </c>
      <c r="BC50" t="str">
        <f t="shared" si="31"/>
        <v>,00</v>
      </c>
      <c r="BD50">
        <f t="shared" si="10"/>
        <v>0</v>
      </c>
    </row>
    <row r="51" spans="1:56" ht="21" customHeight="1" x14ac:dyDescent="0.35">
      <c r="A51" s="129" t="str">
        <f>IF(B51&lt;&gt;"",MAX($A$8:A50)+1,"")</f>
        <v/>
      </c>
      <c r="B51" s="7"/>
      <c r="C51" s="130"/>
      <c r="D51" s="131"/>
      <c r="E51" s="132"/>
      <c r="F51" s="133"/>
      <c r="G51" s="130"/>
      <c r="H51" s="289" t="str">
        <f t="shared" si="11"/>
        <v/>
      </c>
      <c r="I51" s="115">
        <f t="shared" si="12"/>
        <v>0</v>
      </c>
      <c r="J51" s="271" t="str">
        <f t="shared" si="13"/>
        <v/>
      </c>
      <c r="K51" s="272"/>
      <c r="L51" s="274"/>
      <c r="M51" s="134">
        <f t="shared" si="14"/>
        <v>0</v>
      </c>
      <c r="N51" s="254" t="str">
        <f t="shared" si="15"/>
        <v/>
      </c>
      <c r="O51" s="135">
        <f t="shared" si="16"/>
        <v>0</v>
      </c>
      <c r="P51" s="136">
        <f t="shared" si="17"/>
        <v>0</v>
      </c>
      <c r="Q51" s="130" t="str">
        <f t="shared" si="32"/>
        <v/>
      </c>
      <c r="R51" s="131" t="str">
        <f t="shared" si="18"/>
        <v/>
      </c>
      <c r="S51" s="137" t="str">
        <f t="shared" si="1"/>
        <v/>
      </c>
      <c r="T51" s="133" t="str">
        <f t="shared" si="32"/>
        <v/>
      </c>
      <c r="U51" s="138" t="str">
        <f t="shared" si="32"/>
        <v/>
      </c>
      <c r="V51" s="255">
        <f t="shared" si="19"/>
        <v>0</v>
      </c>
      <c r="W51" s="256" t="str">
        <f t="shared" si="20"/>
        <v/>
      </c>
      <c r="X51" s="29" t="str">
        <f t="shared" si="33"/>
        <v/>
      </c>
      <c r="Y51" s="45">
        <f t="shared" si="33"/>
        <v>0</v>
      </c>
      <c r="Z51" s="26" t="str">
        <f t="shared" si="21"/>
        <v/>
      </c>
      <c r="AA51" t="str">
        <f t="shared" si="3"/>
        <v/>
      </c>
      <c r="AB51" t="str">
        <f>IF(AA51&lt;&gt;"",MAX(AB$8:AB50)+1,"")</f>
        <v/>
      </c>
      <c r="AC51" t="str">
        <f t="shared" si="4"/>
        <v/>
      </c>
      <c r="AD51" t="str">
        <f>IF(AC51&lt;&gt;"",MAX(AD$8:AD50)+1,"")</f>
        <v/>
      </c>
      <c r="AE51" t="str">
        <f t="shared" si="5"/>
        <v/>
      </c>
      <c r="AF51" t="str">
        <f>IF(AE51&lt;&gt;"",MAX(AF$8:AF50)+1,"")</f>
        <v/>
      </c>
      <c r="AG51" t="str">
        <f t="shared" si="6"/>
        <v/>
      </c>
      <c r="AH51" t="str">
        <f>IF(AG51&lt;&gt;"",MAX(AH$8:AH50)+1,"")</f>
        <v/>
      </c>
      <c r="AI51" t="str">
        <f t="shared" si="7"/>
        <v/>
      </c>
      <c r="AJ51" t="str">
        <f>IF(AI51&lt;&gt;"",MAX(AJ$8:AJ50)+1,"")</f>
        <v/>
      </c>
      <c r="AK51" s="26">
        <f t="shared" si="22"/>
        <v>0</v>
      </c>
      <c r="AL51">
        <f t="shared" si="23"/>
        <v>0</v>
      </c>
      <c r="AM51">
        <f t="shared" si="24"/>
        <v>5</v>
      </c>
      <c r="AN51" t="str">
        <f t="shared" si="34"/>
        <v/>
      </c>
      <c r="AO51" t="str">
        <f>IF(AN51="","",MAX(AO$8:AO50)+1)</f>
        <v/>
      </c>
      <c r="AP51" t="str">
        <f t="shared" si="34"/>
        <v/>
      </c>
      <c r="AQ51" t="str">
        <f t="shared" si="34"/>
        <v/>
      </c>
      <c r="AR51" t="str">
        <f t="shared" si="34"/>
        <v/>
      </c>
      <c r="AS51" t="str">
        <f t="shared" si="26"/>
        <v/>
      </c>
      <c r="AT51" t="str">
        <f>IF(AS51="","",MAX(AT$8:AT50)+1)</f>
        <v/>
      </c>
      <c r="AU51" t="str">
        <f t="shared" si="27"/>
        <v/>
      </c>
      <c r="AV51" s="119" t="str">
        <f t="shared" si="28"/>
        <v/>
      </c>
      <c r="AW51" t="str">
        <f t="shared" si="35"/>
        <v/>
      </c>
      <c r="AX51" t="str">
        <f t="shared" si="35"/>
        <v/>
      </c>
      <c r="AY51" t="str">
        <f t="shared" si="35"/>
        <v/>
      </c>
      <c r="AZ51" t="str">
        <f t="shared" si="35"/>
        <v/>
      </c>
      <c r="BA51" s="119" t="str">
        <f t="shared" si="30"/>
        <v/>
      </c>
      <c r="BC51" t="str">
        <f t="shared" si="31"/>
        <v>,00</v>
      </c>
      <c r="BD51">
        <f t="shared" si="10"/>
        <v>0</v>
      </c>
    </row>
    <row r="52" spans="1:56" ht="21" customHeight="1" x14ac:dyDescent="0.35">
      <c r="A52" s="129" t="str">
        <f>IF(B52&lt;&gt;"",MAX($A$8:A51)+1,"")</f>
        <v/>
      </c>
      <c r="B52" s="7"/>
      <c r="C52" s="130"/>
      <c r="D52" s="131"/>
      <c r="E52" s="132"/>
      <c r="F52" s="133"/>
      <c r="G52" s="130"/>
      <c r="H52" s="289" t="str">
        <f t="shared" si="11"/>
        <v/>
      </c>
      <c r="I52" s="115">
        <f t="shared" si="12"/>
        <v>0</v>
      </c>
      <c r="J52" s="271" t="str">
        <f t="shared" si="13"/>
        <v/>
      </c>
      <c r="K52" s="272"/>
      <c r="L52" s="274"/>
      <c r="M52" s="134">
        <f t="shared" si="14"/>
        <v>0</v>
      </c>
      <c r="N52" s="254" t="str">
        <f t="shared" si="15"/>
        <v/>
      </c>
      <c r="O52" s="135">
        <f t="shared" si="16"/>
        <v>0</v>
      </c>
      <c r="P52" s="136">
        <f t="shared" si="17"/>
        <v>0</v>
      </c>
      <c r="Q52" s="130" t="str">
        <f t="shared" si="32"/>
        <v/>
      </c>
      <c r="R52" s="131" t="str">
        <f t="shared" si="18"/>
        <v/>
      </c>
      <c r="S52" s="137" t="str">
        <f t="shared" si="1"/>
        <v/>
      </c>
      <c r="T52" s="133" t="str">
        <f t="shared" si="32"/>
        <v/>
      </c>
      <c r="U52" s="138" t="str">
        <f t="shared" si="32"/>
        <v/>
      </c>
      <c r="V52" s="255">
        <f t="shared" si="19"/>
        <v>0</v>
      </c>
      <c r="W52" s="256" t="str">
        <f t="shared" si="20"/>
        <v/>
      </c>
      <c r="X52" s="29" t="str">
        <f t="shared" si="33"/>
        <v/>
      </c>
      <c r="Y52" s="45">
        <f t="shared" si="33"/>
        <v>0</v>
      </c>
      <c r="Z52" s="26" t="str">
        <f t="shared" si="21"/>
        <v/>
      </c>
      <c r="AA52" t="str">
        <f t="shared" si="3"/>
        <v/>
      </c>
      <c r="AB52" t="str">
        <f>IF(AA52&lt;&gt;"",MAX(AB$8:AB51)+1,"")</f>
        <v/>
      </c>
      <c r="AC52" t="str">
        <f t="shared" si="4"/>
        <v/>
      </c>
      <c r="AD52" t="str">
        <f>IF(AC52&lt;&gt;"",MAX(AD$8:AD51)+1,"")</f>
        <v/>
      </c>
      <c r="AE52" t="str">
        <f t="shared" si="5"/>
        <v/>
      </c>
      <c r="AF52" t="str">
        <f>IF(AE52&lt;&gt;"",MAX(AF$8:AF51)+1,"")</f>
        <v/>
      </c>
      <c r="AG52" t="str">
        <f t="shared" si="6"/>
        <v/>
      </c>
      <c r="AH52" t="str">
        <f>IF(AG52&lt;&gt;"",MAX(AH$8:AH51)+1,"")</f>
        <v/>
      </c>
      <c r="AI52" t="str">
        <f t="shared" si="7"/>
        <v/>
      </c>
      <c r="AJ52" t="str">
        <f>IF(AI52&lt;&gt;"",MAX(AJ$8:AJ51)+1,"")</f>
        <v/>
      </c>
      <c r="AK52" s="26">
        <f t="shared" si="22"/>
        <v>0</v>
      </c>
      <c r="AL52">
        <f t="shared" si="23"/>
        <v>0</v>
      </c>
      <c r="AM52">
        <f t="shared" si="24"/>
        <v>5</v>
      </c>
      <c r="AN52" t="str">
        <f t="shared" si="34"/>
        <v/>
      </c>
      <c r="AO52" t="str">
        <f>IF(AN52="","",MAX(AO$8:AO51)+1)</f>
        <v/>
      </c>
      <c r="AP52" t="str">
        <f t="shared" si="34"/>
        <v/>
      </c>
      <c r="AQ52" t="str">
        <f t="shared" si="34"/>
        <v/>
      </c>
      <c r="AR52" t="str">
        <f t="shared" si="34"/>
        <v/>
      </c>
      <c r="AS52" t="str">
        <f t="shared" si="26"/>
        <v/>
      </c>
      <c r="AT52" t="str">
        <f>IF(AS52="","",MAX(AT$8:AT51)+1)</f>
        <v/>
      </c>
      <c r="AU52" t="str">
        <f t="shared" si="27"/>
        <v/>
      </c>
      <c r="AV52" s="119" t="str">
        <f t="shared" si="28"/>
        <v/>
      </c>
      <c r="AW52" t="str">
        <f t="shared" si="35"/>
        <v/>
      </c>
      <c r="AX52" t="str">
        <f t="shared" si="35"/>
        <v/>
      </c>
      <c r="AY52" t="str">
        <f t="shared" si="35"/>
        <v/>
      </c>
      <c r="AZ52" t="str">
        <f t="shared" si="35"/>
        <v/>
      </c>
      <c r="BA52" s="119" t="str">
        <f t="shared" si="30"/>
        <v/>
      </c>
      <c r="BC52" t="str">
        <f t="shared" si="31"/>
        <v>,00</v>
      </c>
      <c r="BD52">
        <f t="shared" si="10"/>
        <v>0</v>
      </c>
    </row>
    <row r="53" spans="1:56" ht="21" customHeight="1" x14ac:dyDescent="0.35">
      <c r="A53" s="129" t="str">
        <f>IF(B53&lt;&gt;"",MAX($A$8:A52)+1,"")</f>
        <v/>
      </c>
      <c r="B53" s="7"/>
      <c r="C53" s="130"/>
      <c r="D53" s="131"/>
      <c r="E53" s="132"/>
      <c r="F53" s="133"/>
      <c r="G53" s="130"/>
      <c r="H53" s="289" t="str">
        <f t="shared" si="11"/>
        <v/>
      </c>
      <c r="I53" s="115">
        <f t="shared" si="12"/>
        <v>0</v>
      </c>
      <c r="J53" s="271" t="str">
        <f t="shared" si="13"/>
        <v/>
      </c>
      <c r="K53" s="272"/>
      <c r="L53" s="274"/>
      <c r="M53" s="134">
        <f t="shared" si="14"/>
        <v>0</v>
      </c>
      <c r="N53" s="254" t="str">
        <f t="shared" si="15"/>
        <v/>
      </c>
      <c r="O53" s="135">
        <f t="shared" si="16"/>
        <v>0</v>
      </c>
      <c r="P53" s="136">
        <f t="shared" si="17"/>
        <v>0</v>
      </c>
      <c r="Q53" s="130" t="str">
        <f t="shared" si="32"/>
        <v/>
      </c>
      <c r="R53" s="131" t="str">
        <f t="shared" si="18"/>
        <v/>
      </c>
      <c r="S53" s="137" t="str">
        <f t="shared" si="1"/>
        <v/>
      </c>
      <c r="T53" s="133" t="str">
        <f t="shared" si="32"/>
        <v/>
      </c>
      <c r="U53" s="138" t="str">
        <f t="shared" si="32"/>
        <v/>
      </c>
      <c r="V53" s="255">
        <f t="shared" si="19"/>
        <v>0</v>
      </c>
      <c r="W53" s="256" t="str">
        <f t="shared" si="20"/>
        <v/>
      </c>
      <c r="X53" s="29" t="str">
        <f t="shared" si="33"/>
        <v/>
      </c>
      <c r="Y53" s="45">
        <f t="shared" si="33"/>
        <v>0</v>
      </c>
      <c r="Z53" s="26" t="str">
        <f t="shared" si="21"/>
        <v/>
      </c>
      <c r="AA53" t="str">
        <f t="shared" si="3"/>
        <v/>
      </c>
      <c r="AB53" t="str">
        <f>IF(AA53&lt;&gt;"",MAX(AB$8:AB52)+1,"")</f>
        <v/>
      </c>
      <c r="AC53" t="str">
        <f t="shared" si="4"/>
        <v/>
      </c>
      <c r="AD53" t="str">
        <f>IF(AC53&lt;&gt;"",MAX(AD$8:AD52)+1,"")</f>
        <v/>
      </c>
      <c r="AE53" t="str">
        <f t="shared" si="5"/>
        <v/>
      </c>
      <c r="AF53" t="str">
        <f>IF(AE53&lt;&gt;"",MAX(AF$8:AF52)+1,"")</f>
        <v/>
      </c>
      <c r="AG53" t="str">
        <f t="shared" si="6"/>
        <v/>
      </c>
      <c r="AH53" t="str">
        <f>IF(AG53&lt;&gt;"",MAX(AH$8:AH52)+1,"")</f>
        <v/>
      </c>
      <c r="AI53" t="str">
        <f t="shared" si="7"/>
        <v/>
      </c>
      <c r="AJ53" t="str">
        <f>IF(AI53&lt;&gt;"",MAX(AJ$8:AJ52)+1,"")</f>
        <v/>
      </c>
      <c r="AK53" s="26">
        <f t="shared" si="22"/>
        <v>0</v>
      </c>
      <c r="AL53">
        <f t="shared" si="23"/>
        <v>0</v>
      </c>
      <c r="AM53">
        <f t="shared" si="24"/>
        <v>5</v>
      </c>
      <c r="AN53" t="str">
        <f t="shared" si="34"/>
        <v/>
      </c>
      <c r="AO53" t="str">
        <f>IF(AN53="","",MAX(AO$8:AO52)+1)</f>
        <v/>
      </c>
      <c r="AP53" t="str">
        <f t="shared" si="34"/>
        <v/>
      </c>
      <c r="AQ53" t="str">
        <f t="shared" si="34"/>
        <v/>
      </c>
      <c r="AR53" t="str">
        <f t="shared" si="34"/>
        <v/>
      </c>
      <c r="AS53" t="str">
        <f t="shared" si="26"/>
        <v/>
      </c>
      <c r="AT53" t="str">
        <f>IF(AS53="","",MAX(AT$8:AT52)+1)</f>
        <v/>
      </c>
      <c r="AU53" t="str">
        <f t="shared" si="27"/>
        <v/>
      </c>
      <c r="AV53" s="119" t="str">
        <f t="shared" si="28"/>
        <v/>
      </c>
      <c r="AW53" t="str">
        <f t="shared" si="35"/>
        <v/>
      </c>
      <c r="AX53" t="str">
        <f t="shared" si="35"/>
        <v/>
      </c>
      <c r="AY53" t="str">
        <f t="shared" si="35"/>
        <v/>
      </c>
      <c r="AZ53" t="str">
        <f t="shared" si="35"/>
        <v/>
      </c>
      <c r="BA53" s="119" t="str">
        <f t="shared" si="30"/>
        <v/>
      </c>
      <c r="BC53" t="str">
        <f t="shared" si="31"/>
        <v>,00</v>
      </c>
      <c r="BD53">
        <f t="shared" si="10"/>
        <v>0</v>
      </c>
    </row>
    <row r="54" spans="1:56" ht="21" customHeight="1" x14ac:dyDescent="0.35">
      <c r="A54" s="129" t="str">
        <f>IF(B54&lt;&gt;"",MAX($A$8:A53)+1,"")</f>
        <v/>
      </c>
      <c r="B54" s="7"/>
      <c r="C54" s="130"/>
      <c r="D54" s="131"/>
      <c r="E54" s="132"/>
      <c r="F54" s="133"/>
      <c r="G54" s="130"/>
      <c r="H54" s="289" t="str">
        <f t="shared" si="11"/>
        <v/>
      </c>
      <c r="I54" s="115">
        <f t="shared" si="12"/>
        <v>0</v>
      </c>
      <c r="J54" s="271" t="str">
        <f t="shared" si="13"/>
        <v/>
      </c>
      <c r="K54" s="272"/>
      <c r="L54" s="274"/>
      <c r="M54" s="134">
        <f t="shared" si="14"/>
        <v>0</v>
      </c>
      <c r="N54" s="254" t="str">
        <f t="shared" si="15"/>
        <v/>
      </c>
      <c r="O54" s="135">
        <f t="shared" si="16"/>
        <v>0</v>
      </c>
      <c r="P54" s="136">
        <f t="shared" si="17"/>
        <v>0</v>
      </c>
      <c r="Q54" s="130" t="str">
        <f t="shared" si="32"/>
        <v/>
      </c>
      <c r="R54" s="131" t="str">
        <f t="shared" si="18"/>
        <v/>
      </c>
      <c r="S54" s="137" t="str">
        <f t="shared" si="1"/>
        <v/>
      </c>
      <c r="T54" s="133" t="str">
        <f t="shared" si="32"/>
        <v/>
      </c>
      <c r="U54" s="138" t="str">
        <f t="shared" si="32"/>
        <v/>
      </c>
      <c r="V54" s="255">
        <f t="shared" si="19"/>
        <v>0</v>
      </c>
      <c r="W54" s="256" t="str">
        <f t="shared" si="20"/>
        <v/>
      </c>
      <c r="X54" s="29" t="str">
        <f t="shared" si="33"/>
        <v/>
      </c>
      <c r="Y54" s="45">
        <f t="shared" si="33"/>
        <v>0</v>
      </c>
      <c r="Z54" s="26" t="str">
        <f t="shared" si="21"/>
        <v/>
      </c>
      <c r="AA54" t="str">
        <f t="shared" si="3"/>
        <v/>
      </c>
      <c r="AB54" t="str">
        <f>IF(AA54&lt;&gt;"",MAX(AB$8:AB53)+1,"")</f>
        <v/>
      </c>
      <c r="AC54" t="str">
        <f t="shared" si="4"/>
        <v/>
      </c>
      <c r="AD54" t="str">
        <f>IF(AC54&lt;&gt;"",MAX(AD$8:AD53)+1,"")</f>
        <v/>
      </c>
      <c r="AE54" t="str">
        <f t="shared" si="5"/>
        <v/>
      </c>
      <c r="AF54" t="str">
        <f>IF(AE54&lt;&gt;"",MAX(AF$8:AF53)+1,"")</f>
        <v/>
      </c>
      <c r="AG54" t="str">
        <f t="shared" si="6"/>
        <v/>
      </c>
      <c r="AH54" t="str">
        <f>IF(AG54&lt;&gt;"",MAX(AH$8:AH53)+1,"")</f>
        <v/>
      </c>
      <c r="AI54" t="str">
        <f t="shared" si="7"/>
        <v/>
      </c>
      <c r="AJ54" t="str">
        <f>IF(AI54&lt;&gt;"",MAX(AJ$8:AJ53)+1,"")</f>
        <v/>
      </c>
      <c r="AK54" s="26">
        <f t="shared" si="22"/>
        <v>0</v>
      </c>
      <c r="AL54">
        <f t="shared" si="23"/>
        <v>0</v>
      </c>
      <c r="AM54">
        <f t="shared" si="24"/>
        <v>5</v>
      </c>
      <c r="AN54" t="str">
        <f t="shared" si="34"/>
        <v/>
      </c>
      <c r="AO54" t="str">
        <f>IF(AN54="","",MAX(AO$8:AO53)+1)</f>
        <v/>
      </c>
      <c r="AP54" t="str">
        <f t="shared" si="34"/>
        <v/>
      </c>
      <c r="AQ54" t="str">
        <f t="shared" si="34"/>
        <v/>
      </c>
      <c r="AR54" t="str">
        <f t="shared" si="34"/>
        <v/>
      </c>
      <c r="AS54" t="str">
        <f t="shared" si="26"/>
        <v/>
      </c>
      <c r="AT54" t="str">
        <f>IF(AS54="","",MAX(AT$8:AT53)+1)</f>
        <v/>
      </c>
      <c r="AU54" t="str">
        <f t="shared" si="27"/>
        <v/>
      </c>
      <c r="AV54" s="119" t="str">
        <f t="shared" si="28"/>
        <v/>
      </c>
      <c r="AW54" t="str">
        <f t="shared" si="35"/>
        <v/>
      </c>
      <c r="AX54" t="str">
        <f t="shared" si="35"/>
        <v/>
      </c>
      <c r="AY54" t="str">
        <f t="shared" si="35"/>
        <v/>
      </c>
      <c r="AZ54" t="str">
        <f t="shared" si="35"/>
        <v/>
      </c>
      <c r="BA54" s="119" t="str">
        <f t="shared" si="30"/>
        <v/>
      </c>
      <c r="BC54" t="str">
        <f t="shared" si="31"/>
        <v>,00</v>
      </c>
      <c r="BD54">
        <f t="shared" si="10"/>
        <v>0</v>
      </c>
    </row>
    <row r="55" spans="1:56" ht="21" customHeight="1" x14ac:dyDescent="0.35">
      <c r="A55" s="129" t="str">
        <f>IF(B55&lt;&gt;"",MAX($A$8:A54)+1,"")</f>
        <v/>
      </c>
      <c r="B55" s="7"/>
      <c r="C55" s="130"/>
      <c r="D55" s="131"/>
      <c r="E55" s="132"/>
      <c r="F55" s="133"/>
      <c r="G55" s="130"/>
      <c r="H55" s="289" t="str">
        <f t="shared" si="11"/>
        <v/>
      </c>
      <c r="I55" s="115">
        <f t="shared" si="12"/>
        <v>0</v>
      </c>
      <c r="J55" s="271" t="str">
        <f t="shared" si="13"/>
        <v/>
      </c>
      <c r="K55" s="272"/>
      <c r="L55" s="274"/>
      <c r="M55" s="134">
        <f t="shared" si="14"/>
        <v>0</v>
      </c>
      <c r="N55" s="254" t="str">
        <f t="shared" si="15"/>
        <v/>
      </c>
      <c r="O55" s="135">
        <f t="shared" si="16"/>
        <v>0</v>
      </c>
      <c r="P55" s="136">
        <f t="shared" si="17"/>
        <v>0</v>
      </c>
      <c r="Q55" s="130" t="str">
        <f t="shared" si="32"/>
        <v/>
      </c>
      <c r="R55" s="131" t="str">
        <f t="shared" si="18"/>
        <v/>
      </c>
      <c r="S55" s="137" t="str">
        <f t="shared" si="1"/>
        <v/>
      </c>
      <c r="T55" s="133" t="str">
        <f t="shared" si="32"/>
        <v/>
      </c>
      <c r="U55" s="138" t="str">
        <f t="shared" si="32"/>
        <v/>
      </c>
      <c r="V55" s="255">
        <f t="shared" si="19"/>
        <v>0</v>
      </c>
      <c r="W55" s="256" t="str">
        <f t="shared" si="20"/>
        <v/>
      </c>
      <c r="X55" s="29" t="str">
        <f t="shared" si="33"/>
        <v/>
      </c>
      <c r="Y55" s="45">
        <f t="shared" si="33"/>
        <v>0</v>
      </c>
      <c r="Z55" s="26" t="str">
        <f t="shared" si="21"/>
        <v/>
      </c>
      <c r="AA55" t="str">
        <f t="shared" si="3"/>
        <v/>
      </c>
      <c r="AB55" t="str">
        <f>IF(AA55&lt;&gt;"",MAX(AB$8:AB54)+1,"")</f>
        <v/>
      </c>
      <c r="AC55" t="str">
        <f t="shared" si="4"/>
        <v/>
      </c>
      <c r="AD55" t="str">
        <f>IF(AC55&lt;&gt;"",MAX(AD$8:AD54)+1,"")</f>
        <v/>
      </c>
      <c r="AE55" t="str">
        <f t="shared" si="5"/>
        <v/>
      </c>
      <c r="AF55" t="str">
        <f>IF(AE55&lt;&gt;"",MAX(AF$8:AF54)+1,"")</f>
        <v/>
      </c>
      <c r="AG55" t="str">
        <f t="shared" si="6"/>
        <v/>
      </c>
      <c r="AH55" t="str">
        <f>IF(AG55&lt;&gt;"",MAX(AH$8:AH54)+1,"")</f>
        <v/>
      </c>
      <c r="AI55" t="str">
        <f t="shared" si="7"/>
        <v/>
      </c>
      <c r="AJ55" t="str">
        <f>IF(AI55&lt;&gt;"",MAX(AJ$8:AJ54)+1,"")</f>
        <v/>
      </c>
      <c r="AK55" s="26">
        <f t="shared" si="22"/>
        <v>0</v>
      </c>
      <c r="AL55">
        <f t="shared" si="23"/>
        <v>0</v>
      </c>
      <c r="AM55">
        <f t="shared" si="24"/>
        <v>5</v>
      </c>
      <c r="AN55" t="str">
        <f t="shared" si="34"/>
        <v/>
      </c>
      <c r="AO55" t="str">
        <f>IF(AN55="","",MAX(AO$8:AO54)+1)</f>
        <v/>
      </c>
      <c r="AP55" t="str">
        <f t="shared" si="34"/>
        <v/>
      </c>
      <c r="AQ55" t="str">
        <f t="shared" si="34"/>
        <v/>
      </c>
      <c r="AR55" t="str">
        <f t="shared" si="34"/>
        <v/>
      </c>
      <c r="AS55" t="str">
        <f t="shared" si="26"/>
        <v/>
      </c>
      <c r="AT55" t="str">
        <f>IF(AS55="","",MAX(AT$8:AT54)+1)</f>
        <v/>
      </c>
      <c r="AU55" t="str">
        <f t="shared" si="27"/>
        <v/>
      </c>
      <c r="AV55" s="119" t="str">
        <f t="shared" si="28"/>
        <v/>
      </c>
      <c r="AW55" t="str">
        <f t="shared" si="35"/>
        <v/>
      </c>
      <c r="AX55" t="str">
        <f t="shared" si="35"/>
        <v/>
      </c>
      <c r="AY55" t="str">
        <f t="shared" si="35"/>
        <v/>
      </c>
      <c r="AZ55" t="str">
        <f t="shared" si="35"/>
        <v/>
      </c>
      <c r="BA55" s="119" t="str">
        <f t="shared" si="30"/>
        <v/>
      </c>
      <c r="BC55" t="str">
        <f t="shared" si="31"/>
        <v>,00</v>
      </c>
      <c r="BD55">
        <f t="shared" si="10"/>
        <v>0</v>
      </c>
    </row>
    <row r="56" spans="1:56" ht="21" customHeight="1" x14ac:dyDescent="0.35">
      <c r="A56" s="129" t="str">
        <f>IF(B56&lt;&gt;"",MAX($A$8:A55)+1,"")</f>
        <v/>
      </c>
      <c r="B56" s="7"/>
      <c r="C56" s="130"/>
      <c r="D56" s="131"/>
      <c r="E56" s="132"/>
      <c r="F56" s="133"/>
      <c r="G56" s="130"/>
      <c r="H56" s="289" t="str">
        <f t="shared" si="11"/>
        <v/>
      </c>
      <c r="I56" s="115">
        <f t="shared" si="12"/>
        <v>0</v>
      </c>
      <c r="J56" s="271" t="str">
        <f t="shared" si="13"/>
        <v/>
      </c>
      <c r="K56" s="272"/>
      <c r="L56" s="274"/>
      <c r="M56" s="134">
        <f t="shared" si="14"/>
        <v>0</v>
      </c>
      <c r="N56" s="254" t="str">
        <f t="shared" si="15"/>
        <v/>
      </c>
      <c r="O56" s="135">
        <f t="shared" si="16"/>
        <v>0</v>
      </c>
      <c r="P56" s="136">
        <f t="shared" si="17"/>
        <v>0</v>
      </c>
      <c r="Q56" s="130" t="str">
        <f t="shared" si="32"/>
        <v/>
      </c>
      <c r="R56" s="131" t="str">
        <f t="shared" si="18"/>
        <v/>
      </c>
      <c r="S56" s="137" t="str">
        <f t="shared" si="1"/>
        <v/>
      </c>
      <c r="T56" s="133" t="str">
        <f t="shared" si="32"/>
        <v/>
      </c>
      <c r="U56" s="138" t="str">
        <f t="shared" si="32"/>
        <v/>
      </c>
      <c r="V56" s="255">
        <f t="shared" si="19"/>
        <v>0</v>
      </c>
      <c r="W56" s="256" t="str">
        <f t="shared" si="20"/>
        <v/>
      </c>
      <c r="X56" s="29" t="str">
        <f t="shared" si="33"/>
        <v/>
      </c>
      <c r="Y56" s="45">
        <f t="shared" si="33"/>
        <v>0</v>
      </c>
      <c r="Z56" s="26" t="str">
        <f t="shared" si="21"/>
        <v/>
      </c>
      <c r="AA56" t="str">
        <f t="shared" si="3"/>
        <v/>
      </c>
      <c r="AB56" t="str">
        <f>IF(AA56&lt;&gt;"",MAX(AB$8:AB55)+1,"")</f>
        <v/>
      </c>
      <c r="AC56" t="str">
        <f t="shared" si="4"/>
        <v/>
      </c>
      <c r="AD56" t="str">
        <f>IF(AC56&lt;&gt;"",MAX(AD$8:AD55)+1,"")</f>
        <v/>
      </c>
      <c r="AE56" t="str">
        <f t="shared" si="5"/>
        <v/>
      </c>
      <c r="AF56" t="str">
        <f>IF(AE56&lt;&gt;"",MAX(AF$8:AF55)+1,"")</f>
        <v/>
      </c>
      <c r="AG56" t="str">
        <f t="shared" si="6"/>
        <v/>
      </c>
      <c r="AH56" t="str">
        <f>IF(AG56&lt;&gt;"",MAX(AH$8:AH55)+1,"")</f>
        <v/>
      </c>
      <c r="AI56" t="str">
        <f t="shared" si="7"/>
        <v/>
      </c>
      <c r="AJ56" t="str">
        <f>IF(AI56&lt;&gt;"",MAX(AJ$8:AJ55)+1,"")</f>
        <v/>
      </c>
      <c r="AK56" s="26">
        <f t="shared" si="22"/>
        <v>0</v>
      </c>
      <c r="AL56">
        <f t="shared" si="23"/>
        <v>0</v>
      </c>
      <c r="AM56">
        <f t="shared" si="24"/>
        <v>5</v>
      </c>
      <c r="AN56" t="str">
        <f t="shared" si="34"/>
        <v/>
      </c>
      <c r="AO56" t="str">
        <f>IF(AN56="","",MAX(AO$8:AO55)+1)</f>
        <v/>
      </c>
      <c r="AP56" t="str">
        <f t="shared" si="34"/>
        <v/>
      </c>
      <c r="AQ56" t="str">
        <f t="shared" si="34"/>
        <v/>
      </c>
      <c r="AR56" t="str">
        <f t="shared" si="34"/>
        <v/>
      </c>
      <c r="AS56" t="str">
        <f t="shared" si="26"/>
        <v/>
      </c>
      <c r="AT56" t="str">
        <f>IF(AS56="","",MAX(AT$8:AT55)+1)</f>
        <v/>
      </c>
      <c r="AU56" t="str">
        <f t="shared" si="27"/>
        <v/>
      </c>
      <c r="AV56" s="119" t="str">
        <f t="shared" si="28"/>
        <v/>
      </c>
      <c r="AW56" t="str">
        <f t="shared" si="35"/>
        <v/>
      </c>
      <c r="AX56" t="str">
        <f t="shared" si="35"/>
        <v/>
      </c>
      <c r="AY56" t="str">
        <f t="shared" si="35"/>
        <v/>
      </c>
      <c r="AZ56" t="str">
        <f t="shared" si="35"/>
        <v/>
      </c>
      <c r="BA56" s="119" t="str">
        <f t="shared" si="30"/>
        <v/>
      </c>
      <c r="BC56" t="str">
        <f t="shared" si="31"/>
        <v>,00</v>
      </c>
      <c r="BD56">
        <f t="shared" si="10"/>
        <v>0</v>
      </c>
    </row>
    <row r="57" spans="1:56" ht="21" customHeight="1" x14ac:dyDescent="0.35">
      <c r="A57" s="129" t="str">
        <f>IF(B57&lt;&gt;"",MAX($A$8:A56)+1,"")</f>
        <v/>
      </c>
      <c r="B57" s="7"/>
      <c r="C57" s="130"/>
      <c r="D57" s="131"/>
      <c r="E57" s="132"/>
      <c r="F57" s="133"/>
      <c r="G57" s="130"/>
      <c r="H57" s="289" t="str">
        <f t="shared" si="11"/>
        <v/>
      </c>
      <c r="I57" s="115">
        <f t="shared" si="12"/>
        <v>0</v>
      </c>
      <c r="J57" s="271" t="str">
        <f t="shared" si="13"/>
        <v/>
      </c>
      <c r="K57" s="272"/>
      <c r="L57" s="274"/>
      <c r="M57" s="134">
        <f t="shared" si="14"/>
        <v>0</v>
      </c>
      <c r="N57" s="254" t="str">
        <f t="shared" si="15"/>
        <v/>
      </c>
      <c r="O57" s="135">
        <f t="shared" si="16"/>
        <v>0</v>
      </c>
      <c r="P57" s="136">
        <f t="shared" si="17"/>
        <v>0</v>
      </c>
      <c r="Q57" s="130" t="str">
        <f t="shared" si="32"/>
        <v/>
      </c>
      <c r="R57" s="131" t="str">
        <f t="shared" si="18"/>
        <v/>
      </c>
      <c r="S57" s="137" t="str">
        <f t="shared" si="1"/>
        <v/>
      </c>
      <c r="T57" s="133" t="str">
        <f t="shared" si="32"/>
        <v/>
      </c>
      <c r="U57" s="138" t="str">
        <f t="shared" si="32"/>
        <v/>
      </c>
      <c r="V57" s="255">
        <f t="shared" si="19"/>
        <v>0</v>
      </c>
      <c r="W57" s="256" t="str">
        <f t="shared" si="20"/>
        <v/>
      </c>
      <c r="X57" s="29" t="str">
        <f t="shared" si="33"/>
        <v/>
      </c>
      <c r="Y57" s="45">
        <f t="shared" si="33"/>
        <v>0</v>
      </c>
      <c r="Z57" s="26" t="str">
        <f t="shared" si="21"/>
        <v/>
      </c>
      <c r="AA57" t="str">
        <f t="shared" si="3"/>
        <v/>
      </c>
      <c r="AB57" t="str">
        <f>IF(AA57&lt;&gt;"",MAX(AB$8:AB56)+1,"")</f>
        <v/>
      </c>
      <c r="AC57" t="str">
        <f t="shared" si="4"/>
        <v/>
      </c>
      <c r="AD57" t="str">
        <f>IF(AC57&lt;&gt;"",MAX(AD$8:AD56)+1,"")</f>
        <v/>
      </c>
      <c r="AE57" t="str">
        <f t="shared" si="5"/>
        <v/>
      </c>
      <c r="AF57" t="str">
        <f>IF(AE57&lt;&gt;"",MAX(AF$8:AF56)+1,"")</f>
        <v/>
      </c>
      <c r="AG57" t="str">
        <f t="shared" si="6"/>
        <v/>
      </c>
      <c r="AH57" t="str">
        <f>IF(AG57&lt;&gt;"",MAX(AH$8:AH56)+1,"")</f>
        <v/>
      </c>
      <c r="AI57" t="str">
        <f t="shared" si="7"/>
        <v/>
      </c>
      <c r="AJ57" t="str">
        <f>IF(AI57&lt;&gt;"",MAX(AJ$8:AJ56)+1,"")</f>
        <v/>
      </c>
      <c r="AK57" s="26">
        <f t="shared" si="22"/>
        <v>0</v>
      </c>
      <c r="AL57">
        <f t="shared" si="23"/>
        <v>0</v>
      </c>
      <c r="AM57">
        <f t="shared" si="24"/>
        <v>5</v>
      </c>
      <c r="AN57" t="str">
        <f t="shared" si="34"/>
        <v/>
      </c>
      <c r="AO57" t="str">
        <f>IF(AN57="","",MAX(AO$8:AO56)+1)</f>
        <v/>
      </c>
      <c r="AP57" t="str">
        <f t="shared" si="34"/>
        <v/>
      </c>
      <c r="AQ57" t="str">
        <f t="shared" si="34"/>
        <v/>
      </c>
      <c r="AR57" t="str">
        <f t="shared" si="34"/>
        <v/>
      </c>
      <c r="AS57" t="str">
        <f t="shared" si="26"/>
        <v/>
      </c>
      <c r="AT57" t="str">
        <f>IF(AS57="","",MAX(AT$8:AT56)+1)</f>
        <v/>
      </c>
      <c r="AU57" t="str">
        <f t="shared" si="27"/>
        <v/>
      </c>
      <c r="AV57" s="119" t="str">
        <f t="shared" si="28"/>
        <v/>
      </c>
      <c r="AW57" t="str">
        <f t="shared" si="35"/>
        <v/>
      </c>
      <c r="AX57" t="str">
        <f t="shared" si="35"/>
        <v/>
      </c>
      <c r="AY57" t="str">
        <f t="shared" si="35"/>
        <v/>
      </c>
      <c r="AZ57" t="str">
        <f t="shared" si="35"/>
        <v/>
      </c>
      <c r="BA57" s="119" t="str">
        <f t="shared" si="30"/>
        <v/>
      </c>
      <c r="BC57" t="str">
        <f t="shared" si="31"/>
        <v>,00</v>
      </c>
      <c r="BD57">
        <f t="shared" si="10"/>
        <v>0</v>
      </c>
    </row>
    <row r="58" spans="1:56" ht="21" customHeight="1" x14ac:dyDescent="0.35">
      <c r="A58" s="129" t="str">
        <f>IF(B58&lt;&gt;"",MAX($A$8:A57)+1,"")</f>
        <v/>
      </c>
      <c r="B58" s="7"/>
      <c r="C58" s="130"/>
      <c r="D58" s="131"/>
      <c r="E58" s="132"/>
      <c r="F58" s="133"/>
      <c r="G58" s="130"/>
      <c r="H58" s="289" t="str">
        <f t="shared" si="11"/>
        <v/>
      </c>
      <c r="I58" s="115">
        <f t="shared" si="12"/>
        <v>0</v>
      </c>
      <c r="J58" s="271" t="str">
        <f t="shared" si="13"/>
        <v/>
      </c>
      <c r="K58" s="272"/>
      <c r="L58" s="274"/>
      <c r="M58" s="134">
        <f t="shared" si="14"/>
        <v>0</v>
      </c>
      <c r="N58" s="254" t="str">
        <f t="shared" si="15"/>
        <v/>
      </c>
      <c r="O58" s="135">
        <f t="shared" si="16"/>
        <v>0</v>
      </c>
      <c r="P58" s="136">
        <f t="shared" si="17"/>
        <v>0</v>
      </c>
      <c r="Q58" s="130" t="str">
        <f t="shared" si="32"/>
        <v/>
      </c>
      <c r="R58" s="131" t="str">
        <f t="shared" si="18"/>
        <v/>
      </c>
      <c r="S58" s="137" t="str">
        <f t="shared" si="1"/>
        <v/>
      </c>
      <c r="T58" s="133" t="str">
        <f t="shared" si="32"/>
        <v/>
      </c>
      <c r="U58" s="138" t="str">
        <f t="shared" si="32"/>
        <v/>
      </c>
      <c r="V58" s="255">
        <f t="shared" si="19"/>
        <v>0</v>
      </c>
      <c r="W58" s="256" t="str">
        <f t="shared" si="20"/>
        <v/>
      </c>
      <c r="X58" s="29" t="str">
        <f t="shared" si="33"/>
        <v/>
      </c>
      <c r="Y58" s="45">
        <f t="shared" si="33"/>
        <v>0</v>
      </c>
      <c r="Z58" s="26" t="str">
        <f t="shared" si="21"/>
        <v/>
      </c>
      <c r="AA58" t="str">
        <f t="shared" si="3"/>
        <v/>
      </c>
      <c r="AB58" t="str">
        <f>IF(AA58&lt;&gt;"",MAX(AB$8:AB57)+1,"")</f>
        <v/>
      </c>
      <c r="AC58" t="str">
        <f t="shared" si="4"/>
        <v/>
      </c>
      <c r="AD58" t="str">
        <f>IF(AC58&lt;&gt;"",MAX(AD$8:AD57)+1,"")</f>
        <v/>
      </c>
      <c r="AE58" t="str">
        <f t="shared" si="5"/>
        <v/>
      </c>
      <c r="AF58" t="str">
        <f>IF(AE58&lt;&gt;"",MAX(AF$8:AF57)+1,"")</f>
        <v/>
      </c>
      <c r="AG58" t="str">
        <f t="shared" si="6"/>
        <v/>
      </c>
      <c r="AH58" t="str">
        <f>IF(AG58&lt;&gt;"",MAX(AH$8:AH57)+1,"")</f>
        <v/>
      </c>
      <c r="AI58" t="str">
        <f t="shared" si="7"/>
        <v/>
      </c>
      <c r="AJ58" t="str">
        <f>IF(AI58&lt;&gt;"",MAX(AJ$8:AJ57)+1,"")</f>
        <v/>
      </c>
      <c r="AK58" s="26">
        <f t="shared" si="22"/>
        <v>0</v>
      </c>
      <c r="AL58">
        <f t="shared" si="23"/>
        <v>0</v>
      </c>
      <c r="AM58">
        <f t="shared" si="24"/>
        <v>5</v>
      </c>
      <c r="AN58" t="str">
        <f t="shared" si="34"/>
        <v/>
      </c>
      <c r="AO58" t="str">
        <f>IF(AN58="","",MAX(AO$8:AO57)+1)</f>
        <v/>
      </c>
      <c r="AP58" t="str">
        <f t="shared" si="34"/>
        <v/>
      </c>
      <c r="AQ58" t="str">
        <f t="shared" si="34"/>
        <v/>
      </c>
      <c r="AR58" t="str">
        <f t="shared" si="34"/>
        <v/>
      </c>
      <c r="AS58" t="str">
        <f t="shared" si="26"/>
        <v/>
      </c>
      <c r="AT58" t="str">
        <f>IF(AS58="","",MAX(AT$8:AT57)+1)</f>
        <v/>
      </c>
      <c r="AU58" t="str">
        <f t="shared" si="27"/>
        <v/>
      </c>
      <c r="AV58" s="119" t="str">
        <f t="shared" si="28"/>
        <v/>
      </c>
      <c r="AW58" t="str">
        <f t="shared" si="35"/>
        <v/>
      </c>
      <c r="AX58" t="str">
        <f t="shared" si="35"/>
        <v/>
      </c>
      <c r="AY58" t="str">
        <f t="shared" si="35"/>
        <v/>
      </c>
      <c r="AZ58" t="str">
        <f t="shared" si="35"/>
        <v/>
      </c>
      <c r="BA58" s="119" t="str">
        <f t="shared" si="30"/>
        <v/>
      </c>
      <c r="BC58" t="str">
        <f t="shared" si="31"/>
        <v>,00</v>
      </c>
      <c r="BD58">
        <f t="shared" si="10"/>
        <v>0</v>
      </c>
    </row>
    <row r="59" spans="1:56" ht="21" customHeight="1" x14ac:dyDescent="0.35">
      <c r="A59" s="129" t="str">
        <f>IF(B59&lt;&gt;"",MAX($A$8:A58)+1,"")</f>
        <v/>
      </c>
      <c r="B59" s="7"/>
      <c r="C59" s="130"/>
      <c r="D59" s="131"/>
      <c r="E59" s="132"/>
      <c r="F59" s="133"/>
      <c r="G59" s="130"/>
      <c r="H59" s="289" t="str">
        <f t="shared" si="11"/>
        <v/>
      </c>
      <c r="I59" s="115">
        <f t="shared" si="12"/>
        <v>0</v>
      </c>
      <c r="J59" s="271" t="str">
        <f t="shared" si="13"/>
        <v/>
      </c>
      <c r="K59" s="272"/>
      <c r="L59" s="274"/>
      <c r="M59" s="134">
        <f t="shared" si="14"/>
        <v>0</v>
      </c>
      <c r="N59" s="254" t="str">
        <f t="shared" si="15"/>
        <v/>
      </c>
      <c r="O59" s="135">
        <f t="shared" si="16"/>
        <v>0</v>
      </c>
      <c r="P59" s="136">
        <f t="shared" si="17"/>
        <v>0</v>
      </c>
      <c r="Q59" s="130" t="str">
        <f t="shared" si="32"/>
        <v/>
      </c>
      <c r="R59" s="131" t="str">
        <f t="shared" si="18"/>
        <v/>
      </c>
      <c r="S59" s="137" t="str">
        <f t="shared" si="1"/>
        <v/>
      </c>
      <c r="T59" s="133" t="str">
        <f t="shared" si="32"/>
        <v/>
      </c>
      <c r="U59" s="138" t="str">
        <f t="shared" si="32"/>
        <v/>
      </c>
      <c r="V59" s="255">
        <f t="shared" si="19"/>
        <v>0</v>
      </c>
      <c r="W59" s="256" t="str">
        <f t="shared" si="20"/>
        <v/>
      </c>
      <c r="X59" s="29" t="str">
        <f t="shared" si="33"/>
        <v/>
      </c>
      <c r="Y59" s="45">
        <f t="shared" si="33"/>
        <v>0</v>
      </c>
      <c r="Z59" s="26" t="str">
        <f t="shared" si="21"/>
        <v/>
      </c>
      <c r="AA59" t="str">
        <f t="shared" si="3"/>
        <v/>
      </c>
      <c r="AB59" t="str">
        <f>IF(AA59&lt;&gt;"",MAX(AB$8:AB58)+1,"")</f>
        <v/>
      </c>
      <c r="AC59" t="str">
        <f t="shared" si="4"/>
        <v/>
      </c>
      <c r="AD59" t="str">
        <f>IF(AC59&lt;&gt;"",MAX(AD$8:AD58)+1,"")</f>
        <v/>
      </c>
      <c r="AE59" t="str">
        <f t="shared" si="5"/>
        <v/>
      </c>
      <c r="AF59" t="str">
        <f>IF(AE59&lt;&gt;"",MAX(AF$8:AF58)+1,"")</f>
        <v/>
      </c>
      <c r="AG59" t="str">
        <f t="shared" si="6"/>
        <v/>
      </c>
      <c r="AH59" t="str">
        <f>IF(AG59&lt;&gt;"",MAX(AH$8:AH58)+1,"")</f>
        <v/>
      </c>
      <c r="AI59" t="str">
        <f t="shared" si="7"/>
        <v/>
      </c>
      <c r="AJ59" t="str">
        <f>IF(AI59&lt;&gt;"",MAX(AJ$8:AJ58)+1,"")</f>
        <v/>
      </c>
      <c r="AK59" s="26">
        <f t="shared" si="22"/>
        <v>0</v>
      </c>
      <c r="AL59">
        <f t="shared" si="23"/>
        <v>0</v>
      </c>
      <c r="AM59">
        <f t="shared" si="24"/>
        <v>5</v>
      </c>
      <c r="AN59" t="str">
        <f t="shared" si="34"/>
        <v/>
      </c>
      <c r="AO59" t="str">
        <f>IF(AN59="","",MAX(AO$8:AO58)+1)</f>
        <v/>
      </c>
      <c r="AP59" t="str">
        <f t="shared" si="34"/>
        <v/>
      </c>
      <c r="AQ59" t="str">
        <f t="shared" si="34"/>
        <v/>
      </c>
      <c r="AR59" t="str">
        <f t="shared" si="34"/>
        <v/>
      </c>
      <c r="AS59" t="str">
        <f t="shared" si="26"/>
        <v/>
      </c>
      <c r="AT59" t="str">
        <f>IF(AS59="","",MAX(AT$8:AT58)+1)</f>
        <v/>
      </c>
      <c r="AU59" t="str">
        <f t="shared" si="27"/>
        <v/>
      </c>
      <c r="AV59" s="119" t="str">
        <f t="shared" si="28"/>
        <v/>
      </c>
      <c r="AW59" t="str">
        <f t="shared" si="35"/>
        <v/>
      </c>
      <c r="AX59" t="str">
        <f t="shared" si="35"/>
        <v/>
      </c>
      <c r="AY59" t="str">
        <f t="shared" si="35"/>
        <v/>
      </c>
      <c r="AZ59" t="str">
        <f t="shared" si="35"/>
        <v/>
      </c>
      <c r="BA59" s="119" t="str">
        <f t="shared" si="30"/>
        <v/>
      </c>
      <c r="BC59" t="str">
        <f t="shared" si="31"/>
        <v>,00</v>
      </c>
      <c r="BD59">
        <f t="shared" si="10"/>
        <v>0</v>
      </c>
    </row>
    <row r="60" spans="1:56" ht="21" customHeight="1" x14ac:dyDescent="0.35">
      <c r="A60" s="129" t="str">
        <f>IF(B60&lt;&gt;"",MAX($A$8:A59)+1,"")</f>
        <v/>
      </c>
      <c r="B60" s="7"/>
      <c r="C60" s="130"/>
      <c r="D60" s="131"/>
      <c r="E60" s="132"/>
      <c r="F60" s="133"/>
      <c r="G60" s="130"/>
      <c r="H60" s="289" t="str">
        <f t="shared" si="11"/>
        <v/>
      </c>
      <c r="I60" s="115">
        <f t="shared" si="12"/>
        <v>0</v>
      </c>
      <c r="J60" s="271" t="str">
        <f t="shared" si="13"/>
        <v/>
      </c>
      <c r="K60" s="272"/>
      <c r="L60" s="274"/>
      <c r="M60" s="134">
        <f t="shared" si="14"/>
        <v>0</v>
      </c>
      <c r="N60" s="254" t="str">
        <f t="shared" si="15"/>
        <v/>
      </c>
      <c r="O60" s="135">
        <f t="shared" si="16"/>
        <v>0</v>
      </c>
      <c r="P60" s="136">
        <f t="shared" si="17"/>
        <v>0</v>
      </c>
      <c r="Q60" s="130" t="str">
        <f t="shared" si="32"/>
        <v/>
      </c>
      <c r="R60" s="131" t="str">
        <f t="shared" si="18"/>
        <v/>
      </c>
      <c r="S60" s="137" t="str">
        <f t="shared" si="1"/>
        <v/>
      </c>
      <c r="T60" s="133" t="str">
        <f t="shared" si="32"/>
        <v/>
      </c>
      <c r="U60" s="138" t="str">
        <f t="shared" si="32"/>
        <v/>
      </c>
      <c r="V60" s="255">
        <f t="shared" si="19"/>
        <v>0</v>
      </c>
      <c r="W60" s="256" t="str">
        <f t="shared" si="20"/>
        <v/>
      </c>
      <c r="X60" s="29" t="str">
        <f t="shared" si="33"/>
        <v/>
      </c>
      <c r="Y60" s="45">
        <f t="shared" si="33"/>
        <v>0</v>
      </c>
      <c r="Z60" s="26" t="str">
        <f t="shared" si="21"/>
        <v/>
      </c>
      <c r="AA60" t="str">
        <f t="shared" si="3"/>
        <v/>
      </c>
      <c r="AB60" t="str">
        <f>IF(AA60&lt;&gt;"",MAX(AB$8:AB59)+1,"")</f>
        <v/>
      </c>
      <c r="AC60" t="str">
        <f t="shared" si="4"/>
        <v/>
      </c>
      <c r="AD60" t="str">
        <f>IF(AC60&lt;&gt;"",MAX(AD$8:AD59)+1,"")</f>
        <v/>
      </c>
      <c r="AE60" t="str">
        <f t="shared" si="5"/>
        <v/>
      </c>
      <c r="AF60" t="str">
        <f>IF(AE60&lt;&gt;"",MAX(AF$8:AF59)+1,"")</f>
        <v/>
      </c>
      <c r="AG60" t="str">
        <f t="shared" si="6"/>
        <v/>
      </c>
      <c r="AH60" t="str">
        <f>IF(AG60&lt;&gt;"",MAX(AH$8:AH59)+1,"")</f>
        <v/>
      </c>
      <c r="AI60" t="str">
        <f t="shared" si="7"/>
        <v/>
      </c>
      <c r="AJ60" t="str">
        <f>IF(AI60&lt;&gt;"",MAX(AJ$8:AJ59)+1,"")</f>
        <v/>
      </c>
      <c r="AK60" s="26">
        <f t="shared" si="22"/>
        <v>0</v>
      </c>
      <c r="AL60">
        <f t="shared" si="23"/>
        <v>0</v>
      </c>
      <c r="AM60">
        <f t="shared" si="24"/>
        <v>5</v>
      </c>
      <c r="AN60" t="str">
        <f t="shared" si="34"/>
        <v/>
      </c>
      <c r="AO60" t="str">
        <f>IF(AN60="","",MAX(AO$8:AO59)+1)</f>
        <v/>
      </c>
      <c r="AP60" t="str">
        <f t="shared" si="34"/>
        <v/>
      </c>
      <c r="AQ60" t="str">
        <f t="shared" si="34"/>
        <v/>
      </c>
      <c r="AR60" t="str">
        <f t="shared" si="34"/>
        <v/>
      </c>
      <c r="AS60" t="str">
        <f t="shared" si="26"/>
        <v/>
      </c>
      <c r="AT60" t="str">
        <f>IF(AS60="","",MAX(AT$8:AT59)+1)</f>
        <v/>
      </c>
      <c r="AU60" t="str">
        <f t="shared" si="27"/>
        <v/>
      </c>
      <c r="AV60" s="119" t="str">
        <f t="shared" si="28"/>
        <v/>
      </c>
      <c r="AW60" t="str">
        <f t="shared" si="35"/>
        <v/>
      </c>
      <c r="AX60" t="str">
        <f t="shared" si="35"/>
        <v/>
      </c>
      <c r="AY60" t="str">
        <f t="shared" si="35"/>
        <v/>
      </c>
      <c r="AZ60" t="str">
        <f t="shared" si="35"/>
        <v/>
      </c>
      <c r="BA60" s="119" t="str">
        <f t="shared" si="30"/>
        <v/>
      </c>
      <c r="BC60" t="str">
        <f t="shared" si="31"/>
        <v>,00</v>
      </c>
      <c r="BD60">
        <f t="shared" si="10"/>
        <v>0</v>
      </c>
    </row>
    <row r="61" spans="1:56" ht="21" customHeight="1" x14ac:dyDescent="0.35">
      <c r="A61" s="129" t="str">
        <f>IF(B61&lt;&gt;"",MAX($A$8:A60)+1,"")</f>
        <v/>
      </c>
      <c r="B61" s="7"/>
      <c r="C61" s="130"/>
      <c r="D61" s="131"/>
      <c r="E61" s="132"/>
      <c r="F61" s="133"/>
      <c r="G61" s="130"/>
      <c r="H61" s="289" t="str">
        <f t="shared" si="11"/>
        <v/>
      </c>
      <c r="I61" s="115">
        <f t="shared" si="12"/>
        <v>0</v>
      </c>
      <c r="J61" s="271" t="str">
        <f t="shared" si="13"/>
        <v/>
      </c>
      <c r="K61" s="272"/>
      <c r="L61" s="274"/>
      <c r="M61" s="134">
        <f t="shared" si="14"/>
        <v>0</v>
      </c>
      <c r="N61" s="254" t="str">
        <f t="shared" si="15"/>
        <v/>
      </c>
      <c r="O61" s="135">
        <f t="shared" si="16"/>
        <v>0</v>
      </c>
      <c r="P61" s="136">
        <f t="shared" si="17"/>
        <v>0</v>
      </c>
      <c r="Q61" s="130" t="str">
        <f t="shared" si="32"/>
        <v/>
      </c>
      <c r="R61" s="131" t="str">
        <f t="shared" si="18"/>
        <v/>
      </c>
      <c r="S61" s="137" t="str">
        <f t="shared" si="1"/>
        <v/>
      </c>
      <c r="T61" s="133" t="str">
        <f t="shared" si="32"/>
        <v/>
      </c>
      <c r="U61" s="138" t="str">
        <f t="shared" si="32"/>
        <v/>
      </c>
      <c r="V61" s="255">
        <f t="shared" si="19"/>
        <v>0</v>
      </c>
      <c r="W61" s="256" t="str">
        <f t="shared" si="20"/>
        <v/>
      </c>
      <c r="X61" s="29" t="str">
        <f t="shared" si="33"/>
        <v/>
      </c>
      <c r="Y61" s="45">
        <f t="shared" si="33"/>
        <v>0</v>
      </c>
      <c r="Z61" s="26" t="str">
        <f t="shared" si="21"/>
        <v/>
      </c>
      <c r="AA61" t="str">
        <f t="shared" si="3"/>
        <v/>
      </c>
      <c r="AB61" t="str">
        <f>IF(AA61&lt;&gt;"",MAX(AB$8:AB60)+1,"")</f>
        <v/>
      </c>
      <c r="AC61" t="str">
        <f t="shared" si="4"/>
        <v/>
      </c>
      <c r="AD61" t="str">
        <f>IF(AC61&lt;&gt;"",MAX(AD$8:AD60)+1,"")</f>
        <v/>
      </c>
      <c r="AE61" t="str">
        <f t="shared" si="5"/>
        <v/>
      </c>
      <c r="AF61" t="str">
        <f>IF(AE61&lt;&gt;"",MAX(AF$8:AF60)+1,"")</f>
        <v/>
      </c>
      <c r="AG61" t="str">
        <f t="shared" si="6"/>
        <v/>
      </c>
      <c r="AH61" t="str">
        <f>IF(AG61&lt;&gt;"",MAX(AH$8:AH60)+1,"")</f>
        <v/>
      </c>
      <c r="AI61" t="str">
        <f t="shared" si="7"/>
        <v/>
      </c>
      <c r="AJ61" t="str">
        <f>IF(AI61&lt;&gt;"",MAX(AJ$8:AJ60)+1,"")</f>
        <v/>
      </c>
      <c r="AK61" s="26">
        <f t="shared" si="22"/>
        <v>0</v>
      </c>
      <c r="AL61">
        <f t="shared" si="23"/>
        <v>0</v>
      </c>
      <c r="AM61">
        <f t="shared" si="24"/>
        <v>5</v>
      </c>
      <c r="AN61" t="str">
        <f t="shared" si="34"/>
        <v/>
      </c>
      <c r="AO61" t="str">
        <f>IF(AN61="","",MAX(AO$8:AO60)+1)</f>
        <v/>
      </c>
      <c r="AP61" t="str">
        <f t="shared" si="34"/>
        <v/>
      </c>
      <c r="AQ61" t="str">
        <f t="shared" si="34"/>
        <v/>
      </c>
      <c r="AR61" t="str">
        <f t="shared" si="34"/>
        <v/>
      </c>
      <c r="AS61" t="str">
        <f t="shared" si="26"/>
        <v/>
      </c>
      <c r="AT61" t="str">
        <f>IF(AS61="","",MAX(AT$8:AT60)+1)</f>
        <v/>
      </c>
      <c r="AU61" t="str">
        <f t="shared" si="27"/>
        <v/>
      </c>
      <c r="AV61" s="119" t="str">
        <f t="shared" si="28"/>
        <v/>
      </c>
      <c r="AW61" t="str">
        <f t="shared" si="35"/>
        <v/>
      </c>
      <c r="AX61" t="str">
        <f t="shared" si="35"/>
        <v/>
      </c>
      <c r="AY61" t="str">
        <f t="shared" si="35"/>
        <v/>
      </c>
      <c r="AZ61" t="str">
        <f t="shared" si="35"/>
        <v/>
      </c>
      <c r="BA61" s="119" t="str">
        <f t="shared" si="30"/>
        <v/>
      </c>
      <c r="BC61" t="str">
        <f t="shared" si="31"/>
        <v>,00</v>
      </c>
      <c r="BD61">
        <f t="shared" si="10"/>
        <v>0</v>
      </c>
    </row>
    <row r="62" spans="1:56" ht="21" customHeight="1" x14ac:dyDescent="0.35">
      <c r="A62" s="129" t="str">
        <f>IF(B62&lt;&gt;"",MAX($A$8:A61)+1,"")</f>
        <v/>
      </c>
      <c r="B62" s="7"/>
      <c r="C62" s="130"/>
      <c r="D62" s="131"/>
      <c r="E62" s="132"/>
      <c r="F62" s="133"/>
      <c r="G62" s="130"/>
      <c r="H62" s="289" t="str">
        <f t="shared" si="11"/>
        <v/>
      </c>
      <c r="I62" s="115">
        <f t="shared" si="12"/>
        <v>0</v>
      </c>
      <c r="J62" s="271" t="str">
        <f t="shared" si="13"/>
        <v/>
      </c>
      <c r="K62" s="272"/>
      <c r="L62" s="274"/>
      <c r="M62" s="134">
        <f t="shared" si="14"/>
        <v>0</v>
      </c>
      <c r="N62" s="254" t="str">
        <f t="shared" si="15"/>
        <v/>
      </c>
      <c r="O62" s="135">
        <f t="shared" si="16"/>
        <v>0</v>
      </c>
      <c r="P62" s="136">
        <f t="shared" si="17"/>
        <v>0</v>
      </c>
      <c r="Q62" s="130" t="str">
        <f t="shared" si="32"/>
        <v/>
      </c>
      <c r="R62" s="131" t="str">
        <f t="shared" si="18"/>
        <v/>
      </c>
      <c r="S62" s="137" t="str">
        <f t="shared" si="1"/>
        <v/>
      </c>
      <c r="T62" s="133" t="str">
        <f t="shared" si="32"/>
        <v/>
      </c>
      <c r="U62" s="138" t="str">
        <f t="shared" si="32"/>
        <v/>
      </c>
      <c r="V62" s="255">
        <f t="shared" si="19"/>
        <v>0</v>
      </c>
      <c r="W62" s="256" t="str">
        <f t="shared" si="20"/>
        <v/>
      </c>
      <c r="X62" s="29" t="str">
        <f t="shared" si="33"/>
        <v/>
      </c>
      <c r="Y62" s="45">
        <f t="shared" si="33"/>
        <v>0</v>
      </c>
      <c r="Z62" s="26" t="str">
        <f t="shared" si="21"/>
        <v/>
      </c>
      <c r="AA62" t="str">
        <f t="shared" si="3"/>
        <v/>
      </c>
      <c r="AB62" t="str">
        <f>IF(AA62&lt;&gt;"",MAX(AB$8:AB61)+1,"")</f>
        <v/>
      </c>
      <c r="AC62" t="str">
        <f t="shared" si="4"/>
        <v/>
      </c>
      <c r="AD62" t="str">
        <f>IF(AC62&lt;&gt;"",MAX(AD$8:AD61)+1,"")</f>
        <v/>
      </c>
      <c r="AE62" t="str">
        <f t="shared" si="5"/>
        <v/>
      </c>
      <c r="AF62" t="str">
        <f>IF(AE62&lt;&gt;"",MAX(AF$8:AF61)+1,"")</f>
        <v/>
      </c>
      <c r="AG62" t="str">
        <f t="shared" si="6"/>
        <v/>
      </c>
      <c r="AH62" t="str">
        <f>IF(AG62&lt;&gt;"",MAX(AH$8:AH61)+1,"")</f>
        <v/>
      </c>
      <c r="AI62" t="str">
        <f t="shared" si="7"/>
        <v/>
      </c>
      <c r="AJ62" t="str">
        <f>IF(AI62&lt;&gt;"",MAX(AJ$8:AJ61)+1,"")</f>
        <v/>
      </c>
      <c r="AK62" s="26">
        <f t="shared" si="22"/>
        <v>0</v>
      </c>
      <c r="AL62">
        <f t="shared" si="23"/>
        <v>0</v>
      </c>
      <c r="AM62">
        <f t="shared" si="24"/>
        <v>5</v>
      </c>
      <c r="AN62" t="str">
        <f t="shared" si="34"/>
        <v/>
      </c>
      <c r="AO62" t="str">
        <f>IF(AN62="","",MAX(AO$8:AO61)+1)</f>
        <v/>
      </c>
      <c r="AP62" t="str">
        <f t="shared" si="34"/>
        <v/>
      </c>
      <c r="AQ62" t="str">
        <f t="shared" si="34"/>
        <v/>
      </c>
      <c r="AR62" t="str">
        <f t="shared" si="34"/>
        <v/>
      </c>
      <c r="AS62" t="str">
        <f t="shared" si="26"/>
        <v/>
      </c>
      <c r="AT62" t="str">
        <f>IF(AS62="","",MAX(AT$8:AT61)+1)</f>
        <v/>
      </c>
      <c r="AU62" t="str">
        <f t="shared" si="27"/>
        <v/>
      </c>
      <c r="AV62" s="119" t="str">
        <f t="shared" si="28"/>
        <v/>
      </c>
      <c r="AW62" t="str">
        <f t="shared" si="35"/>
        <v/>
      </c>
      <c r="AX62" t="str">
        <f t="shared" si="35"/>
        <v/>
      </c>
      <c r="AY62" t="str">
        <f t="shared" si="35"/>
        <v/>
      </c>
      <c r="AZ62" t="str">
        <f t="shared" si="35"/>
        <v/>
      </c>
      <c r="BA62" s="119" t="str">
        <f t="shared" si="30"/>
        <v/>
      </c>
      <c r="BC62" t="str">
        <f t="shared" si="31"/>
        <v>,00</v>
      </c>
      <c r="BD62">
        <f t="shared" si="10"/>
        <v>0</v>
      </c>
    </row>
    <row r="63" spans="1:56" ht="21" customHeight="1" x14ac:dyDescent="0.35">
      <c r="A63" s="129" t="str">
        <f>IF(B63&lt;&gt;"",MAX($A$8:A62)+1,"")</f>
        <v/>
      </c>
      <c r="B63" s="7"/>
      <c r="C63" s="130"/>
      <c r="D63" s="131"/>
      <c r="E63" s="132"/>
      <c r="F63" s="133"/>
      <c r="G63" s="130"/>
      <c r="H63" s="289" t="str">
        <f t="shared" si="11"/>
        <v/>
      </c>
      <c r="I63" s="115">
        <f t="shared" si="12"/>
        <v>0</v>
      </c>
      <c r="J63" s="271" t="str">
        <f t="shared" si="13"/>
        <v/>
      </c>
      <c r="K63" s="272"/>
      <c r="L63" s="274"/>
      <c r="M63" s="134">
        <f t="shared" si="14"/>
        <v>0</v>
      </c>
      <c r="N63" s="254" t="str">
        <f t="shared" si="15"/>
        <v/>
      </c>
      <c r="O63" s="135">
        <f t="shared" si="16"/>
        <v>0</v>
      </c>
      <c r="P63" s="136">
        <f t="shared" si="17"/>
        <v>0</v>
      </c>
      <c r="Q63" s="130" t="str">
        <f t="shared" si="32"/>
        <v/>
      </c>
      <c r="R63" s="131" t="str">
        <f t="shared" si="18"/>
        <v/>
      </c>
      <c r="S63" s="137" t="str">
        <f t="shared" si="1"/>
        <v/>
      </c>
      <c r="T63" s="133" t="str">
        <f t="shared" si="32"/>
        <v/>
      </c>
      <c r="U63" s="138" t="str">
        <f t="shared" si="32"/>
        <v/>
      </c>
      <c r="V63" s="255">
        <f t="shared" si="19"/>
        <v>0</v>
      </c>
      <c r="W63" s="256" t="str">
        <f t="shared" si="20"/>
        <v/>
      </c>
      <c r="X63" s="29" t="str">
        <f t="shared" si="33"/>
        <v/>
      </c>
      <c r="Y63" s="45">
        <f t="shared" si="33"/>
        <v>0</v>
      </c>
      <c r="Z63" s="26" t="str">
        <f t="shared" si="21"/>
        <v/>
      </c>
      <c r="AA63" t="str">
        <f t="shared" si="3"/>
        <v/>
      </c>
      <c r="AB63" t="str">
        <f>IF(AA63&lt;&gt;"",MAX(AB$8:AB62)+1,"")</f>
        <v/>
      </c>
      <c r="AC63" t="str">
        <f t="shared" si="4"/>
        <v/>
      </c>
      <c r="AD63" t="str">
        <f>IF(AC63&lt;&gt;"",MAX(AD$8:AD62)+1,"")</f>
        <v/>
      </c>
      <c r="AE63" t="str">
        <f t="shared" si="5"/>
        <v/>
      </c>
      <c r="AF63" t="str">
        <f>IF(AE63&lt;&gt;"",MAX(AF$8:AF62)+1,"")</f>
        <v/>
      </c>
      <c r="AG63" t="str">
        <f t="shared" si="6"/>
        <v/>
      </c>
      <c r="AH63" t="str">
        <f>IF(AG63&lt;&gt;"",MAX(AH$8:AH62)+1,"")</f>
        <v/>
      </c>
      <c r="AI63" t="str">
        <f t="shared" si="7"/>
        <v/>
      </c>
      <c r="AJ63" t="str">
        <f>IF(AI63&lt;&gt;"",MAX(AJ$8:AJ62)+1,"")</f>
        <v/>
      </c>
      <c r="AK63" s="26">
        <f t="shared" si="22"/>
        <v>0</v>
      </c>
      <c r="AL63">
        <f t="shared" si="23"/>
        <v>0</v>
      </c>
      <c r="AM63">
        <f t="shared" si="24"/>
        <v>5</v>
      </c>
      <c r="AN63" t="str">
        <f t="shared" si="34"/>
        <v/>
      </c>
      <c r="AO63" t="str">
        <f>IF(AN63="","",MAX(AO$8:AO62)+1)</f>
        <v/>
      </c>
      <c r="AP63" t="str">
        <f t="shared" si="34"/>
        <v/>
      </c>
      <c r="AQ63" t="str">
        <f t="shared" si="34"/>
        <v/>
      </c>
      <c r="AR63" t="str">
        <f t="shared" si="34"/>
        <v/>
      </c>
      <c r="AS63" t="str">
        <f t="shared" si="26"/>
        <v/>
      </c>
      <c r="AT63" t="str">
        <f>IF(AS63="","",MAX(AT$8:AT62)+1)</f>
        <v/>
      </c>
      <c r="AU63" t="str">
        <f t="shared" si="27"/>
        <v/>
      </c>
      <c r="AV63" s="119" t="str">
        <f t="shared" si="28"/>
        <v/>
      </c>
      <c r="AW63" t="str">
        <f t="shared" si="35"/>
        <v/>
      </c>
      <c r="AX63" t="str">
        <f t="shared" si="35"/>
        <v/>
      </c>
      <c r="AY63" t="str">
        <f t="shared" si="35"/>
        <v/>
      </c>
      <c r="AZ63" t="str">
        <f t="shared" si="35"/>
        <v/>
      </c>
      <c r="BA63" s="119" t="str">
        <f t="shared" si="30"/>
        <v/>
      </c>
      <c r="BC63" t="str">
        <f t="shared" si="31"/>
        <v>,00</v>
      </c>
      <c r="BD63">
        <f t="shared" si="10"/>
        <v>0</v>
      </c>
    </row>
    <row r="64" spans="1:56" ht="21" customHeight="1" x14ac:dyDescent="0.35">
      <c r="A64" s="129" t="str">
        <f>IF(B64&lt;&gt;"",MAX($A$8:A63)+1,"")</f>
        <v/>
      </c>
      <c r="B64" s="7"/>
      <c r="C64" s="130"/>
      <c r="D64" s="131"/>
      <c r="E64" s="132"/>
      <c r="F64" s="133"/>
      <c r="G64" s="130"/>
      <c r="H64" s="289" t="str">
        <f t="shared" si="11"/>
        <v/>
      </c>
      <c r="I64" s="115">
        <f t="shared" si="12"/>
        <v>0</v>
      </c>
      <c r="J64" s="271" t="str">
        <f t="shared" si="13"/>
        <v/>
      </c>
      <c r="K64" s="272"/>
      <c r="L64" s="274"/>
      <c r="M64" s="134">
        <f t="shared" si="14"/>
        <v>0</v>
      </c>
      <c r="N64" s="254" t="str">
        <f t="shared" si="15"/>
        <v/>
      </c>
      <c r="O64" s="135">
        <f t="shared" si="16"/>
        <v>0</v>
      </c>
      <c r="P64" s="136">
        <f t="shared" si="17"/>
        <v>0</v>
      </c>
      <c r="Q64" s="130" t="str">
        <f t="shared" si="32"/>
        <v/>
      </c>
      <c r="R64" s="131" t="str">
        <f t="shared" si="18"/>
        <v/>
      </c>
      <c r="S64" s="137" t="str">
        <f t="shared" si="1"/>
        <v/>
      </c>
      <c r="T64" s="133" t="str">
        <f t="shared" si="32"/>
        <v/>
      </c>
      <c r="U64" s="138" t="str">
        <f t="shared" si="32"/>
        <v/>
      </c>
      <c r="V64" s="255">
        <f t="shared" si="19"/>
        <v>0</v>
      </c>
      <c r="W64" s="256" t="str">
        <f t="shared" si="20"/>
        <v/>
      </c>
      <c r="X64" s="29" t="str">
        <f t="shared" si="33"/>
        <v/>
      </c>
      <c r="Y64" s="45">
        <f t="shared" si="33"/>
        <v>0</v>
      </c>
      <c r="Z64" s="26" t="str">
        <f t="shared" si="21"/>
        <v/>
      </c>
      <c r="AA64" t="str">
        <f t="shared" si="3"/>
        <v/>
      </c>
      <c r="AB64" t="str">
        <f>IF(AA64&lt;&gt;"",MAX(AB$8:AB63)+1,"")</f>
        <v/>
      </c>
      <c r="AC64" t="str">
        <f t="shared" si="4"/>
        <v/>
      </c>
      <c r="AD64" t="str">
        <f>IF(AC64&lt;&gt;"",MAX(AD$8:AD63)+1,"")</f>
        <v/>
      </c>
      <c r="AE64" t="str">
        <f t="shared" si="5"/>
        <v/>
      </c>
      <c r="AF64" t="str">
        <f>IF(AE64&lt;&gt;"",MAX(AF$8:AF63)+1,"")</f>
        <v/>
      </c>
      <c r="AG64" t="str">
        <f t="shared" si="6"/>
        <v/>
      </c>
      <c r="AH64" t="str">
        <f>IF(AG64&lt;&gt;"",MAX(AH$8:AH63)+1,"")</f>
        <v/>
      </c>
      <c r="AI64" t="str">
        <f t="shared" si="7"/>
        <v/>
      </c>
      <c r="AJ64" t="str">
        <f>IF(AI64&lt;&gt;"",MAX(AJ$8:AJ63)+1,"")</f>
        <v/>
      </c>
      <c r="AK64" s="26">
        <f t="shared" si="22"/>
        <v>0</v>
      </c>
      <c r="AL64">
        <f t="shared" si="23"/>
        <v>0</v>
      </c>
      <c r="AM64">
        <f t="shared" si="24"/>
        <v>5</v>
      </c>
      <c r="AN64" t="str">
        <f t="shared" si="34"/>
        <v/>
      </c>
      <c r="AO64" t="str">
        <f>IF(AN64="","",MAX(AO$8:AO63)+1)</f>
        <v/>
      </c>
      <c r="AP64" t="str">
        <f t="shared" si="34"/>
        <v/>
      </c>
      <c r="AQ64" t="str">
        <f t="shared" si="34"/>
        <v/>
      </c>
      <c r="AR64" t="str">
        <f t="shared" si="34"/>
        <v/>
      </c>
      <c r="AS64" t="str">
        <f t="shared" si="26"/>
        <v/>
      </c>
      <c r="AT64" t="str">
        <f>IF(AS64="","",MAX(AT$8:AT63)+1)</f>
        <v/>
      </c>
      <c r="AU64" t="str">
        <f t="shared" si="27"/>
        <v/>
      </c>
      <c r="AV64" s="119" t="str">
        <f t="shared" si="28"/>
        <v/>
      </c>
      <c r="AW64" t="str">
        <f t="shared" si="35"/>
        <v/>
      </c>
      <c r="AX64" t="str">
        <f t="shared" si="35"/>
        <v/>
      </c>
      <c r="AY64" t="str">
        <f t="shared" si="35"/>
        <v/>
      </c>
      <c r="AZ64" t="str">
        <f t="shared" si="35"/>
        <v/>
      </c>
      <c r="BA64" s="119" t="str">
        <f t="shared" si="30"/>
        <v/>
      </c>
      <c r="BC64" t="str">
        <f t="shared" si="31"/>
        <v>,00</v>
      </c>
      <c r="BD64">
        <f t="shared" si="10"/>
        <v>0</v>
      </c>
    </row>
    <row r="65" spans="1:56" ht="21" customHeight="1" x14ac:dyDescent="0.35">
      <c r="A65" s="129" t="str">
        <f>IF(B65&lt;&gt;"",MAX($A$8:A64)+1,"")</f>
        <v/>
      </c>
      <c r="B65" s="7"/>
      <c r="C65" s="130"/>
      <c r="D65" s="131"/>
      <c r="E65" s="132"/>
      <c r="F65" s="133"/>
      <c r="G65" s="130"/>
      <c r="H65" s="289" t="str">
        <f t="shared" si="11"/>
        <v/>
      </c>
      <c r="I65" s="115">
        <f t="shared" si="12"/>
        <v>0</v>
      </c>
      <c r="J65" s="271" t="str">
        <f t="shared" si="13"/>
        <v/>
      </c>
      <c r="K65" s="272"/>
      <c r="L65" s="274"/>
      <c r="M65" s="134">
        <f t="shared" si="14"/>
        <v>0</v>
      </c>
      <c r="N65" s="254" t="str">
        <f t="shared" si="15"/>
        <v/>
      </c>
      <c r="O65" s="135">
        <f t="shared" si="16"/>
        <v>0</v>
      </c>
      <c r="P65" s="136">
        <f t="shared" si="17"/>
        <v>0</v>
      </c>
      <c r="Q65" s="130" t="str">
        <f t="shared" si="32"/>
        <v/>
      </c>
      <c r="R65" s="131" t="str">
        <f t="shared" si="18"/>
        <v/>
      </c>
      <c r="S65" s="137" t="str">
        <f t="shared" si="1"/>
        <v/>
      </c>
      <c r="T65" s="133" t="str">
        <f t="shared" si="32"/>
        <v/>
      </c>
      <c r="U65" s="138" t="str">
        <f t="shared" si="32"/>
        <v/>
      </c>
      <c r="V65" s="255">
        <f t="shared" si="19"/>
        <v>0</v>
      </c>
      <c r="W65" s="256" t="str">
        <f t="shared" si="20"/>
        <v/>
      </c>
      <c r="X65" s="29" t="str">
        <f t="shared" si="33"/>
        <v/>
      </c>
      <c r="Y65" s="45">
        <f t="shared" si="33"/>
        <v>0</v>
      </c>
      <c r="Z65" s="26" t="str">
        <f t="shared" si="21"/>
        <v/>
      </c>
      <c r="AA65" t="str">
        <f t="shared" si="3"/>
        <v/>
      </c>
      <c r="AB65" t="str">
        <f>IF(AA65&lt;&gt;"",MAX(AB$8:AB64)+1,"")</f>
        <v/>
      </c>
      <c r="AC65" t="str">
        <f t="shared" si="4"/>
        <v/>
      </c>
      <c r="AD65" t="str">
        <f>IF(AC65&lt;&gt;"",MAX(AD$8:AD64)+1,"")</f>
        <v/>
      </c>
      <c r="AE65" t="str">
        <f t="shared" si="5"/>
        <v/>
      </c>
      <c r="AF65" t="str">
        <f>IF(AE65&lt;&gt;"",MAX(AF$8:AF64)+1,"")</f>
        <v/>
      </c>
      <c r="AG65" t="str">
        <f t="shared" si="6"/>
        <v/>
      </c>
      <c r="AH65" t="str">
        <f>IF(AG65&lt;&gt;"",MAX(AH$8:AH64)+1,"")</f>
        <v/>
      </c>
      <c r="AI65" t="str">
        <f t="shared" si="7"/>
        <v/>
      </c>
      <c r="AJ65" t="str">
        <f>IF(AI65&lt;&gt;"",MAX(AJ$8:AJ64)+1,"")</f>
        <v/>
      </c>
      <c r="AK65" s="26">
        <f t="shared" si="22"/>
        <v>0</v>
      </c>
      <c r="AL65">
        <f t="shared" si="23"/>
        <v>0</v>
      </c>
      <c r="AM65">
        <f t="shared" si="24"/>
        <v>5</v>
      </c>
      <c r="AN65" t="str">
        <f t="shared" si="34"/>
        <v/>
      </c>
      <c r="AO65" t="str">
        <f>IF(AN65="","",MAX(AO$8:AO64)+1)</f>
        <v/>
      </c>
      <c r="AP65" t="str">
        <f t="shared" si="34"/>
        <v/>
      </c>
      <c r="AQ65" t="str">
        <f t="shared" si="34"/>
        <v/>
      </c>
      <c r="AR65" t="str">
        <f t="shared" si="34"/>
        <v/>
      </c>
      <c r="AS65" t="str">
        <f t="shared" si="26"/>
        <v/>
      </c>
      <c r="AT65" t="str">
        <f>IF(AS65="","",MAX(AT$8:AT64)+1)</f>
        <v/>
      </c>
      <c r="AU65" t="str">
        <f t="shared" si="27"/>
        <v/>
      </c>
      <c r="AV65" s="119" t="str">
        <f t="shared" si="28"/>
        <v/>
      </c>
      <c r="AW65" t="str">
        <f t="shared" si="35"/>
        <v/>
      </c>
      <c r="AX65" t="str">
        <f t="shared" si="35"/>
        <v/>
      </c>
      <c r="AY65" t="str">
        <f t="shared" si="35"/>
        <v/>
      </c>
      <c r="AZ65" t="str">
        <f t="shared" si="35"/>
        <v/>
      </c>
      <c r="BA65" s="119" t="str">
        <f t="shared" si="30"/>
        <v/>
      </c>
      <c r="BC65" t="str">
        <f t="shared" si="31"/>
        <v>,00</v>
      </c>
      <c r="BD65">
        <f t="shared" si="10"/>
        <v>0</v>
      </c>
    </row>
    <row r="66" spans="1:56" ht="21" customHeight="1" x14ac:dyDescent="0.35">
      <c r="A66" s="129" t="str">
        <f>IF(B66&lt;&gt;"",MAX($A$8:A65)+1,"")</f>
        <v/>
      </c>
      <c r="B66" s="7"/>
      <c r="C66" s="130"/>
      <c r="D66" s="131"/>
      <c r="E66" s="132"/>
      <c r="F66" s="133"/>
      <c r="G66" s="130"/>
      <c r="H66" s="289" t="str">
        <f t="shared" si="11"/>
        <v/>
      </c>
      <c r="I66" s="115">
        <f t="shared" si="12"/>
        <v>0</v>
      </c>
      <c r="J66" s="271" t="str">
        <f t="shared" si="13"/>
        <v/>
      </c>
      <c r="K66" s="272"/>
      <c r="L66" s="274"/>
      <c r="M66" s="134">
        <f t="shared" si="14"/>
        <v>0</v>
      </c>
      <c r="N66" s="254" t="str">
        <f t="shared" si="15"/>
        <v/>
      </c>
      <c r="O66" s="135">
        <f t="shared" si="16"/>
        <v>0</v>
      </c>
      <c r="P66" s="136">
        <f t="shared" si="17"/>
        <v>0</v>
      </c>
      <c r="Q66" s="130" t="str">
        <f t="shared" si="32"/>
        <v/>
      </c>
      <c r="R66" s="131" t="str">
        <f t="shared" si="18"/>
        <v/>
      </c>
      <c r="S66" s="137" t="str">
        <f t="shared" si="1"/>
        <v/>
      </c>
      <c r="T66" s="133" t="str">
        <f t="shared" si="32"/>
        <v/>
      </c>
      <c r="U66" s="138" t="str">
        <f t="shared" si="32"/>
        <v/>
      </c>
      <c r="V66" s="255">
        <f t="shared" si="19"/>
        <v>0</v>
      </c>
      <c r="W66" s="256" t="str">
        <f t="shared" si="20"/>
        <v/>
      </c>
      <c r="X66" s="29" t="str">
        <f t="shared" si="33"/>
        <v/>
      </c>
      <c r="Y66" s="45">
        <f t="shared" si="33"/>
        <v>0</v>
      </c>
      <c r="Z66" s="26" t="str">
        <f t="shared" si="21"/>
        <v/>
      </c>
      <c r="AA66" t="str">
        <f t="shared" si="3"/>
        <v/>
      </c>
      <c r="AB66" t="str">
        <f>IF(AA66&lt;&gt;"",MAX(AB$8:AB65)+1,"")</f>
        <v/>
      </c>
      <c r="AC66" t="str">
        <f t="shared" si="4"/>
        <v/>
      </c>
      <c r="AD66" t="str">
        <f>IF(AC66&lt;&gt;"",MAX(AD$8:AD65)+1,"")</f>
        <v/>
      </c>
      <c r="AE66" t="str">
        <f t="shared" si="5"/>
        <v/>
      </c>
      <c r="AF66" t="str">
        <f>IF(AE66&lt;&gt;"",MAX(AF$8:AF65)+1,"")</f>
        <v/>
      </c>
      <c r="AG66" t="str">
        <f t="shared" si="6"/>
        <v/>
      </c>
      <c r="AH66" t="str">
        <f>IF(AG66&lt;&gt;"",MAX(AH$8:AH65)+1,"")</f>
        <v/>
      </c>
      <c r="AI66" t="str">
        <f t="shared" si="7"/>
        <v/>
      </c>
      <c r="AJ66" t="str">
        <f>IF(AI66&lt;&gt;"",MAX(AJ$8:AJ65)+1,"")</f>
        <v/>
      </c>
      <c r="AK66" s="26">
        <f t="shared" si="22"/>
        <v>0</v>
      </c>
      <c r="AL66">
        <f t="shared" si="23"/>
        <v>0</v>
      </c>
      <c r="AM66">
        <f t="shared" si="24"/>
        <v>5</v>
      </c>
      <c r="AN66" t="str">
        <f t="shared" si="34"/>
        <v/>
      </c>
      <c r="AO66" t="str">
        <f>IF(AN66="","",MAX(AO$8:AO65)+1)</f>
        <v/>
      </c>
      <c r="AP66" t="str">
        <f t="shared" si="34"/>
        <v/>
      </c>
      <c r="AQ66" t="str">
        <f t="shared" si="34"/>
        <v/>
      </c>
      <c r="AR66" t="str">
        <f t="shared" si="34"/>
        <v/>
      </c>
      <c r="AS66" t="str">
        <f t="shared" si="26"/>
        <v/>
      </c>
      <c r="AT66" t="str">
        <f>IF(AS66="","",MAX(AT$8:AT65)+1)</f>
        <v/>
      </c>
      <c r="AU66" t="str">
        <f t="shared" si="27"/>
        <v/>
      </c>
      <c r="AV66" s="119" t="str">
        <f t="shared" si="28"/>
        <v/>
      </c>
      <c r="AW66" t="str">
        <f t="shared" si="35"/>
        <v/>
      </c>
      <c r="AX66" t="str">
        <f t="shared" si="35"/>
        <v/>
      </c>
      <c r="AY66" t="str">
        <f t="shared" si="35"/>
        <v/>
      </c>
      <c r="AZ66" t="str">
        <f t="shared" si="35"/>
        <v/>
      </c>
      <c r="BA66" s="119" t="str">
        <f t="shared" si="30"/>
        <v/>
      </c>
      <c r="BC66" t="str">
        <f t="shared" si="31"/>
        <v>,00</v>
      </c>
      <c r="BD66">
        <f t="shared" si="10"/>
        <v>0</v>
      </c>
    </row>
    <row r="67" spans="1:56" ht="21" customHeight="1" x14ac:dyDescent="0.35">
      <c r="A67" s="129" t="str">
        <f>IF(B67&lt;&gt;"",MAX($A$8:A66)+1,"")</f>
        <v/>
      </c>
      <c r="B67" s="7"/>
      <c r="C67" s="130"/>
      <c r="D67" s="131"/>
      <c r="E67" s="132"/>
      <c r="F67" s="133"/>
      <c r="G67" s="130"/>
      <c r="H67" s="289" t="str">
        <f t="shared" si="11"/>
        <v/>
      </c>
      <c r="I67" s="115">
        <f t="shared" si="12"/>
        <v>0</v>
      </c>
      <c r="J67" s="271" t="str">
        <f t="shared" si="13"/>
        <v/>
      </c>
      <c r="K67" s="272"/>
      <c r="L67" s="274"/>
      <c r="M67" s="134">
        <f t="shared" si="14"/>
        <v>0</v>
      </c>
      <c r="N67" s="254" t="str">
        <f t="shared" si="15"/>
        <v/>
      </c>
      <c r="O67" s="135">
        <f t="shared" si="16"/>
        <v>0</v>
      </c>
      <c r="P67" s="136">
        <f t="shared" si="17"/>
        <v>0</v>
      </c>
      <c r="Q67" s="130" t="str">
        <f t="shared" si="32"/>
        <v/>
      </c>
      <c r="R67" s="131" t="str">
        <f t="shared" si="18"/>
        <v/>
      </c>
      <c r="S67" s="137" t="str">
        <f t="shared" si="1"/>
        <v/>
      </c>
      <c r="T67" s="133" t="str">
        <f t="shared" si="32"/>
        <v/>
      </c>
      <c r="U67" s="138" t="str">
        <f t="shared" si="32"/>
        <v/>
      </c>
      <c r="V67" s="255">
        <f t="shared" si="19"/>
        <v>0</v>
      </c>
      <c r="W67" s="256" t="str">
        <f t="shared" si="20"/>
        <v/>
      </c>
      <c r="X67" s="29" t="str">
        <f t="shared" si="33"/>
        <v/>
      </c>
      <c r="Y67" s="45">
        <f t="shared" si="33"/>
        <v>0</v>
      </c>
      <c r="Z67" s="26" t="str">
        <f t="shared" si="21"/>
        <v/>
      </c>
      <c r="AA67" t="str">
        <f t="shared" si="3"/>
        <v/>
      </c>
      <c r="AB67" t="str">
        <f>IF(AA67&lt;&gt;"",MAX(AB$8:AB66)+1,"")</f>
        <v/>
      </c>
      <c r="AC67" t="str">
        <f t="shared" si="4"/>
        <v/>
      </c>
      <c r="AD67" t="str">
        <f>IF(AC67&lt;&gt;"",MAX(AD$8:AD66)+1,"")</f>
        <v/>
      </c>
      <c r="AE67" t="str">
        <f t="shared" si="5"/>
        <v/>
      </c>
      <c r="AF67" t="str">
        <f>IF(AE67&lt;&gt;"",MAX(AF$8:AF66)+1,"")</f>
        <v/>
      </c>
      <c r="AG67" t="str">
        <f t="shared" si="6"/>
        <v/>
      </c>
      <c r="AH67" t="str">
        <f>IF(AG67&lt;&gt;"",MAX(AH$8:AH66)+1,"")</f>
        <v/>
      </c>
      <c r="AI67" t="str">
        <f t="shared" si="7"/>
        <v/>
      </c>
      <c r="AJ67" t="str">
        <f>IF(AI67&lt;&gt;"",MAX(AJ$8:AJ66)+1,"")</f>
        <v/>
      </c>
      <c r="AK67" s="26">
        <f t="shared" si="22"/>
        <v>0</v>
      </c>
      <c r="AL67">
        <f t="shared" si="23"/>
        <v>0</v>
      </c>
      <c r="AM67">
        <f t="shared" si="24"/>
        <v>5</v>
      </c>
      <c r="AN67" t="str">
        <f t="shared" si="34"/>
        <v/>
      </c>
      <c r="AO67" t="str">
        <f>IF(AN67="","",MAX(AO$8:AO66)+1)</f>
        <v/>
      </c>
      <c r="AP67" t="str">
        <f t="shared" si="34"/>
        <v/>
      </c>
      <c r="AQ67" t="str">
        <f t="shared" si="34"/>
        <v/>
      </c>
      <c r="AR67" t="str">
        <f t="shared" si="34"/>
        <v/>
      </c>
      <c r="AS67" t="str">
        <f t="shared" si="26"/>
        <v/>
      </c>
      <c r="AT67" t="str">
        <f>IF(AS67="","",MAX(AT$8:AT66)+1)</f>
        <v/>
      </c>
      <c r="AU67" t="str">
        <f t="shared" si="27"/>
        <v/>
      </c>
      <c r="AV67" s="119" t="str">
        <f t="shared" si="28"/>
        <v/>
      </c>
      <c r="AW67" t="str">
        <f t="shared" si="35"/>
        <v/>
      </c>
      <c r="AX67" t="str">
        <f t="shared" si="35"/>
        <v/>
      </c>
      <c r="AY67" t="str">
        <f t="shared" si="35"/>
        <v/>
      </c>
      <c r="AZ67" t="str">
        <f t="shared" si="35"/>
        <v/>
      </c>
      <c r="BA67" s="119" t="str">
        <f t="shared" si="30"/>
        <v/>
      </c>
      <c r="BC67" t="str">
        <f t="shared" si="31"/>
        <v>,00</v>
      </c>
      <c r="BD67">
        <f t="shared" si="10"/>
        <v>0</v>
      </c>
    </row>
    <row r="68" spans="1:56" ht="21" customHeight="1" x14ac:dyDescent="0.35">
      <c r="A68" s="129" t="str">
        <f>IF(B68&lt;&gt;"",MAX($A$8:A67)+1,"")</f>
        <v/>
      </c>
      <c r="B68" s="7"/>
      <c r="C68" s="130"/>
      <c r="D68" s="131"/>
      <c r="E68" s="132"/>
      <c r="F68" s="133"/>
      <c r="G68" s="130"/>
      <c r="H68" s="289" t="str">
        <f t="shared" si="11"/>
        <v/>
      </c>
      <c r="I68" s="115">
        <f t="shared" si="12"/>
        <v>0</v>
      </c>
      <c r="J68" s="271" t="str">
        <f t="shared" si="13"/>
        <v/>
      </c>
      <c r="K68" s="272"/>
      <c r="L68" s="274"/>
      <c r="M68" s="134">
        <f t="shared" si="14"/>
        <v>0</v>
      </c>
      <c r="N68" s="254" t="str">
        <f t="shared" si="15"/>
        <v/>
      </c>
      <c r="O68" s="135">
        <f t="shared" si="16"/>
        <v>0</v>
      </c>
      <c r="P68" s="136">
        <f t="shared" si="17"/>
        <v>0</v>
      </c>
      <c r="Q68" s="130" t="str">
        <f t="shared" si="32"/>
        <v/>
      </c>
      <c r="R68" s="131" t="str">
        <f t="shared" si="18"/>
        <v/>
      </c>
      <c r="S68" s="137" t="str">
        <f t="shared" si="1"/>
        <v/>
      </c>
      <c r="T68" s="133" t="str">
        <f t="shared" si="32"/>
        <v/>
      </c>
      <c r="U68" s="138" t="str">
        <f t="shared" si="32"/>
        <v/>
      </c>
      <c r="V68" s="255">
        <f t="shared" si="19"/>
        <v>0</v>
      </c>
      <c r="W68" s="256" t="str">
        <f t="shared" si="20"/>
        <v/>
      </c>
      <c r="X68" s="29" t="str">
        <f t="shared" si="33"/>
        <v/>
      </c>
      <c r="Y68" s="45">
        <f t="shared" si="33"/>
        <v>0</v>
      </c>
      <c r="Z68" s="26" t="str">
        <f t="shared" si="21"/>
        <v/>
      </c>
      <c r="AA68" t="str">
        <f t="shared" si="3"/>
        <v/>
      </c>
      <c r="AB68" t="str">
        <f>IF(AA68&lt;&gt;"",MAX(AB$8:AB67)+1,"")</f>
        <v/>
      </c>
      <c r="AC68" t="str">
        <f t="shared" si="4"/>
        <v/>
      </c>
      <c r="AD68" t="str">
        <f>IF(AC68&lt;&gt;"",MAX(AD$8:AD67)+1,"")</f>
        <v/>
      </c>
      <c r="AE68" t="str">
        <f t="shared" si="5"/>
        <v/>
      </c>
      <c r="AF68" t="str">
        <f>IF(AE68&lt;&gt;"",MAX(AF$8:AF67)+1,"")</f>
        <v/>
      </c>
      <c r="AG68" t="str">
        <f t="shared" si="6"/>
        <v/>
      </c>
      <c r="AH68" t="str">
        <f>IF(AG68&lt;&gt;"",MAX(AH$8:AH67)+1,"")</f>
        <v/>
      </c>
      <c r="AI68" t="str">
        <f t="shared" si="7"/>
        <v/>
      </c>
      <c r="AJ68" t="str">
        <f>IF(AI68&lt;&gt;"",MAX(AJ$8:AJ67)+1,"")</f>
        <v/>
      </c>
      <c r="AK68" s="26">
        <f t="shared" si="22"/>
        <v>0</v>
      </c>
      <c r="AL68">
        <f t="shared" si="23"/>
        <v>0</v>
      </c>
      <c r="AM68">
        <f t="shared" si="24"/>
        <v>5</v>
      </c>
      <c r="AN68" t="str">
        <f t="shared" si="34"/>
        <v/>
      </c>
      <c r="AO68" t="str">
        <f>IF(AN68="","",MAX(AO$8:AO67)+1)</f>
        <v/>
      </c>
      <c r="AP68" t="str">
        <f t="shared" si="34"/>
        <v/>
      </c>
      <c r="AQ68" t="str">
        <f t="shared" si="34"/>
        <v/>
      </c>
      <c r="AR68" t="str">
        <f t="shared" si="34"/>
        <v/>
      </c>
      <c r="AS68" t="str">
        <f t="shared" si="26"/>
        <v/>
      </c>
      <c r="AT68" t="str">
        <f>IF(AS68="","",MAX(AT$8:AT67)+1)</f>
        <v/>
      </c>
      <c r="AU68" t="str">
        <f t="shared" si="27"/>
        <v/>
      </c>
      <c r="AV68" s="119" t="str">
        <f t="shared" si="28"/>
        <v/>
      </c>
      <c r="AW68" t="str">
        <f t="shared" si="35"/>
        <v/>
      </c>
      <c r="AX68" t="str">
        <f t="shared" si="35"/>
        <v/>
      </c>
      <c r="AY68" t="str">
        <f t="shared" si="35"/>
        <v/>
      </c>
      <c r="AZ68" t="str">
        <f t="shared" si="35"/>
        <v/>
      </c>
      <c r="BA68" s="119" t="str">
        <f t="shared" si="30"/>
        <v/>
      </c>
      <c r="BC68" t="str">
        <f t="shared" si="31"/>
        <v>,00</v>
      </c>
      <c r="BD68">
        <f t="shared" si="10"/>
        <v>0</v>
      </c>
    </row>
    <row r="69" spans="1:56" ht="21" customHeight="1" x14ac:dyDescent="0.35">
      <c r="A69" s="129" t="str">
        <f>IF(B69&lt;&gt;"",MAX($A$8:A68)+1,"")</f>
        <v/>
      </c>
      <c r="B69" s="7"/>
      <c r="C69" s="130"/>
      <c r="D69" s="131"/>
      <c r="E69" s="132"/>
      <c r="F69" s="133"/>
      <c r="G69" s="130"/>
      <c r="H69" s="289" t="str">
        <f t="shared" si="11"/>
        <v/>
      </c>
      <c r="I69" s="115">
        <f t="shared" si="12"/>
        <v>0</v>
      </c>
      <c r="J69" s="271" t="str">
        <f t="shared" si="13"/>
        <v/>
      </c>
      <c r="K69" s="272"/>
      <c r="L69" s="274"/>
      <c r="M69" s="134">
        <f t="shared" si="14"/>
        <v>0</v>
      </c>
      <c r="N69" s="254" t="str">
        <f t="shared" si="15"/>
        <v/>
      </c>
      <c r="O69" s="135">
        <f t="shared" si="16"/>
        <v>0</v>
      </c>
      <c r="P69" s="136">
        <f t="shared" si="17"/>
        <v>0</v>
      </c>
      <c r="Q69" s="130" t="str">
        <f t="shared" si="32"/>
        <v/>
      </c>
      <c r="R69" s="131" t="str">
        <f t="shared" si="18"/>
        <v/>
      </c>
      <c r="S69" s="137" t="str">
        <f t="shared" si="1"/>
        <v/>
      </c>
      <c r="T69" s="133" t="str">
        <f t="shared" si="32"/>
        <v/>
      </c>
      <c r="U69" s="138" t="str">
        <f t="shared" si="32"/>
        <v/>
      </c>
      <c r="V69" s="255">
        <f t="shared" si="19"/>
        <v>0</v>
      </c>
      <c r="W69" s="256" t="str">
        <f t="shared" si="20"/>
        <v/>
      </c>
      <c r="X69" s="29" t="str">
        <f t="shared" si="33"/>
        <v/>
      </c>
      <c r="Y69" s="45">
        <f t="shared" si="33"/>
        <v>0</v>
      </c>
      <c r="Z69" s="26" t="str">
        <f t="shared" si="21"/>
        <v/>
      </c>
      <c r="AA69" t="str">
        <f t="shared" si="3"/>
        <v/>
      </c>
      <c r="AB69" t="str">
        <f>IF(AA69&lt;&gt;"",MAX(AB$8:AB68)+1,"")</f>
        <v/>
      </c>
      <c r="AC69" t="str">
        <f t="shared" si="4"/>
        <v/>
      </c>
      <c r="AD69" t="str">
        <f>IF(AC69&lt;&gt;"",MAX(AD$8:AD68)+1,"")</f>
        <v/>
      </c>
      <c r="AE69" t="str">
        <f t="shared" si="5"/>
        <v/>
      </c>
      <c r="AF69" t="str">
        <f>IF(AE69&lt;&gt;"",MAX(AF$8:AF68)+1,"")</f>
        <v/>
      </c>
      <c r="AG69" t="str">
        <f t="shared" si="6"/>
        <v/>
      </c>
      <c r="AH69" t="str">
        <f>IF(AG69&lt;&gt;"",MAX(AH$8:AH68)+1,"")</f>
        <v/>
      </c>
      <c r="AI69" t="str">
        <f t="shared" si="7"/>
        <v/>
      </c>
      <c r="AJ69" t="str">
        <f>IF(AI69&lt;&gt;"",MAX(AJ$8:AJ68)+1,"")</f>
        <v/>
      </c>
      <c r="AK69" s="26">
        <f t="shared" si="22"/>
        <v>0</v>
      </c>
      <c r="AL69">
        <f t="shared" si="23"/>
        <v>0</v>
      </c>
      <c r="AM69">
        <f t="shared" si="24"/>
        <v>5</v>
      </c>
      <c r="AN69" t="str">
        <f t="shared" si="34"/>
        <v/>
      </c>
      <c r="AO69" t="str">
        <f>IF(AN69="","",MAX(AO$8:AO68)+1)</f>
        <v/>
      </c>
      <c r="AP69" t="str">
        <f t="shared" si="34"/>
        <v/>
      </c>
      <c r="AQ69" t="str">
        <f t="shared" si="34"/>
        <v/>
      </c>
      <c r="AR69" t="str">
        <f t="shared" si="34"/>
        <v/>
      </c>
      <c r="AS69" t="str">
        <f t="shared" si="26"/>
        <v/>
      </c>
      <c r="AT69" t="str">
        <f>IF(AS69="","",MAX(AT$8:AT68)+1)</f>
        <v/>
      </c>
      <c r="AU69" t="str">
        <f t="shared" si="27"/>
        <v/>
      </c>
      <c r="AV69" s="119" t="str">
        <f t="shared" si="28"/>
        <v/>
      </c>
      <c r="AW69" t="str">
        <f t="shared" si="35"/>
        <v/>
      </c>
      <c r="AX69" t="str">
        <f t="shared" si="35"/>
        <v/>
      </c>
      <c r="AY69" t="str">
        <f t="shared" si="35"/>
        <v/>
      </c>
      <c r="AZ69" t="str">
        <f t="shared" si="35"/>
        <v/>
      </c>
      <c r="BA69" s="119" t="str">
        <f t="shared" si="30"/>
        <v/>
      </c>
      <c r="BC69" t="str">
        <f t="shared" si="31"/>
        <v>,00</v>
      </c>
      <c r="BD69">
        <f t="shared" si="10"/>
        <v>0</v>
      </c>
    </row>
    <row r="70" spans="1:56" ht="21" customHeight="1" x14ac:dyDescent="0.35">
      <c r="A70" s="129" t="str">
        <f>IF(B70&lt;&gt;"",MAX($A$8:A69)+1,"")</f>
        <v/>
      </c>
      <c r="B70" s="7"/>
      <c r="C70" s="130"/>
      <c r="D70" s="131"/>
      <c r="E70" s="132"/>
      <c r="F70" s="133"/>
      <c r="G70" s="130"/>
      <c r="H70" s="289" t="str">
        <f t="shared" si="11"/>
        <v/>
      </c>
      <c r="I70" s="115">
        <f t="shared" si="12"/>
        <v>0</v>
      </c>
      <c r="J70" s="271" t="str">
        <f t="shared" si="13"/>
        <v/>
      </c>
      <c r="K70" s="272"/>
      <c r="L70" s="274"/>
      <c r="M70" s="134">
        <f t="shared" si="14"/>
        <v>0</v>
      </c>
      <c r="N70" s="254" t="str">
        <f t="shared" si="15"/>
        <v/>
      </c>
      <c r="O70" s="135">
        <f t="shared" si="16"/>
        <v>0</v>
      </c>
      <c r="P70" s="136">
        <f t="shared" si="17"/>
        <v>0</v>
      </c>
      <c r="Q70" s="130" t="str">
        <f t="shared" si="32"/>
        <v/>
      </c>
      <c r="R70" s="131" t="str">
        <f t="shared" si="18"/>
        <v/>
      </c>
      <c r="S70" s="137" t="str">
        <f t="shared" si="1"/>
        <v/>
      </c>
      <c r="T70" s="133" t="str">
        <f t="shared" si="32"/>
        <v/>
      </c>
      <c r="U70" s="138" t="str">
        <f t="shared" si="32"/>
        <v/>
      </c>
      <c r="V70" s="255">
        <f t="shared" si="19"/>
        <v>0</v>
      </c>
      <c r="W70" s="256" t="str">
        <f t="shared" si="20"/>
        <v/>
      </c>
      <c r="X70" s="29" t="str">
        <f t="shared" si="33"/>
        <v/>
      </c>
      <c r="Y70" s="45">
        <f t="shared" si="33"/>
        <v>0</v>
      </c>
      <c r="Z70" s="26" t="str">
        <f t="shared" si="21"/>
        <v/>
      </c>
      <c r="AA70" t="str">
        <f t="shared" si="3"/>
        <v/>
      </c>
      <c r="AB70" t="str">
        <f>IF(AA70&lt;&gt;"",MAX(AB$8:AB69)+1,"")</f>
        <v/>
      </c>
      <c r="AC70" t="str">
        <f t="shared" si="4"/>
        <v/>
      </c>
      <c r="AD70" t="str">
        <f>IF(AC70&lt;&gt;"",MAX(AD$8:AD69)+1,"")</f>
        <v/>
      </c>
      <c r="AE70" t="str">
        <f t="shared" si="5"/>
        <v/>
      </c>
      <c r="AF70" t="str">
        <f>IF(AE70&lt;&gt;"",MAX(AF$8:AF69)+1,"")</f>
        <v/>
      </c>
      <c r="AG70" t="str">
        <f t="shared" si="6"/>
        <v/>
      </c>
      <c r="AH70" t="str">
        <f>IF(AG70&lt;&gt;"",MAX(AH$8:AH69)+1,"")</f>
        <v/>
      </c>
      <c r="AI70" t="str">
        <f t="shared" si="7"/>
        <v/>
      </c>
      <c r="AJ70" t="str">
        <f>IF(AI70&lt;&gt;"",MAX(AJ$8:AJ69)+1,"")</f>
        <v/>
      </c>
      <c r="AK70" s="26">
        <f t="shared" si="22"/>
        <v>0</v>
      </c>
      <c r="AL70">
        <f t="shared" si="23"/>
        <v>0</v>
      </c>
      <c r="AM70">
        <f t="shared" si="24"/>
        <v>5</v>
      </c>
      <c r="AN70" t="str">
        <f t="shared" si="34"/>
        <v/>
      </c>
      <c r="AO70" t="str">
        <f>IF(AN70="","",MAX(AO$8:AO69)+1)</f>
        <v/>
      </c>
      <c r="AP70" t="str">
        <f t="shared" si="34"/>
        <v/>
      </c>
      <c r="AQ70" t="str">
        <f t="shared" si="34"/>
        <v/>
      </c>
      <c r="AR70" t="str">
        <f t="shared" si="34"/>
        <v/>
      </c>
      <c r="AS70" t="str">
        <f t="shared" si="26"/>
        <v/>
      </c>
      <c r="AT70" t="str">
        <f>IF(AS70="","",MAX(AT$8:AT69)+1)</f>
        <v/>
      </c>
      <c r="AU70" t="str">
        <f t="shared" si="27"/>
        <v/>
      </c>
      <c r="AV70" s="119" t="str">
        <f t="shared" si="28"/>
        <v/>
      </c>
      <c r="AW70" t="str">
        <f t="shared" si="35"/>
        <v/>
      </c>
      <c r="AX70" t="str">
        <f t="shared" si="35"/>
        <v/>
      </c>
      <c r="AY70" t="str">
        <f t="shared" si="35"/>
        <v/>
      </c>
      <c r="AZ70" t="str">
        <f t="shared" si="35"/>
        <v/>
      </c>
      <c r="BA70" s="119" t="str">
        <f t="shared" si="30"/>
        <v/>
      </c>
      <c r="BC70" t="str">
        <f t="shared" si="31"/>
        <v>,00</v>
      </c>
      <c r="BD70">
        <f t="shared" si="10"/>
        <v>0</v>
      </c>
    </row>
    <row r="71" spans="1:56" ht="21" customHeight="1" x14ac:dyDescent="0.35">
      <c r="A71" s="129" t="str">
        <f>IF(B71&lt;&gt;"",MAX($A$8:A70)+1,"")</f>
        <v/>
      </c>
      <c r="B71" s="7"/>
      <c r="C71" s="130"/>
      <c r="D71" s="131"/>
      <c r="E71" s="132"/>
      <c r="F71" s="133"/>
      <c r="G71" s="130"/>
      <c r="H71" s="289" t="str">
        <f t="shared" si="11"/>
        <v/>
      </c>
      <c r="I71" s="115">
        <f t="shared" si="12"/>
        <v>0</v>
      </c>
      <c r="J71" s="271" t="str">
        <f t="shared" si="13"/>
        <v/>
      </c>
      <c r="K71" s="272"/>
      <c r="L71" s="274"/>
      <c r="M71" s="134">
        <f t="shared" si="14"/>
        <v>0</v>
      </c>
      <c r="N71" s="254" t="str">
        <f t="shared" si="15"/>
        <v/>
      </c>
      <c r="O71" s="135">
        <f t="shared" si="16"/>
        <v>0</v>
      </c>
      <c r="P71" s="136">
        <f t="shared" si="17"/>
        <v>0</v>
      </c>
      <c r="Q71" s="130" t="str">
        <f t="shared" si="32"/>
        <v/>
      </c>
      <c r="R71" s="131" t="str">
        <f t="shared" si="18"/>
        <v/>
      </c>
      <c r="S71" s="137" t="str">
        <f t="shared" si="1"/>
        <v/>
      </c>
      <c r="T71" s="133" t="str">
        <f t="shared" si="32"/>
        <v/>
      </c>
      <c r="U71" s="138" t="str">
        <f t="shared" si="32"/>
        <v/>
      </c>
      <c r="V71" s="255">
        <f t="shared" si="19"/>
        <v>0</v>
      </c>
      <c r="W71" s="256" t="str">
        <f t="shared" si="20"/>
        <v/>
      </c>
      <c r="X71" s="29" t="str">
        <f t="shared" si="33"/>
        <v/>
      </c>
      <c r="Y71" s="45">
        <f t="shared" si="33"/>
        <v>0</v>
      </c>
      <c r="Z71" s="26" t="str">
        <f t="shared" si="21"/>
        <v/>
      </c>
      <c r="AA71" t="str">
        <f t="shared" si="3"/>
        <v/>
      </c>
      <c r="AB71" t="str">
        <f>IF(AA71&lt;&gt;"",MAX(AB$8:AB70)+1,"")</f>
        <v/>
      </c>
      <c r="AC71" t="str">
        <f t="shared" si="4"/>
        <v/>
      </c>
      <c r="AD71" t="str">
        <f>IF(AC71&lt;&gt;"",MAX(AD$8:AD70)+1,"")</f>
        <v/>
      </c>
      <c r="AE71" t="str">
        <f t="shared" si="5"/>
        <v/>
      </c>
      <c r="AF71" t="str">
        <f>IF(AE71&lt;&gt;"",MAX(AF$8:AF70)+1,"")</f>
        <v/>
      </c>
      <c r="AG71" t="str">
        <f t="shared" si="6"/>
        <v/>
      </c>
      <c r="AH71" t="str">
        <f>IF(AG71&lt;&gt;"",MAX(AH$8:AH70)+1,"")</f>
        <v/>
      </c>
      <c r="AI71" t="str">
        <f t="shared" si="7"/>
        <v/>
      </c>
      <c r="AJ71" t="str">
        <f>IF(AI71&lt;&gt;"",MAX(AJ$8:AJ70)+1,"")</f>
        <v/>
      </c>
      <c r="AK71" s="26">
        <f t="shared" si="22"/>
        <v>0</v>
      </c>
      <c r="AL71">
        <f t="shared" si="23"/>
        <v>0</v>
      </c>
      <c r="AM71">
        <f t="shared" si="24"/>
        <v>5</v>
      </c>
      <c r="AN71" t="str">
        <f t="shared" si="34"/>
        <v/>
      </c>
      <c r="AO71" t="str">
        <f>IF(AN71="","",MAX(AO$8:AO70)+1)</f>
        <v/>
      </c>
      <c r="AP71" t="str">
        <f t="shared" si="34"/>
        <v/>
      </c>
      <c r="AQ71" t="str">
        <f t="shared" si="34"/>
        <v/>
      </c>
      <c r="AR71" t="str">
        <f t="shared" si="34"/>
        <v/>
      </c>
      <c r="AS71" t="str">
        <f t="shared" si="26"/>
        <v/>
      </c>
      <c r="AT71" t="str">
        <f>IF(AS71="","",MAX(AT$8:AT70)+1)</f>
        <v/>
      </c>
      <c r="AU71" t="str">
        <f t="shared" si="27"/>
        <v/>
      </c>
      <c r="AV71" s="119" t="str">
        <f t="shared" si="28"/>
        <v/>
      </c>
      <c r="AW71" t="str">
        <f t="shared" si="35"/>
        <v/>
      </c>
      <c r="AX71" t="str">
        <f t="shared" si="35"/>
        <v/>
      </c>
      <c r="AY71" t="str">
        <f t="shared" si="35"/>
        <v/>
      </c>
      <c r="AZ71" t="str">
        <f t="shared" si="35"/>
        <v/>
      </c>
      <c r="BA71" s="119" t="str">
        <f t="shared" si="30"/>
        <v/>
      </c>
      <c r="BC71" t="str">
        <f t="shared" si="31"/>
        <v>,00</v>
      </c>
      <c r="BD71">
        <f t="shared" si="10"/>
        <v>0</v>
      </c>
    </row>
    <row r="72" spans="1:56" ht="21" customHeight="1" x14ac:dyDescent="0.35">
      <c r="A72" s="129" t="str">
        <f>IF(B72&lt;&gt;"",MAX($A$8:A71)+1,"")</f>
        <v/>
      </c>
      <c r="B72" s="7"/>
      <c r="C72" s="130"/>
      <c r="D72" s="131"/>
      <c r="E72" s="132"/>
      <c r="F72" s="133"/>
      <c r="G72" s="130"/>
      <c r="H72" s="289" t="str">
        <f t="shared" si="11"/>
        <v/>
      </c>
      <c r="I72" s="115">
        <f t="shared" si="12"/>
        <v>0</v>
      </c>
      <c r="J72" s="271" t="str">
        <f t="shared" si="13"/>
        <v/>
      </c>
      <c r="K72" s="272"/>
      <c r="L72" s="274"/>
      <c r="M72" s="134">
        <f t="shared" si="14"/>
        <v>0</v>
      </c>
      <c r="N72" s="254" t="str">
        <f t="shared" si="15"/>
        <v/>
      </c>
      <c r="O72" s="135">
        <f t="shared" si="16"/>
        <v>0</v>
      </c>
      <c r="P72" s="136">
        <f t="shared" si="17"/>
        <v>0</v>
      </c>
      <c r="Q72" s="130" t="str">
        <f t="shared" si="32"/>
        <v/>
      </c>
      <c r="R72" s="131" t="str">
        <f t="shared" si="18"/>
        <v/>
      </c>
      <c r="S72" s="137" t="str">
        <f t="shared" si="1"/>
        <v/>
      </c>
      <c r="T72" s="133" t="str">
        <f t="shared" si="32"/>
        <v/>
      </c>
      <c r="U72" s="138" t="str">
        <f t="shared" si="32"/>
        <v/>
      </c>
      <c r="V72" s="255">
        <f t="shared" si="19"/>
        <v>0</v>
      </c>
      <c r="W72" s="256" t="str">
        <f t="shared" si="20"/>
        <v/>
      </c>
      <c r="X72" s="29" t="str">
        <f t="shared" si="33"/>
        <v/>
      </c>
      <c r="Y72" s="45">
        <f t="shared" si="33"/>
        <v>0</v>
      </c>
      <c r="Z72" s="26" t="str">
        <f t="shared" si="21"/>
        <v/>
      </c>
      <c r="AA72" t="str">
        <f t="shared" si="3"/>
        <v/>
      </c>
      <c r="AB72" t="str">
        <f>IF(AA72&lt;&gt;"",MAX(AB$8:AB71)+1,"")</f>
        <v/>
      </c>
      <c r="AC72" t="str">
        <f t="shared" si="4"/>
        <v/>
      </c>
      <c r="AD72" t="str">
        <f>IF(AC72&lt;&gt;"",MAX(AD$8:AD71)+1,"")</f>
        <v/>
      </c>
      <c r="AE72" t="str">
        <f t="shared" si="5"/>
        <v/>
      </c>
      <c r="AF72" t="str">
        <f>IF(AE72&lt;&gt;"",MAX(AF$8:AF71)+1,"")</f>
        <v/>
      </c>
      <c r="AG72" t="str">
        <f t="shared" si="6"/>
        <v/>
      </c>
      <c r="AH72" t="str">
        <f>IF(AG72&lt;&gt;"",MAX(AH$8:AH71)+1,"")</f>
        <v/>
      </c>
      <c r="AI72" t="str">
        <f t="shared" si="7"/>
        <v/>
      </c>
      <c r="AJ72" t="str">
        <f>IF(AI72&lt;&gt;"",MAX(AJ$8:AJ71)+1,"")</f>
        <v/>
      </c>
      <c r="AK72" s="26">
        <f t="shared" si="22"/>
        <v>0</v>
      </c>
      <c r="AL72">
        <f t="shared" si="23"/>
        <v>0</v>
      </c>
      <c r="AM72">
        <f t="shared" si="24"/>
        <v>5</v>
      </c>
      <c r="AN72" t="str">
        <f t="shared" si="34"/>
        <v/>
      </c>
      <c r="AO72" t="str">
        <f>IF(AN72="","",MAX(AO$8:AO71)+1)</f>
        <v/>
      </c>
      <c r="AP72" t="str">
        <f t="shared" si="34"/>
        <v/>
      </c>
      <c r="AQ72" t="str">
        <f t="shared" si="34"/>
        <v/>
      </c>
      <c r="AR72" t="str">
        <f t="shared" si="34"/>
        <v/>
      </c>
      <c r="AS72" t="str">
        <f t="shared" si="26"/>
        <v/>
      </c>
      <c r="AT72" t="str">
        <f>IF(AS72="","",MAX(AT$8:AT71)+1)</f>
        <v/>
      </c>
      <c r="AU72" t="str">
        <f t="shared" si="27"/>
        <v/>
      </c>
      <c r="AV72" s="119" t="str">
        <f t="shared" si="28"/>
        <v/>
      </c>
      <c r="AW72" t="str">
        <f t="shared" si="35"/>
        <v/>
      </c>
      <c r="AX72" t="str">
        <f t="shared" si="35"/>
        <v/>
      </c>
      <c r="AY72" t="str">
        <f t="shared" si="35"/>
        <v/>
      </c>
      <c r="AZ72" t="str">
        <f t="shared" si="35"/>
        <v/>
      </c>
      <c r="BA72" s="119" t="str">
        <f t="shared" si="30"/>
        <v/>
      </c>
      <c r="BC72" t="str">
        <f t="shared" si="31"/>
        <v>,00</v>
      </c>
      <c r="BD72">
        <f t="shared" si="10"/>
        <v>0</v>
      </c>
    </row>
    <row r="73" spans="1:56" ht="21" customHeight="1" x14ac:dyDescent="0.35">
      <c r="A73" s="129" t="str">
        <f>IF(B73&lt;&gt;"",MAX($A$8:A72)+1,"")</f>
        <v/>
      </c>
      <c r="B73" s="7"/>
      <c r="C73" s="130"/>
      <c r="D73" s="131"/>
      <c r="E73" s="132"/>
      <c r="F73" s="133"/>
      <c r="G73" s="130"/>
      <c r="H73" s="289" t="str">
        <f t="shared" si="11"/>
        <v/>
      </c>
      <c r="I73" s="115">
        <f t="shared" si="12"/>
        <v>0</v>
      </c>
      <c r="J73" s="271" t="str">
        <f t="shared" si="13"/>
        <v/>
      </c>
      <c r="K73" s="272"/>
      <c r="L73" s="274"/>
      <c r="M73" s="134">
        <f t="shared" si="14"/>
        <v>0</v>
      </c>
      <c r="N73" s="254" t="str">
        <f t="shared" si="15"/>
        <v/>
      </c>
      <c r="O73" s="135">
        <f t="shared" si="16"/>
        <v>0</v>
      </c>
      <c r="P73" s="136">
        <f t="shared" si="17"/>
        <v>0</v>
      </c>
      <c r="Q73" s="130" t="str">
        <f t="shared" si="32"/>
        <v/>
      </c>
      <c r="R73" s="131" t="str">
        <f t="shared" si="18"/>
        <v/>
      </c>
      <c r="S73" s="137" t="str">
        <f t="shared" ref="S73:S101" si="36">IF(N73="","",VLOOKUP(N73,kateg2,4,FALSE))</f>
        <v/>
      </c>
      <c r="T73" s="133" t="str">
        <f t="shared" si="32"/>
        <v/>
      </c>
      <c r="U73" s="138" t="str">
        <f t="shared" si="32"/>
        <v/>
      </c>
      <c r="V73" s="255">
        <f t="shared" si="19"/>
        <v>0</v>
      </c>
      <c r="W73" s="256" t="str">
        <f t="shared" si="20"/>
        <v/>
      </c>
      <c r="X73" s="29" t="str">
        <f t="shared" ref="X73:Y100" si="37">J73</f>
        <v/>
      </c>
      <c r="Y73" s="45">
        <f t="shared" si="37"/>
        <v>0</v>
      </c>
      <c r="Z73" s="26" t="str">
        <f t="shared" si="21"/>
        <v/>
      </c>
      <c r="AA73" t="str">
        <f t="shared" ref="AA73:AA100" si="38">IF(AA$8=$N73,$Q73,"")</f>
        <v/>
      </c>
      <c r="AB73" t="str">
        <f>IF(AA73&lt;&gt;"",MAX(AB$8:AB72)+1,"")</f>
        <v/>
      </c>
      <c r="AC73" t="str">
        <f t="shared" ref="AC73:AC101" si="39">IF(AC$8=$N73,$Q73,"")</f>
        <v/>
      </c>
      <c r="AD73" t="str">
        <f>IF(AC73&lt;&gt;"",MAX(AD$8:AD72)+1,"")</f>
        <v/>
      </c>
      <c r="AE73" t="str">
        <f t="shared" ref="AE73:AE101" si="40">IF(AE$8=$N73,$Q73,"")</f>
        <v/>
      </c>
      <c r="AF73" t="str">
        <f>IF(AE73&lt;&gt;"",MAX(AF$8:AF72)+1,"")</f>
        <v/>
      </c>
      <c r="AG73" t="str">
        <f t="shared" ref="AG73:AG101" si="41">IF(AG$8=$N73,$Q73,"")</f>
        <v/>
      </c>
      <c r="AH73" t="str">
        <f>IF(AG73&lt;&gt;"",MAX(AH$8:AH72)+1,"")</f>
        <v/>
      </c>
      <c r="AI73" t="str">
        <f t="shared" ref="AI73:AI101" si="42">IF(AI$8=$N73,$Q73,"")</f>
        <v/>
      </c>
      <c r="AJ73" t="str">
        <f>IF(AI73&lt;&gt;"",MAX(AJ$8:AJ72)+1,"")</f>
        <v/>
      </c>
      <c r="AK73" s="26">
        <f t="shared" si="22"/>
        <v>0</v>
      </c>
      <c r="AL73">
        <f t="shared" si="23"/>
        <v>0</v>
      </c>
      <c r="AM73">
        <f t="shared" si="24"/>
        <v>5</v>
      </c>
      <c r="AN73" t="str">
        <f t="shared" si="34"/>
        <v/>
      </c>
      <c r="AO73" t="str">
        <f>IF(AN73="","",MAX(AO$8:AO72)+1)</f>
        <v/>
      </c>
      <c r="AP73" t="str">
        <f t="shared" si="34"/>
        <v/>
      </c>
      <c r="AQ73" t="str">
        <f t="shared" si="34"/>
        <v/>
      </c>
      <c r="AR73" t="str">
        <f t="shared" si="34"/>
        <v/>
      </c>
      <c r="AS73" t="str">
        <f t="shared" si="26"/>
        <v/>
      </c>
      <c r="AT73" t="str">
        <f>IF(AS73="","",MAX(AT$8:AT72)+1)</f>
        <v/>
      </c>
      <c r="AU73" t="str">
        <f t="shared" si="27"/>
        <v/>
      </c>
      <c r="AV73" s="119" t="str">
        <f t="shared" si="28"/>
        <v/>
      </c>
      <c r="AW73" t="str">
        <f t="shared" si="35"/>
        <v/>
      </c>
      <c r="AX73" t="str">
        <f t="shared" si="35"/>
        <v/>
      </c>
      <c r="AY73" t="str">
        <f t="shared" si="35"/>
        <v/>
      </c>
      <c r="AZ73" t="str">
        <f t="shared" si="35"/>
        <v/>
      </c>
      <c r="BA73" s="119" t="str">
        <f t="shared" si="30"/>
        <v/>
      </c>
      <c r="BC73" t="str">
        <f t="shared" si="31"/>
        <v>,00</v>
      </c>
      <c r="BD73">
        <f t="shared" ref="BD73:BD100" si="43">VALUE(BC73)</f>
        <v>0</v>
      </c>
    </row>
    <row r="74" spans="1:56" ht="21" customHeight="1" x14ac:dyDescent="0.35">
      <c r="A74" s="129" t="str">
        <f>IF(B74&lt;&gt;"",MAX($A$8:A73)+1,"")</f>
        <v/>
      </c>
      <c r="B74" s="7"/>
      <c r="C74" s="130"/>
      <c r="D74" s="131"/>
      <c r="E74" s="132"/>
      <c r="F74" s="133"/>
      <c r="G74" s="130"/>
      <c r="H74" s="289" t="str">
        <f t="shared" ref="H74:H100" si="44">IF(OR(B74="",ISERROR(VLOOKUP(B74,$AK$9:$AL$100,2,FALSE))),"",VLOOKUP(B74,$AK$9:$AL$100,2,FALSE))</f>
        <v/>
      </c>
      <c r="I74" s="115">
        <f t="shared" ref="I74:I100" si="45">B74</f>
        <v>0</v>
      </c>
      <c r="J74" s="271" t="str">
        <f t="shared" ref="J74:J100" si="46">A74</f>
        <v/>
      </c>
      <c r="K74" s="272"/>
      <c r="L74" s="274"/>
      <c r="M74" s="134">
        <f t="shared" ref="M74:M100" si="47">V74</f>
        <v>0</v>
      </c>
      <c r="N74" s="254" t="str">
        <f t="shared" ref="N74:N100" si="48">IF(ISERROR(VLOOKUP($K74,$B$9:$G$100,N$3,FALSE)),"",VLOOKUP($K74,$B$9:$G$100,N$3,FALSE))</f>
        <v/>
      </c>
      <c r="O74" s="135">
        <f t="shared" ref="O74:O100" si="49">AL74</f>
        <v>0</v>
      </c>
      <c r="P74" s="136">
        <f t="shared" ref="P74:P100" si="50">K74</f>
        <v>0</v>
      </c>
      <c r="Q74" s="130" t="str">
        <f t="shared" si="32"/>
        <v/>
      </c>
      <c r="R74" s="131" t="str">
        <f t="shared" ref="R74:R101" si="51">IF(ISERROR(VLOOKUP($K74,$B$9:$G$100,R$3,FALSE)),"",IF(VLOOKUP($K74,$B$9:$G$100,R$3,FALSE)=0,"",VLOOKUP($K74,$B$9:$G$100,R$3,FALSE)))</f>
        <v/>
      </c>
      <c r="S74" s="137" t="str">
        <f t="shared" si="36"/>
        <v/>
      </c>
      <c r="T74" s="133" t="str">
        <f t="shared" si="32"/>
        <v/>
      </c>
      <c r="U74" s="138" t="str">
        <f t="shared" si="32"/>
        <v/>
      </c>
      <c r="V74" s="255">
        <f t="shared" ref="V74:V100" si="52">IF(ISERROR(VALUE(BC74)),L74,IF(VALUE(BC74)&gt;=1,VALUE(BC74)/(1440*60),VALUE(BC74)))</f>
        <v>0</v>
      </c>
      <c r="W74" s="256" t="str">
        <f t="shared" ref="W74:W100" si="53">IF(AU74="","",AU74)</f>
        <v/>
      </c>
      <c r="X74" s="29" t="str">
        <f t="shared" si="37"/>
        <v/>
      </c>
      <c r="Y74" s="45">
        <f t="shared" si="37"/>
        <v>0</v>
      </c>
      <c r="Z74" s="26" t="str">
        <f t="shared" ref="Z74:Z100" si="54">X74</f>
        <v/>
      </c>
      <c r="AA74" t="str">
        <f t="shared" si="38"/>
        <v/>
      </c>
      <c r="AB74" t="str">
        <f>IF(AA74&lt;&gt;"",MAX(AB$8:AB73)+1,"")</f>
        <v/>
      </c>
      <c r="AC74" t="str">
        <f t="shared" si="39"/>
        <v/>
      </c>
      <c r="AD74" t="str">
        <f>IF(AC74&lt;&gt;"",MAX(AD$8:AD73)+1,"")</f>
        <v/>
      </c>
      <c r="AE74" t="str">
        <f t="shared" si="40"/>
        <v/>
      </c>
      <c r="AF74" t="str">
        <f>IF(AE74&lt;&gt;"",MAX(AF$8:AF73)+1,"")</f>
        <v/>
      </c>
      <c r="AG74" t="str">
        <f t="shared" si="41"/>
        <v/>
      </c>
      <c r="AH74" t="str">
        <f>IF(AG74&lt;&gt;"",MAX(AH$8:AH73)+1,"")</f>
        <v/>
      </c>
      <c r="AI74" t="str">
        <f t="shared" si="42"/>
        <v/>
      </c>
      <c r="AJ74" t="str">
        <f>IF(AI74&lt;&gt;"",MAX(AJ$8:AJ73)+1,"")</f>
        <v/>
      </c>
      <c r="AK74" s="26">
        <f t="shared" ref="AK74:AK100" si="55">Y74</f>
        <v>0</v>
      </c>
      <c r="AL74">
        <f t="shared" ref="AL74:AL100" si="56">SUM(AB74,AD74,AF74,AH74,AJ74)</f>
        <v>0</v>
      </c>
      <c r="AM74">
        <f t="shared" ref="AM74:AM100" si="57">COUNTBLANK(AN74:AR74)</f>
        <v>5</v>
      </c>
      <c r="AN74" t="str">
        <f t="shared" ref="AN74:AR100" si="58">IF(ISERROR(SEARCH(AN$8,$U74,1)),"",AN$8 &amp; "  ")</f>
        <v/>
      </c>
      <c r="AO74" t="str">
        <f>IF(AN74="","",MAX(AO$8:AO73)+1)</f>
        <v/>
      </c>
      <c r="AP74" t="str">
        <f t="shared" si="58"/>
        <v/>
      </c>
      <c r="AQ74" t="str">
        <f t="shared" si="58"/>
        <v/>
      </c>
      <c r="AR74" t="str">
        <f t="shared" si="58"/>
        <v/>
      </c>
      <c r="AS74" t="str">
        <f t="shared" ref="AS74:AS101" si="59">AP74&amp;AQ74&amp;AR74</f>
        <v/>
      </c>
      <c r="AT74" t="str">
        <f>IF(AS74="","",MAX(AT$8:AT73)+1)</f>
        <v/>
      </c>
      <c r="AU74" t="str">
        <f t="shared" ref="AU74:AU101" si="60">AO74&amp;IF(AO74&lt;&gt;"", " ","")&amp;AT74</f>
        <v/>
      </c>
      <c r="AV74" s="119" t="str">
        <f t="shared" ref="AV74:AV101" si="61">IF(AND(AN74&lt;&gt;"",AS74&lt;&gt;""),TRIM(CONCATENATE(AN74," ",AS74)),"")</f>
        <v/>
      </c>
      <c r="AW74" t="str">
        <f t="shared" ref="AW74:AZ100" si="62">IF(ISERROR(SEARCH(AW$8,$G74,1)),"",AW$8)</f>
        <v/>
      </c>
      <c r="AX74" t="str">
        <f t="shared" si="62"/>
        <v/>
      </c>
      <c r="AY74" t="str">
        <f t="shared" si="62"/>
        <v/>
      </c>
      <c r="AZ74" t="str">
        <f t="shared" si="62"/>
        <v/>
      </c>
      <c r="BA74" s="119" t="str">
        <f t="shared" ref="BA74:BA100" si="63">TRIM(CONCATENATE(AX74," ",AY74," ",AZ74))</f>
        <v/>
      </c>
      <c r="BC74" t="str">
        <f t="shared" ref="BC74:BC100" si="64">IF(ISERROR(SEARCH(",",L74)),CONCATENATE(L74,",00"),L74)</f>
        <v>,00</v>
      </c>
      <c r="BD74">
        <f t="shared" si="43"/>
        <v>0</v>
      </c>
    </row>
    <row r="75" spans="1:56" ht="21" customHeight="1" x14ac:dyDescent="0.35">
      <c r="A75" s="129" t="str">
        <f>IF(B75&lt;&gt;"",MAX($A$8:A74)+1,"")</f>
        <v/>
      </c>
      <c r="B75" s="7"/>
      <c r="C75" s="130"/>
      <c r="D75" s="131"/>
      <c r="E75" s="132"/>
      <c r="F75" s="133"/>
      <c r="G75" s="130"/>
      <c r="H75" s="289" t="str">
        <f t="shared" si="44"/>
        <v/>
      </c>
      <c r="I75" s="115">
        <f t="shared" si="45"/>
        <v>0</v>
      </c>
      <c r="J75" s="271" t="str">
        <f t="shared" si="46"/>
        <v/>
      </c>
      <c r="K75" s="272"/>
      <c r="L75" s="274"/>
      <c r="M75" s="134">
        <f t="shared" si="47"/>
        <v>0</v>
      </c>
      <c r="N75" s="254" t="str">
        <f t="shared" si="48"/>
        <v/>
      </c>
      <c r="O75" s="135">
        <f t="shared" si="49"/>
        <v>0</v>
      </c>
      <c r="P75" s="136">
        <f t="shared" si="50"/>
        <v>0</v>
      </c>
      <c r="Q75" s="130" t="str">
        <f t="shared" si="32"/>
        <v/>
      </c>
      <c r="R75" s="131" t="str">
        <f t="shared" si="51"/>
        <v/>
      </c>
      <c r="S75" s="137" t="str">
        <f t="shared" si="36"/>
        <v/>
      </c>
      <c r="T75" s="133" t="str">
        <f t="shared" si="32"/>
        <v/>
      </c>
      <c r="U75" s="138" t="str">
        <f t="shared" si="32"/>
        <v/>
      </c>
      <c r="V75" s="255">
        <f t="shared" si="52"/>
        <v>0</v>
      </c>
      <c r="W75" s="256" t="str">
        <f t="shared" si="53"/>
        <v/>
      </c>
      <c r="X75" s="29" t="str">
        <f t="shared" si="37"/>
        <v/>
      </c>
      <c r="Y75" s="45">
        <f t="shared" si="37"/>
        <v>0</v>
      </c>
      <c r="Z75" s="26" t="str">
        <f t="shared" si="54"/>
        <v/>
      </c>
      <c r="AA75" t="str">
        <f t="shared" si="38"/>
        <v/>
      </c>
      <c r="AB75" t="str">
        <f>IF(AA75&lt;&gt;"",MAX(AB$8:AB74)+1,"")</f>
        <v/>
      </c>
      <c r="AC75" t="str">
        <f t="shared" si="39"/>
        <v/>
      </c>
      <c r="AD75" t="str">
        <f>IF(AC75&lt;&gt;"",MAX(AD$8:AD74)+1,"")</f>
        <v/>
      </c>
      <c r="AE75" t="str">
        <f t="shared" si="40"/>
        <v/>
      </c>
      <c r="AF75" t="str">
        <f>IF(AE75&lt;&gt;"",MAX(AF$8:AF74)+1,"")</f>
        <v/>
      </c>
      <c r="AG75" t="str">
        <f t="shared" si="41"/>
        <v/>
      </c>
      <c r="AH75" t="str">
        <f>IF(AG75&lt;&gt;"",MAX(AH$8:AH74)+1,"")</f>
        <v/>
      </c>
      <c r="AI75" t="str">
        <f t="shared" si="42"/>
        <v/>
      </c>
      <c r="AJ75" t="str">
        <f>IF(AI75&lt;&gt;"",MAX(AJ$8:AJ74)+1,"")</f>
        <v/>
      </c>
      <c r="AK75" s="26">
        <f t="shared" si="55"/>
        <v>0</v>
      </c>
      <c r="AL75">
        <f t="shared" si="56"/>
        <v>0</v>
      </c>
      <c r="AM75">
        <f t="shared" si="57"/>
        <v>5</v>
      </c>
      <c r="AN75" t="str">
        <f t="shared" si="58"/>
        <v/>
      </c>
      <c r="AO75" t="str">
        <f>IF(AN75="","",MAX(AO$8:AO74)+1)</f>
        <v/>
      </c>
      <c r="AP75" t="str">
        <f t="shared" si="58"/>
        <v/>
      </c>
      <c r="AQ75" t="str">
        <f t="shared" si="58"/>
        <v/>
      </c>
      <c r="AR75" t="str">
        <f t="shared" si="58"/>
        <v/>
      </c>
      <c r="AS75" t="str">
        <f t="shared" si="59"/>
        <v/>
      </c>
      <c r="AT75" t="str">
        <f>IF(AS75="","",MAX(AT$8:AT74)+1)</f>
        <v/>
      </c>
      <c r="AU75" t="str">
        <f t="shared" si="60"/>
        <v/>
      </c>
      <c r="AV75" s="119" t="str">
        <f t="shared" si="61"/>
        <v/>
      </c>
      <c r="AW75" t="str">
        <f t="shared" si="62"/>
        <v/>
      </c>
      <c r="AX75" t="str">
        <f t="shared" si="62"/>
        <v/>
      </c>
      <c r="AY75" t="str">
        <f t="shared" si="62"/>
        <v/>
      </c>
      <c r="AZ75" t="str">
        <f t="shared" si="62"/>
        <v/>
      </c>
      <c r="BA75" s="119" t="str">
        <f t="shared" si="63"/>
        <v/>
      </c>
      <c r="BC75" t="str">
        <f t="shared" si="64"/>
        <v>,00</v>
      </c>
      <c r="BD75">
        <f t="shared" si="43"/>
        <v>0</v>
      </c>
    </row>
    <row r="76" spans="1:56" ht="21" customHeight="1" x14ac:dyDescent="0.35">
      <c r="A76" s="129" t="str">
        <f>IF(B76&lt;&gt;"",MAX($A$8:A75)+1,"")</f>
        <v/>
      </c>
      <c r="B76" s="7"/>
      <c r="C76" s="130"/>
      <c r="D76" s="131"/>
      <c r="E76" s="132"/>
      <c r="F76" s="133"/>
      <c r="G76" s="130"/>
      <c r="H76" s="289" t="str">
        <f t="shared" si="44"/>
        <v/>
      </c>
      <c r="I76" s="115">
        <f t="shared" si="45"/>
        <v>0</v>
      </c>
      <c r="J76" s="271" t="str">
        <f t="shared" si="46"/>
        <v/>
      </c>
      <c r="K76" s="272"/>
      <c r="L76" s="274"/>
      <c r="M76" s="134">
        <f t="shared" si="47"/>
        <v>0</v>
      </c>
      <c r="N76" s="254" t="str">
        <f t="shared" si="48"/>
        <v/>
      </c>
      <c r="O76" s="135">
        <f t="shared" si="49"/>
        <v>0</v>
      </c>
      <c r="P76" s="136">
        <f t="shared" si="50"/>
        <v>0</v>
      </c>
      <c r="Q76" s="130" t="str">
        <f t="shared" si="32"/>
        <v/>
      </c>
      <c r="R76" s="131" t="str">
        <f t="shared" si="51"/>
        <v/>
      </c>
      <c r="S76" s="137" t="str">
        <f t="shared" si="36"/>
        <v/>
      </c>
      <c r="T76" s="133" t="str">
        <f t="shared" si="32"/>
        <v/>
      </c>
      <c r="U76" s="138" t="str">
        <f t="shared" si="32"/>
        <v/>
      </c>
      <c r="V76" s="255">
        <f t="shared" si="52"/>
        <v>0</v>
      </c>
      <c r="W76" s="256" t="str">
        <f t="shared" si="53"/>
        <v/>
      </c>
      <c r="X76" s="29" t="str">
        <f t="shared" si="37"/>
        <v/>
      </c>
      <c r="Y76" s="45">
        <f t="shared" si="37"/>
        <v>0</v>
      </c>
      <c r="Z76" s="26" t="str">
        <f t="shared" si="54"/>
        <v/>
      </c>
      <c r="AA76" t="str">
        <f t="shared" si="38"/>
        <v/>
      </c>
      <c r="AB76" t="str">
        <f>IF(AA76&lt;&gt;"",MAX(AB$8:AB75)+1,"")</f>
        <v/>
      </c>
      <c r="AC76" t="str">
        <f t="shared" si="39"/>
        <v/>
      </c>
      <c r="AD76" t="str">
        <f>IF(AC76&lt;&gt;"",MAX(AD$8:AD75)+1,"")</f>
        <v/>
      </c>
      <c r="AE76" t="str">
        <f t="shared" si="40"/>
        <v/>
      </c>
      <c r="AF76" t="str">
        <f>IF(AE76&lt;&gt;"",MAX(AF$8:AF75)+1,"")</f>
        <v/>
      </c>
      <c r="AG76" t="str">
        <f t="shared" si="41"/>
        <v/>
      </c>
      <c r="AH76" t="str">
        <f>IF(AG76&lt;&gt;"",MAX(AH$8:AH75)+1,"")</f>
        <v/>
      </c>
      <c r="AI76" t="str">
        <f t="shared" si="42"/>
        <v/>
      </c>
      <c r="AJ76" t="str">
        <f>IF(AI76&lt;&gt;"",MAX(AJ$8:AJ75)+1,"")</f>
        <v/>
      </c>
      <c r="AK76" s="26">
        <f t="shared" si="55"/>
        <v>0</v>
      </c>
      <c r="AL76">
        <f t="shared" si="56"/>
        <v>0</v>
      </c>
      <c r="AM76">
        <f t="shared" si="57"/>
        <v>5</v>
      </c>
      <c r="AN76" t="str">
        <f t="shared" si="58"/>
        <v/>
      </c>
      <c r="AO76" t="str">
        <f>IF(AN76="","",MAX(AO$8:AO75)+1)</f>
        <v/>
      </c>
      <c r="AP76" t="str">
        <f t="shared" si="58"/>
        <v/>
      </c>
      <c r="AQ76" t="str">
        <f t="shared" si="58"/>
        <v/>
      </c>
      <c r="AR76" t="str">
        <f t="shared" si="58"/>
        <v/>
      </c>
      <c r="AS76" t="str">
        <f t="shared" si="59"/>
        <v/>
      </c>
      <c r="AT76" t="str">
        <f>IF(AS76="","",MAX(AT$8:AT75)+1)</f>
        <v/>
      </c>
      <c r="AU76" t="str">
        <f t="shared" si="60"/>
        <v/>
      </c>
      <c r="AV76" s="119" t="str">
        <f t="shared" si="61"/>
        <v/>
      </c>
      <c r="AW76" t="str">
        <f t="shared" si="62"/>
        <v/>
      </c>
      <c r="AX76" t="str">
        <f t="shared" si="62"/>
        <v/>
      </c>
      <c r="AY76" t="str">
        <f t="shared" si="62"/>
        <v/>
      </c>
      <c r="AZ76" t="str">
        <f t="shared" si="62"/>
        <v/>
      </c>
      <c r="BA76" s="119" t="str">
        <f t="shared" si="63"/>
        <v/>
      </c>
      <c r="BC76" t="str">
        <f t="shared" si="64"/>
        <v>,00</v>
      </c>
      <c r="BD76">
        <f t="shared" si="43"/>
        <v>0</v>
      </c>
    </row>
    <row r="77" spans="1:56" ht="21" customHeight="1" x14ac:dyDescent="0.35">
      <c r="A77" s="129" t="str">
        <f>IF(B77&lt;&gt;"",MAX($A$8:A76)+1,"")</f>
        <v/>
      </c>
      <c r="B77" s="7"/>
      <c r="C77" s="130"/>
      <c r="D77" s="131"/>
      <c r="E77" s="132"/>
      <c r="F77" s="133"/>
      <c r="G77" s="130"/>
      <c r="H77" s="289" t="str">
        <f t="shared" si="44"/>
        <v/>
      </c>
      <c r="I77" s="115">
        <f t="shared" si="45"/>
        <v>0</v>
      </c>
      <c r="J77" s="271" t="str">
        <f t="shared" si="46"/>
        <v/>
      </c>
      <c r="K77" s="272"/>
      <c r="L77" s="274"/>
      <c r="M77" s="134">
        <f t="shared" si="47"/>
        <v>0</v>
      </c>
      <c r="N77" s="254" t="str">
        <f t="shared" si="48"/>
        <v/>
      </c>
      <c r="O77" s="135">
        <f t="shared" si="49"/>
        <v>0</v>
      </c>
      <c r="P77" s="136">
        <f t="shared" si="50"/>
        <v>0</v>
      </c>
      <c r="Q77" s="130" t="str">
        <f t="shared" si="32"/>
        <v/>
      </c>
      <c r="R77" s="131" t="str">
        <f t="shared" si="51"/>
        <v/>
      </c>
      <c r="S77" s="137" t="str">
        <f t="shared" si="36"/>
        <v/>
      </c>
      <c r="T77" s="133" t="str">
        <f t="shared" si="32"/>
        <v/>
      </c>
      <c r="U77" s="138" t="str">
        <f t="shared" si="32"/>
        <v/>
      </c>
      <c r="V77" s="255">
        <f t="shared" si="52"/>
        <v>0</v>
      </c>
      <c r="W77" s="256" t="str">
        <f t="shared" si="53"/>
        <v/>
      </c>
      <c r="X77" s="29" t="str">
        <f t="shared" si="37"/>
        <v/>
      </c>
      <c r="Y77" s="45">
        <f t="shared" si="37"/>
        <v>0</v>
      </c>
      <c r="Z77" s="26" t="str">
        <f t="shared" si="54"/>
        <v/>
      </c>
      <c r="AA77" t="str">
        <f t="shared" si="38"/>
        <v/>
      </c>
      <c r="AB77" t="str">
        <f>IF(AA77&lt;&gt;"",MAX(AB$8:AB76)+1,"")</f>
        <v/>
      </c>
      <c r="AC77" t="str">
        <f t="shared" si="39"/>
        <v/>
      </c>
      <c r="AD77" t="str">
        <f>IF(AC77&lt;&gt;"",MAX(AD$8:AD76)+1,"")</f>
        <v/>
      </c>
      <c r="AE77" t="str">
        <f t="shared" si="40"/>
        <v/>
      </c>
      <c r="AF77" t="str">
        <f>IF(AE77&lt;&gt;"",MAX(AF$8:AF76)+1,"")</f>
        <v/>
      </c>
      <c r="AG77" t="str">
        <f t="shared" si="41"/>
        <v/>
      </c>
      <c r="AH77" t="str">
        <f>IF(AG77&lt;&gt;"",MAX(AH$8:AH76)+1,"")</f>
        <v/>
      </c>
      <c r="AI77" t="str">
        <f t="shared" si="42"/>
        <v/>
      </c>
      <c r="AJ77" t="str">
        <f>IF(AI77&lt;&gt;"",MAX(AJ$8:AJ76)+1,"")</f>
        <v/>
      </c>
      <c r="AK77" s="26">
        <f t="shared" si="55"/>
        <v>0</v>
      </c>
      <c r="AL77">
        <f t="shared" si="56"/>
        <v>0</v>
      </c>
      <c r="AM77">
        <f t="shared" si="57"/>
        <v>5</v>
      </c>
      <c r="AN77" t="str">
        <f t="shared" si="58"/>
        <v/>
      </c>
      <c r="AO77" t="str">
        <f>IF(AN77="","",MAX(AO$8:AO76)+1)</f>
        <v/>
      </c>
      <c r="AP77" t="str">
        <f t="shared" si="58"/>
        <v/>
      </c>
      <c r="AQ77" t="str">
        <f t="shared" si="58"/>
        <v/>
      </c>
      <c r="AR77" t="str">
        <f t="shared" si="58"/>
        <v/>
      </c>
      <c r="AS77" t="str">
        <f t="shared" si="59"/>
        <v/>
      </c>
      <c r="AT77" t="str">
        <f>IF(AS77="","",MAX(AT$8:AT76)+1)</f>
        <v/>
      </c>
      <c r="AU77" t="str">
        <f t="shared" si="60"/>
        <v/>
      </c>
      <c r="AV77" s="119" t="str">
        <f t="shared" si="61"/>
        <v/>
      </c>
      <c r="AW77" t="str">
        <f t="shared" si="62"/>
        <v/>
      </c>
      <c r="AX77" t="str">
        <f t="shared" si="62"/>
        <v/>
      </c>
      <c r="AY77" t="str">
        <f t="shared" si="62"/>
        <v/>
      </c>
      <c r="AZ77" t="str">
        <f t="shared" si="62"/>
        <v/>
      </c>
      <c r="BA77" s="119" t="str">
        <f t="shared" si="63"/>
        <v/>
      </c>
      <c r="BC77" t="str">
        <f t="shared" si="64"/>
        <v>,00</v>
      </c>
      <c r="BD77">
        <f t="shared" si="43"/>
        <v>0</v>
      </c>
    </row>
    <row r="78" spans="1:56" ht="21" customHeight="1" x14ac:dyDescent="0.35">
      <c r="A78" s="129" t="str">
        <f>IF(B78&lt;&gt;"",MAX($A$8:A77)+1,"")</f>
        <v/>
      </c>
      <c r="B78" s="7"/>
      <c r="C78" s="130"/>
      <c r="D78" s="131"/>
      <c r="E78" s="132"/>
      <c r="F78" s="133"/>
      <c r="G78" s="130"/>
      <c r="H78" s="289" t="str">
        <f t="shared" si="44"/>
        <v/>
      </c>
      <c r="I78" s="115">
        <f t="shared" si="45"/>
        <v>0</v>
      </c>
      <c r="J78" s="271" t="str">
        <f t="shared" si="46"/>
        <v/>
      </c>
      <c r="K78" s="272"/>
      <c r="L78" s="274"/>
      <c r="M78" s="134">
        <f t="shared" si="47"/>
        <v>0</v>
      </c>
      <c r="N78" s="254" t="str">
        <f t="shared" si="48"/>
        <v/>
      </c>
      <c r="O78" s="135">
        <f t="shared" si="49"/>
        <v>0</v>
      </c>
      <c r="P78" s="136">
        <f t="shared" si="50"/>
        <v>0</v>
      </c>
      <c r="Q78" s="130" t="str">
        <f t="shared" si="32"/>
        <v/>
      </c>
      <c r="R78" s="131" t="str">
        <f t="shared" si="51"/>
        <v/>
      </c>
      <c r="S78" s="137" t="str">
        <f t="shared" si="36"/>
        <v/>
      </c>
      <c r="T78" s="133" t="str">
        <f t="shared" si="32"/>
        <v/>
      </c>
      <c r="U78" s="138" t="str">
        <f t="shared" si="32"/>
        <v/>
      </c>
      <c r="V78" s="255">
        <f t="shared" si="52"/>
        <v>0</v>
      </c>
      <c r="W78" s="256" t="str">
        <f t="shared" si="53"/>
        <v/>
      </c>
      <c r="X78" s="29" t="str">
        <f t="shared" si="37"/>
        <v/>
      </c>
      <c r="Y78" s="45">
        <f t="shared" si="37"/>
        <v>0</v>
      </c>
      <c r="Z78" s="26" t="str">
        <f t="shared" si="54"/>
        <v/>
      </c>
      <c r="AA78" t="str">
        <f t="shared" si="38"/>
        <v/>
      </c>
      <c r="AB78" t="str">
        <f>IF(AA78&lt;&gt;"",MAX(AB$8:AB77)+1,"")</f>
        <v/>
      </c>
      <c r="AC78" t="str">
        <f t="shared" si="39"/>
        <v/>
      </c>
      <c r="AD78" t="str">
        <f>IF(AC78&lt;&gt;"",MAX(AD$8:AD77)+1,"")</f>
        <v/>
      </c>
      <c r="AE78" t="str">
        <f t="shared" si="40"/>
        <v/>
      </c>
      <c r="AF78" t="str">
        <f>IF(AE78&lt;&gt;"",MAX(AF$8:AF77)+1,"")</f>
        <v/>
      </c>
      <c r="AG78" t="str">
        <f t="shared" si="41"/>
        <v/>
      </c>
      <c r="AH78" t="str">
        <f>IF(AG78&lt;&gt;"",MAX(AH$8:AH77)+1,"")</f>
        <v/>
      </c>
      <c r="AI78" t="str">
        <f t="shared" si="42"/>
        <v/>
      </c>
      <c r="AJ78" t="str">
        <f>IF(AI78&lt;&gt;"",MAX(AJ$8:AJ77)+1,"")</f>
        <v/>
      </c>
      <c r="AK78" s="26">
        <f t="shared" si="55"/>
        <v>0</v>
      </c>
      <c r="AL78">
        <f t="shared" si="56"/>
        <v>0</v>
      </c>
      <c r="AM78">
        <f t="shared" si="57"/>
        <v>5</v>
      </c>
      <c r="AN78" t="str">
        <f t="shared" si="58"/>
        <v/>
      </c>
      <c r="AO78" t="str">
        <f>IF(AN78="","",MAX(AO$8:AO77)+1)</f>
        <v/>
      </c>
      <c r="AP78" t="str">
        <f t="shared" si="58"/>
        <v/>
      </c>
      <c r="AQ78" t="str">
        <f t="shared" si="58"/>
        <v/>
      </c>
      <c r="AR78" t="str">
        <f t="shared" si="58"/>
        <v/>
      </c>
      <c r="AS78" t="str">
        <f t="shared" si="59"/>
        <v/>
      </c>
      <c r="AT78" t="str">
        <f>IF(AS78="","",MAX(AT$8:AT77)+1)</f>
        <v/>
      </c>
      <c r="AU78" t="str">
        <f t="shared" si="60"/>
        <v/>
      </c>
      <c r="AV78" s="119" t="str">
        <f t="shared" si="61"/>
        <v/>
      </c>
      <c r="AW78" t="str">
        <f t="shared" si="62"/>
        <v/>
      </c>
      <c r="AX78" t="str">
        <f t="shared" si="62"/>
        <v/>
      </c>
      <c r="AY78" t="str">
        <f t="shared" si="62"/>
        <v/>
      </c>
      <c r="AZ78" t="str">
        <f t="shared" si="62"/>
        <v/>
      </c>
      <c r="BA78" s="119" t="str">
        <f t="shared" si="63"/>
        <v/>
      </c>
      <c r="BC78" t="str">
        <f t="shared" si="64"/>
        <v>,00</v>
      </c>
      <c r="BD78">
        <f t="shared" si="43"/>
        <v>0</v>
      </c>
    </row>
    <row r="79" spans="1:56" ht="21" customHeight="1" x14ac:dyDescent="0.35">
      <c r="A79" s="129" t="str">
        <f>IF(B79&lt;&gt;"",MAX($A$8:A78)+1,"")</f>
        <v/>
      </c>
      <c r="B79" s="7"/>
      <c r="C79" s="130"/>
      <c r="D79" s="131"/>
      <c r="E79" s="132"/>
      <c r="F79" s="133"/>
      <c r="G79" s="130"/>
      <c r="H79" s="289" t="str">
        <f t="shared" si="44"/>
        <v/>
      </c>
      <c r="I79" s="115">
        <f t="shared" si="45"/>
        <v>0</v>
      </c>
      <c r="J79" s="271" t="str">
        <f t="shared" si="46"/>
        <v/>
      </c>
      <c r="K79" s="272"/>
      <c r="L79" s="274"/>
      <c r="M79" s="134">
        <f t="shared" si="47"/>
        <v>0</v>
      </c>
      <c r="N79" s="254" t="str">
        <f t="shared" si="48"/>
        <v/>
      </c>
      <c r="O79" s="135">
        <f t="shared" si="49"/>
        <v>0</v>
      </c>
      <c r="P79" s="136">
        <f t="shared" si="50"/>
        <v>0</v>
      </c>
      <c r="Q79" s="130" t="str">
        <f t="shared" si="32"/>
        <v/>
      </c>
      <c r="R79" s="131" t="str">
        <f t="shared" si="51"/>
        <v/>
      </c>
      <c r="S79" s="137" t="str">
        <f t="shared" si="36"/>
        <v/>
      </c>
      <c r="T79" s="133" t="str">
        <f t="shared" si="32"/>
        <v/>
      </c>
      <c r="U79" s="138" t="str">
        <f t="shared" si="32"/>
        <v/>
      </c>
      <c r="V79" s="255">
        <f t="shared" si="52"/>
        <v>0</v>
      </c>
      <c r="W79" s="256" t="str">
        <f t="shared" si="53"/>
        <v/>
      </c>
      <c r="X79" s="29" t="str">
        <f t="shared" si="37"/>
        <v/>
      </c>
      <c r="Y79" s="45">
        <f t="shared" si="37"/>
        <v>0</v>
      </c>
      <c r="Z79" s="26" t="str">
        <f t="shared" si="54"/>
        <v/>
      </c>
      <c r="AA79" t="str">
        <f t="shared" si="38"/>
        <v/>
      </c>
      <c r="AB79" t="str">
        <f>IF(AA79&lt;&gt;"",MAX(AB$8:AB78)+1,"")</f>
        <v/>
      </c>
      <c r="AC79" t="str">
        <f t="shared" si="39"/>
        <v/>
      </c>
      <c r="AD79" t="str">
        <f>IF(AC79&lt;&gt;"",MAX(AD$8:AD78)+1,"")</f>
        <v/>
      </c>
      <c r="AE79" t="str">
        <f t="shared" si="40"/>
        <v/>
      </c>
      <c r="AF79" t="str">
        <f>IF(AE79&lt;&gt;"",MAX(AF$8:AF78)+1,"")</f>
        <v/>
      </c>
      <c r="AG79" t="str">
        <f t="shared" si="41"/>
        <v/>
      </c>
      <c r="AH79" t="str">
        <f>IF(AG79&lt;&gt;"",MAX(AH$8:AH78)+1,"")</f>
        <v/>
      </c>
      <c r="AI79" t="str">
        <f t="shared" si="42"/>
        <v/>
      </c>
      <c r="AJ79" t="str">
        <f>IF(AI79&lt;&gt;"",MAX(AJ$8:AJ78)+1,"")</f>
        <v/>
      </c>
      <c r="AK79" s="26">
        <f t="shared" si="55"/>
        <v>0</v>
      </c>
      <c r="AL79">
        <f t="shared" si="56"/>
        <v>0</v>
      </c>
      <c r="AM79">
        <f t="shared" si="57"/>
        <v>5</v>
      </c>
      <c r="AN79" t="str">
        <f t="shared" si="58"/>
        <v/>
      </c>
      <c r="AO79" t="str">
        <f>IF(AN79="","",MAX(AO$8:AO78)+1)</f>
        <v/>
      </c>
      <c r="AP79" t="str">
        <f t="shared" si="58"/>
        <v/>
      </c>
      <c r="AQ79" t="str">
        <f t="shared" si="58"/>
        <v/>
      </c>
      <c r="AR79" t="str">
        <f t="shared" si="58"/>
        <v/>
      </c>
      <c r="AS79" t="str">
        <f t="shared" si="59"/>
        <v/>
      </c>
      <c r="AT79" t="str">
        <f>IF(AS79="","",MAX(AT$8:AT78)+1)</f>
        <v/>
      </c>
      <c r="AU79" t="str">
        <f t="shared" si="60"/>
        <v/>
      </c>
      <c r="AV79" s="119" t="str">
        <f t="shared" si="61"/>
        <v/>
      </c>
      <c r="AW79" t="str">
        <f t="shared" si="62"/>
        <v/>
      </c>
      <c r="AX79" t="str">
        <f t="shared" si="62"/>
        <v/>
      </c>
      <c r="AY79" t="str">
        <f t="shared" si="62"/>
        <v/>
      </c>
      <c r="AZ79" t="str">
        <f t="shared" si="62"/>
        <v/>
      </c>
      <c r="BA79" s="119" t="str">
        <f t="shared" si="63"/>
        <v/>
      </c>
      <c r="BC79" t="str">
        <f t="shared" si="64"/>
        <v>,00</v>
      </c>
      <c r="BD79">
        <f t="shared" si="43"/>
        <v>0</v>
      </c>
    </row>
    <row r="80" spans="1:56" ht="21" customHeight="1" x14ac:dyDescent="0.35">
      <c r="A80" s="129" t="str">
        <f>IF(B80&lt;&gt;"",MAX($A$8:A79)+1,"")</f>
        <v/>
      </c>
      <c r="B80" s="7"/>
      <c r="C80" s="130"/>
      <c r="D80" s="131"/>
      <c r="E80" s="132"/>
      <c r="F80" s="133"/>
      <c r="G80" s="130"/>
      <c r="H80" s="289" t="str">
        <f t="shared" si="44"/>
        <v/>
      </c>
      <c r="I80" s="115">
        <f t="shared" si="45"/>
        <v>0</v>
      </c>
      <c r="J80" s="271" t="str">
        <f t="shared" si="46"/>
        <v/>
      </c>
      <c r="K80" s="272"/>
      <c r="L80" s="274"/>
      <c r="M80" s="134">
        <f t="shared" si="47"/>
        <v>0</v>
      </c>
      <c r="N80" s="254" t="str">
        <f t="shared" si="48"/>
        <v/>
      </c>
      <c r="O80" s="135">
        <f t="shared" si="49"/>
        <v>0</v>
      </c>
      <c r="P80" s="136">
        <f t="shared" si="50"/>
        <v>0</v>
      </c>
      <c r="Q80" s="130" t="str">
        <f t="shared" si="32"/>
        <v/>
      </c>
      <c r="R80" s="131" t="str">
        <f t="shared" si="51"/>
        <v/>
      </c>
      <c r="S80" s="137" t="str">
        <f t="shared" si="36"/>
        <v/>
      </c>
      <c r="T80" s="133" t="str">
        <f t="shared" si="32"/>
        <v/>
      </c>
      <c r="U80" s="138" t="str">
        <f t="shared" si="32"/>
        <v/>
      </c>
      <c r="V80" s="255">
        <f t="shared" si="52"/>
        <v>0</v>
      </c>
      <c r="W80" s="256" t="str">
        <f t="shared" si="53"/>
        <v/>
      </c>
      <c r="X80" s="29" t="str">
        <f t="shared" si="37"/>
        <v/>
      </c>
      <c r="Y80" s="45">
        <f t="shared" si="37"/>
        <v>0</v>
      </c>
      <c r="Z80" s="26" t="str">
        <f t="shared" si="54"/>
        <v/>
      </c>
      <c r="AA80" t="str">
        <f t="shared" si="38"/>
        <v/>
      </c>
      <c r="AB80" t="str">
        <f>IF(AA80&lt;&gt;"",MAX(AB$8:AB79)+1,"")</f>
        <v/>
      </c>
      <c r="AC80" t="str">
        <f t="shared" si="39"/>
        <v/>
      </c>
      <c r="AD80" t="str">
        <f>IF(AC80&lt;&gt;"",MAX(AD$8:AD79)+1,"")</f>
        <v/>
      </c>
      <c r="AE80" t="str">
        <f t="shared" si="40"/>
        <v/>
      </c>
      <c r="AF80" t="str">
        <f>IF(AE80&lt;&gt;"",MAX(AF$8:AF79)+1,"")</f>
        <v/>
      </c>
      <c r="AG80" t="str">
        <f t="shared" si="41"/>
        <v/>
      </c>
      <c r="AH80" t="str">
        <f>IF(AG80&lt;&gt;"",MAX(AH$8:AH79)+1,"")</f>
        <v/>
      </c>
      <c r="AI80" t="str">
        <f t="shared" si="42"/>
        <v/>
      </c>
      <c r="AJ80" t="str">
        <f>IF(AI80&lt;&gt;"",MAX(AJ$8:AJ79)+1,"")</f>
        <v/>
      </c>
      <c r="AK80" s="26">
        <f t="shared" si="55"/>
        <v>0</v>
      </c>
      <c r="AL80">
        <f t="shared" si="56"/>
        <v>0</v>
      </c>
      <c r="AM80">
        <f t="shared" si="57"/>
        <v>5</v>
      </c>
      <c r="AN80" t="str">
        <f t="shared" si="58"/>
        <v/>
      </c>
      <c r="AO80" t="str">
        <f>IF(AN80="","",MAX(AO$8:AO79)+1)</f>
        <v/>
      </c>
      <c r="AP80" t="str">
        <f t="shared" si="58"/>
        <v/>
      </c>
      <c r="AQ80" t="str">
        <f t="shared" si="58"/>
        <v/>
      </c>
      <c r="AR80" t="str">
        <f t="shared" si="58"/>
        <v/>
      </c>
      <c r="AS80" t="str">
        <f t="shared" si="59"/>
        <v/>
      </c>
      <c r="AT80" t="str">
        <f>IF(AS80="","",MAX(AT$8:AT79)+1)</f>
        <v/>
      </c>
      <c r="AU80" t="str">
        <f t="shared" si="60"/>
        <v/>
      </c>
      <c r="AV80" s="119" t="str">
        <f t="shared" si="61"/>
        <v/>
      </c>
      <c r="AW80" t="str">
        <f t="shared" si="62"/>
        <v/>
      </c>
      <c r="AX80" t="str">
        <f t="shared" si="62"/>
        <v/>
      </c>
      <c r="AY80" t="str">
        <f t="shared" si="62"/>
        <v/>
      </c>
      <c r="AZ80" t="str">
        <f t="shared" si="62"/>
        <v/>
      </c>
      <c r="BA80" s="119" t="str">
        <f t="shared" si="63"/>
        <v/>
      </c>
      <c r="BC80" t="str">
        <f t="shared" si="64"/>
        <v>,00</v>
      </c>
      <c r="BD80">
        <f t="shared" si="43"/>
        <v>0</v>
      </c>
    </row>
    <row r="81" spans="1:56" ht="21" customHeight="1" x14ac:dyDescent="0.35">
      <c r="A81" s="129" t="str">
        <f>IF(B81&lt;&gt;"",MAX($A$8:A80)+1,"")</f>
        <v/>
      </c>
      <c r="B81" s="7"/>
      <c r="C81" s="130"/>
      <c r="D81" s="131"/>
      <c r="E81" s="132"/>
      <c r="F81" s="133"/>
      <c r="G81" s="130"/>
      <c r="H81" s="289" t="str">
        <f t="shared" si="44"/>
        <v/>
      </c>
      <c r="I81" s="115">
        <f t="shared" si="45"/>
        <v>0</v>
      </c>
      <c r="J81" s="271" t="str">
        <f t="shared" si="46"/>
        <v/>
      </c>
      <c r="K81" s="272"/>
      <c r="L81" s="274"/>
      <c r="M81" s="134">
        <f t="shared" si="47"/>
        <v>0</v>
      </c>
      <c r="N81" s="254" t="str">
        <f t="shared" si="48"/>
        <v/>
      </c>
      <c r="O81" s="135">
        <f t="shared" si="49"/>
        <v>0</v>
      </c>
      <c r="P81" s="136">
        <f t="shared" si="50"/>
        <v>0</v>
      </c>
      <c r="Q81" s="130" t="str">
        <f t="shared" si="32"/>
        <v/>
      </c>
      <c r="R81" s="131" t="str">
        <f t="shared" si="51"/>
        <v/>
      </c>
      <c r="S81" s="137" t="str">
        <f t="shared" si="36"/>
        <v/>
      </c>
      <c r="T81" s="133" t="str">
        <f t="shared" si="32"/>
        <v/>
      </c>
      <c r="U81" s="138" t="str">
        <f t="shared" si="32"/>
        <v/>
      </c>
      <c r="V81" s="255">
        <f t="shared" si="52"/>
        <v>0</v>
      </c>
      <c r="W81" s="256" t="str">
        <f t="shared" si="53"/>
        <v/>
      </c>
      <c r="X81" s="29" t="str">
        <f t="shared" si="37"/>
        <v/>
      </c>
      <c r="Y81" s="45">
        <f t="shared" si="37"/>
        <v>0</v>
      </c>
      <c r="Z81" s="26" t="str">
        <f t="shared" si="54"/>
        <v/>
      </c>
      <c r="AA81" t="str">
        <f t="shared" si="38"/>
        <v/>
      </c>
      <c r="AB81" t="str">
        <f>IF(AA81&lt;&gt;"",MAX(AB$8:AB80)+1,"")</f>
        <v/>
      </c>
      <c r="AC81" t="str">
        <f t="shared" si="39"/>
        <v/>
      </c>
      <c r="AD81" t="str">
        <f>IF(AC81&lt;&gt;"",MAX(AD$8:AD80)+1,"")</f>
        <v/>
      </c>
      <c r="AE81" t="str">
        <f t="shared" si="40"/>
        <v/>
      </c>
      <c r="AF81" t="str">
        <f>IF(AE81&lt;&gt;"",MAX(AF$8:AF80)+1,"")</f>
        <v/>
      </c>
      <c r="AG81" t="str">
        <f t="shared" si="41"/>
        <v/>
      </c>
      <c r="AH81" t="str">
        <f>IF(AG81&lt;&gt;"",MAX(AH$8:AH80)+1,"")</f>
        <v/>
      </c>
      <c r="AI81" t="str">
        <f t="shared" si="42"/>
        <v/>
      </c>
      <c r="AJ81" t="str">
        <f>IF(AI81&lt;&gt;"",MAX(AJ$8:AJ80)+1,"")</f>
        <v/>
      </c>
      <c r="AK81" s="26">
        <f t="shared" si="55"/>
        <v>0</v>
      </c>
      <c r="AL81">
        <f t="shared" si="56"/>
        <v>0</v>
      </c>
      <c r="AM81">
        <f t="shared" si="57"/>
        <v>5</v>
      </c>
      <c r="AN81" t="str">
        <f t="shared" si="58"/>
        <v/>
      </c>
      <c r="AO81" t="str">
        <f>IF(AN81="","",MAX(AO$8:AO80)+1)</f>
        <v/>
      </c>
      <c r="AP81" t="str">
        <f t="shared" si="58"/>
        <v/>
      </c>
      <c r="AQ81" t="str">
        <f t="shared" si="58"/>
        <v/>
      </c>
      <c r="AR81" t="str">
        <f t="shared" si="58"/>
        <v/>
      </c>
      <c r="AS81" t="str">
        <f t="shared" si="59"/>
        <v/>
      </c>
      <c r="AT81" t="str">
        <f>IF(AS81="","",MAX(AT$8:AT80)+1)</f>
        <v/>
      </c>
      <c r="AU81" t="str">
        <f t="shared" si="60"/>
        <v/>
      </c>
      <c r="AV81" s="119" t="str">
        <f t="shared" si="61"/>
        <v/>
      </c>
      <c r="AW81" t="str">
        <f t="shared" si="62"/>
        <v/>
      </c>
      <c r="AX81" t="str">
        <f t="shared" si="62"/>
        <v/>
      </c>
      <c r="AY81" t="str">
        <f t="shared" si="62"/>
        <v/>
      </c>
      <c r="AZ81" t="str">
        <f t="shared" si="62"/>
        <v/>
      </c>
      <c r="BA81" s="119" t="str">
        <f t="shared" si="63"/>
        <v/>
      </c>
      <c r="BC81" t="str">
        <f t="shared" si="64"/>
        <v>,00</v>
      </c>
      <c r="BD81">
        <f t="shared" si="43"/>
        <v>0</v>
      </c>
    </row>
    <row r="82" spans="1:56" ht="21" customHeight="1" x14ac:dyDescent="0.35">
      <c r="A82" s="129" t="str">
        <f>IF(B82&lt;&gt;"",MAX($A$8:A81)+1,"")</f>
        <v/>
      </c>
      <c r="B82" s="7"/>
      <c r="C82" s="130"/>
      <c r="D82" s="131"/>
      <c r="E82" s="132"/>
      <c r="F82" s="133"/>
      <c r="G82" s="130"/>
      <c r="H82" s="289" t="str">
        <f t="shared" si="44"/>
        <v/>
      </c>
      <c r="I82" s="115">
        <f t="shared" si="45"/>
        <v>0</v>
      </c>
      <c r="J82" s="271" t="str">
        <f t="shared" si="46"/>
        <v/>
      </c>
      <c r="K82" s="272"/>
      <c r="L82" s="274"/>
      <c r="M82" s="134">
        <f t="shared" si="47"/>
        <v>0</v>
      </c>
      <c r="N82" s="254" t="str">
        <f t="shared" si="48"/>
        <v/>
      </c>
      <c r="O82" s="135">
        <f t="shared" si="49"/>
        <v>0</v>
      </c>
      <c r="P82" s="136">
        <f t="shared" si="50"/>
        <v>0</v>
      </c>
      <c r="Q82" s="130" t="str">
        <f t="shared" si="32"/>
        <v/>
      </c>
      <c r="R82" s="131" t="str">
        <f t="shared" si="51"/>
        <v/>
      </c>
      <c r="S82" s="137" t="str">
        <f t="shared" si="36"/>
        <v/>
      </c>
      <c r="T82" s="133" t="str">
        <f t="shared" si="32"/>
        <v/>
      </c>
      <c r="U82" s="138" t="str">
        <f t="shared" si="32"/>
        <v/>
      </c>
      <c r="V82" s="255">
        <f t="shared" si="52"/>
        <v>0</v>
      </c>
      <c r="W82" s="256" t="str">
        <f t="shared" si="53"/>
        <v/>
      </c>
      <c r="X82" s="29" t="str">
        <f t="shared" si="37"/>
        <v/>
      </c>
      <c r="Y82" s="45">
        <f t="shared" si="37"/>
        <v>0</v>
      </c>
      <c r="Z82" s="26" t="str">
        <f t="shared" si="54"/>
        <v/>
      </c>
      <c r="AA82" t="str">
        <f t="shared" si="38"/>
        <v/>
      </c>
      <c r="AB82" t="str">
        <f>IF(AA82&lt;&gt;"",MAX(AB$8:AB81)+1,"")</f>
        <v/>
      </c>
      <c r="AC82" t="str">
        <f t="shared" si="39"/>
        <v/>
      </c>
      <c r="AD82" t="str">
        <f>IF(AC82&lt;&gt;"",MAX(AD$8:AD81)+1,"")</f>
        <v/>
      </c>
      <c r="AE82" t="str">
        <f t="shared" si="40"/>
        <v/>
      </c>
      <c r="AF82" t="str">
        <f>IF(AE82&lt;&gt;"",MAX(AF$8:AF81)+1,"")</f>
        <v/>
      </c>
      <c r="AG82" t="str">
        <f t="shared" si="41"/>
        <v/>
      </c>
      <c r="AH82" t="str">
        <f>IF(AG82&lt;&gt;"",MAX(AH$8:AH81)+1,"")</f>
        <v/>
      </c>
      <c r="AI82" t="str">
        <f t="shared" si="42"/>
        <v/>
      </c>
      <c r="AJ82" t="str">
        <f>IF(AI82&lt;&gt;"",MAX(AJ$8:AJ81)+1,"")</f>
        <v/>
      </c>
      <c r="AK82" s="26">
        <f t="shared" si="55"/>
        <v>0</v>
      </c>
      <c r="AL82">
        <f t="shared" si="56"/>
        <v>0</v>
      </c>
      <c r="AM82">
        <f t="shared" si="57"/>
        <v>5</v>
      </c>
      <c r="AN82" t="str">
        <f t="shared" si="58"/>
        <v/>
      </c>
      <c r="AO82" t="str">
        <f>IF(AN82="","",MAX(AO$8:AO81)+1)</f>
        <v/>
      </c>
      <c r="AP82" t="str">
        <f t="shared" si="58"/>
        <v/>
      </c>
      <c r="AQ82" t="str">
        <f t="shared" si="58"/>
        <v/>
      </c>
      <c r="AR82" t="str">
        <f t="shared" si="58"/>
        <v/>
      </c>
      <c r="AS82" t="str">
        <f t="shared" si="59"/>
        <v/>
      </c>
      <c r="AT82" t="str">
        <f>IF(AS82="","",MAX(AT$8:AT81)+1)</f>
        <v/>
      </c>
      <c r="AU82" t="str">
        <f t="shared" si="60"/>
        <v/>
      </c>
      <c r="AV82" s="119" t="str">
        <f t="shared" si="61"/>
        <v/>
      </c>
      <c r="AW82" t="str">
        <f t="shared" si="62"/>
        <v/>
      </c>
      <c r="AX82" t="str">
        <f t="shared" si="62"/>
        <v/>
      </c>
      <c r="AY82" t="str">
        <f t="shared" si="62"/>
        <v/>
      </c>
      <c r="AZ82" t="str">
        <f t="shared" si="62"/>
        <v/>
      </c>
      <c r="BA82" s="119" t="str">
        <f t="shared" si="63"/>
        <v/>
      </c>
      <c r="BC82" t="str">
        <f t="shared" si="64"/>
        <v>,00</v>
      </c>
      <c r="BD82">
        <f t="shared" si="43"/>
        <v>0</v>
      </c>
    </row>
    <row r="83" spans="1:56" ht="21" customHeight="1" x14ac:dyDescent="0.35">
      <c r="A83" s="129" t="str">
        <f>IF(B83&lt;&gt;"",MAX($A$8:A82)+1,"")</f>
        <v/>
      </c>
      <c r="B83" s="7"/>
      <c r="C83" s="130"/>
      <c r="D83" s="131"/>
      <c r="E83" s="132"/>
      <c r="F83" s="133"/>
      <c r="G83" s="130"/>
      <c r="H83" s="289" t="str">
        <f t="shared" si="44"/>
        <v/>
      </c>
      <c r="I83" s="115">
        <f t="shared" si="45"/>
        <v>0</v>
      </c>
      <c r="J83" s="271" t="str">
        <f t="shared" si="46"/>
        <v/>
      </c>
      <c r="K83" s="272"/>
      <c r="L83" s="274"/>
      <c r="M83" s="134">
        <f t="shared" si="47"/>
        <v>0</v>
      </c>
      <c r="N83" s="254" t="str">
        <f t="shared" si="48"/>
        <v/>
      </c>
      <c r="O83" s="135">
        <f t="shared" si="49"/>
        <v>0</v>
      </c>
      <c r="P83" s="136">
        <f t="shared" si="50"/>
        <v>0</v>
      </c>
      <c r="Q83" s="130" t="str">
        <f t="shared" si="32"/>
        <v/>
      </c>
      <c r="R83" s="131" t="str">
        <f t="shared" si="51"/>
        <v/>
      </c>
      <c r="S83" s="137" t="str">
        <f t="shared" si="36"/>
        <v/>
      </c>
      <c r="T83" s="133" t="str">
        <f t="shared" si="32"/>
        <v/>
      </c>
      <c r="U83" s="138" t="str">
        <f t="shared" si="32"/>
        <v/>
      </c>
      <c r="V83" s="255">
        <f t="shared" si="52"/>
        <v>0</v>
      </c>
      <c r="W83" s="256" t="str">
        <f t="shared" si="53"/>
        <v/>
      </c>
      <c r="X83" s="29" t="str">
        <f t="shared" si="37"/>
        <v/>
      </c>
      <c r="Y83" s="45">
        <f t="shared" si="37"/>
        <v>0</v>
      </c>
      <c r="Z83" s="26" t="str">
        <f t="shared" si="54"/>
        <v/>
      </c>
      <c r="AA83" t="str">
        <f t="shared" si="38"/>
        <v/>
      </c>
      <c r="AB83" t="str">
        <f>IF(AA83&lt;&gt;"",MAX(AB$8:AB82)+1,"")</f>
        <v/>
      </c>
      <c r="AC83" t="str">
        <f t="shared" si="39"/>
        <v/>
      </c>
      <c r="AD83" t="str">
        <f>IF(AC83&lt;&gt;"",MAX(AD$8:AD82)+1,"")</f>
        <v/>
      </c>
      <c r="AE83" t="str">
        <f t="shared" si="40"/>
        <v/>
      </c>
      <c r="AF83" t="str">
        <f>IF(AE83&lt;&gt;"",MAX(AF$8:AF82)+1,"")</f>
        <v/>
      </c>
      <c r="AG83" t="str">
        <f t="shared" si="41"/>
        <v/>
      </c>
      <c r="AH83" t="str">
        <f>IF(AG83&lt;&gt;"",MAX(AH$8:AH82)+1,"")</f>
        <v/>
      </c>
      <c r="AI83" t="str">
        <f t="shared" si="42"/>
        <v/>
      </c>
      <c r="AJ83" t="str">
        <f>IF(AI83&lt;&gt;"",MAX(AJ$8:AJ82)+1,"")</f>
        <v/>
      </c>
      <c r="AK83" s="26">
        <f t="shared" si="55"/>
        <v>0</v>
      </c>
      <c r="AL83">
        <f t="shared" si="56"/>
        <v>0</v>
      </c>
      <c r="AM83">
        <f t="shared" si="57"/>
        <v>5</v>
      </c>
      <c r="AN83" t="str">
        <f t="shared" si="58"/>
        <v/>
      </c>
      <c r="AO83" t="str">
        <f>IF(AN83="","",MAX(AO$8:AO82)+1)</f>
        <v/>
      </c>
      <c r="AP83" t="str">
        <f t="shared" si="58"/>
        <v/>
      </c>
      <c r="AQ83" t="str">
        <f t="shared" si="58"/>
        <v/>
      </c>
      <c r="AR83" t="str">
        <f t="shared" si="58"/>
        <v/>
      </c>
      <c r="AS83" t="str">
        <f t="shared" si="59"/>
        <v/>
      </c>
      <c r="AT83" t="str">
        <f>IF(AS83="","",MAX(AT$8:AT82)+1)</f>
        <v/>
      </c>
      <c r="AU83" t="str">
        <f t="shared" si="60"/>
        <v/>
      </c>
      <c r="AV83" s="119" t="str">
        <f t="shared" si="61"/>
        <v/>
      </c>
      <c r="AW83" t="str">
        <f t="shared" si="62"/>
        <v/>
      </c>
      <c r="AX83" t="str">
        <f t="shared" si="62"/>
        <v/>
      </c>
      <c r="AY83" t="str">
        <f t="shared" si="62"/>
        <v/>
      </c>
      <c r="AZ83" t="str">
        <f t="shared" si="62"/>
        <v/>
      </c>
      <c r="BA83" s="119" t="str">
        <f t="shared" si="63"/>
        <v/>
      </c>
      <c r="BC83" t="str">
        <f t="shared" si="64"/>
        <v>,00</v>
      </c>
      <c r="BD83">
        <f t="shared" si="43"/>
        <v>0</v>
      </c>
    </row>
    <row r="84" spans="1:56" ht="21" customHeight="1" x14ac:dyDescent="0.35">
      <c r="A84" s="129" t="str">
        <f>IF(B84&lt;&gt;"",MAX($A$8:A83)+1,"")</f>
        <v/>
      </c>
      <c r="B84" s="7"/>
      <c r="C84" s="130"/>
      <c r="D84" s="131"/>
      <c r="E84" s="132"/>
      <c r="F84" s="133"/>
      <c r="G84" s="130"/>
      <c r="H84" s="289" t="str">
        <f t="shared" si="44"/>
        <v/>
      </c>
      <c r="I84" s="115">
        <f t="shared" si="45"/>
        <v>0</v>
      </c>
      <c r="J84" s="271" t="str">
        <f t="shared" si="46"/>
        <v/>
      </c>
      <c r="K84" s="272"/>
      <c r="L84" s="274"/>
      <c r="M84" s="134">
        <f t="shared" si="47"/>
        <v>0</v>
      </c>
      <c r="N84" s="254" t="str">
        <f t="shared" si="48"/>
        <v/>
      </c>
      <c r="O84" s="135">
        <f t="shared" si="49"/>
        <v>0</v>
      </c>
      <c r="P84" s="136">
        <f t="shared" si="50"/>
        <v>0</v>
      </c>
      <c r="Q84" s="130" t="str">
        <f t="shared" si="32"/>
        <v/>
      </c>
      <c r="R84" s="131" t="str">
        <f t="shared" si="51"/>
        <v/>
      </c>
      <c r="S84" s="137" t="str">
        <f t="shared" si="36"/>
        <v/>
      </c>
      <c r="T84" s="133" t="str">
        <f t="shared" si="32"/>
        <v/>
      </c>
      <c r="U84" s="138" t="str">
        <f t="shared" si="32"/>
        <v/>
      </c>
      <c r="V84" s="255">
        <f t="shared" si="52"/>
        <v>0</v>
      </c>
      <c r="W84" s="256" t="str">
        <f t="shared" si="53"/>
        <v/>
      </c>
      <c r="X84" s="29" t="str">
        <f t="shared" si="37"/>
        <v/>
      </c>
      <c r="Y84" s="45">
        <f t="shared" si="37"/>
        <v>0</v>
      </c>
      <c r="Z84" s="26" t="str">
        <f t="shared" si="54"/>
        <v/>
      </c>
      <c r="AA84" t="str">
        <f t="shared" si="38"/>
        <v/>
      </c>
      <c r="AB84" t="str">
        <f>IF(AA84&lt;&gt;"",MAX(AB$8:AB83)+1,"")</f>
        <v/>
      </c>
      <c r="AC84" t="str">
        <f t="shared" si="39"/>
        <v/>
      </c>
      <c r="AD84" t="str">
        <f>IF(AC84&lt;&gt;"",MAX(AD$8:AD83)+1,"")</f>
        <v/>
      </c>
      <c r="AE84" t="str">
        <f t="shared" si="40"/>
        <v/>
      </c>
      <c r="AF84" t="str">
        <f>IF(AE84&lt;&gt;"",MAX(AF$8:AF83)+1,"")</f>
        <v/>
      </c>
      <c r="AG84" t="str">
        <f t="shared" si="41"/>
        <v/>
      </c>
      <c r="AH84" t="str">
        <f>IF(AG84&lt;&gt;"",MAX(AH$8:AH83)+1,"")</f>
        <v/>
      </c>
      <c r="AI84" t="str">
        <f t="shared" si="42"/>
        <v/>
      </c>
      <c r="AJ84" t="str">
        <f>IF(AI84&lt;&gt;"",MAX(AJ$8:AJ83)+1,"")</f>
        <v/>
      </c>
      <c r="AK84" s="26">
        <f t="shared" si="55"/>
        <v>0</v>
      </c>
      <c r="AL84">
        <f t="shared" si="56"/>
        <v>0</v>
      </c>
      <c r="AM84">
        <f t="shared" si="57"/>
        <v>5</v>
      </c>
      <c r="AN84" t="str">
        <f t="shared" si="58"/>
        <v/>
      </c>
      <c r="AO84" t="str">
        <f>IF(AN84="","",MAX(AO$8:AO83)+1)</f>
        <v/>
      </c>
      <c r="AP84" t="str">
        <f t="shared" si="58"/>
        <v/>
      </c>
      <c r="AQ84" t="str">
        <f t="shared" si="58"/>
        <v/>
      </c>
      <c r="AR84" t="str">
        <f t="shared" si="58"/>
        <v/>
      </c>
      <c r="AS84" t="str">
        <f t="shared" si="59"/>
        <v/>
      </c>
      <c r="AT84" t="str">
        <f>IF(AS84="","",MAX(AT$8:AT83)+1)</f>
        <v/>
      </c>
      <c r="AU84" t="str">
        <f t="shared" si="60"/>
        <v/>
      </c>
      <c r="AV84" s="119" t="str">
        <f t="shared" si="61"/>
        <v/>
      </c>
      <c r="AW84" t="str">
        <f t="shared" si="62"/>
        <v/>
      </c>
      <c r="AX84" t="str">
        <f t="shared" si="62"/>
        <v/>
      </c>
      <c r="AY84" t="str">
        <f t="shared" si="62"/>
        <v/>
      </c>
      <c r="AZ84" t="str">
        <f t="shared" si="62"/>
        <v/>
      </c>
      <c r="BA84" s="119" t="str">
        <f t="shared" si="63"/>
        <v/>
      </c>
      <c r="BC84" t="str">
        <f t="shared" si="64"/>
        <v>,00</v>
      </c>
      <c r="BD84">
        <f t="shared" si="43"/>
        <v>0</v>
      </c>
    </row>
    <row r="85" spans="1:56" ht="21" customHeight="1" x14ac:dyDescent="0.35">
      <c r="A85" s="129" t="str">
        <f>IF(B85&lt;&gt;"",MAX($A$8:A84)+1,"")</f>
        <v/>
      </c>
      <c r="B85" s="7"/>
      <c r="C85" s="130"/>
      <c r="D85" s="131"/>
      <c r="E85" s="132"/>
      <c r="F85" s="133"/>
      <c r="G85" s="130"/>
      <c r="H85" s="289" t="str">
        <f t="shared" si="44"/>
        <v/>
      </c>
      <c r="I85" s="115">
        <f t="shared" si="45"/>
        <v>0</v>
      </c>
      <c r="J85" s="271" t="str">
        <f t="shared" si="46"/>
        <v/>
      </c>
      <c r="K85" s="272"/>
      <c r="L85" s="274"/>
      <c r="M85" s="134">
        <f t="shared" si="47"/>
        <v>0</v>
      </c>
      <c r="N85" s="254" t="str">
        <f t="shared" si="48"/>
        <v/>
      </c>
      <c r="O85" s="135">
        <f t="shared" si="49"/>
        <v>0</v>
      </c>
      <c r="P85" s="136">
        <f t="shared" si="50"/>
        <v>0</v>
      </c>
      <c r="Q85" s="130" t="str">
        <f t="shared" si="32"/>
        <v/>
      </c>
      <c r="R85" s="131" t="str">
        <f t="shared" si="51"/>
        <v/>
      </c>
      <c r="S85" s="137" t="str">
        <f t="shared" si="36"/>
        <v/>
      </c>
      <c r="T85" s="133" t="str">
        <f t="shared" si="32"/>
        <v/>
      </c>
      <c r="U85" s="138" t="str">
        <f t="shared" si="32"/>
        <v/>
      </c>
      <c r="V85" s="255">
        <f t="shared" si="52"/>
        <v>0</v>
      </c>
      <c r="W85" s="256" t="str">
        <f t="shared" si="53"/>
        <v/>
      </c>
      <c r="X85" s="29" t="str">
        <f t="shared" si="37"/>
        <v/>
      </c>
      <c r="Y85" s="45">
        <f t="shared" si="37"/>
        <v>0</v>
      </c>
      <c r="Z85" s="26" t="str">
        <f t="shared" si="54"/>
        <v/>
      </c>
      <c r="AA85" t="str">
        <f t="shared" si="38"/>
        <v/>
      </c>
      <c r="AB85" t="str">
        <f>IF(AA85&lt;&gt;"",MAX(AB$8:AB84)+1,"")</f>
        <v/>
      </c>
      <c r="AC85" t="str">
        <f t="shared" si="39"/>
        <v/>
      </c>
      <c r="AD85" t="str">
        <f>IF(AC85&lt;&gt;"",MAX(AD$8:AD84)+1,"")</f>
        <v/>
      </c>
      <c r="AE85" t="str">
        <f t="shared" si="40"/>
        <v/>
      </c>
      <c r="AF85" t="str">
        <f>IF(AE85&lt;&gt;"",MAX(AF$8:AF84)+1,"")</f>
        <v/>
      </c>
      <c r="AG85" t="str">
        <f t="shared" si="41"/>
        <v/>
      </c>
      <c r="AH85" t="str">
        <f>IF(AG85&lt;&gt;"",MAX(AH$8:AH84)+1,"")</f>
        <v/>
      </c>
      <c r="AI85" t="str">
        <f t="shared" si="42"/>
        <v/>
      </c>
      <c r="AJ85" t="str">
        <f>IF(AI85&lt;&gt;"",MAX(AJ$8:AJ84)+1,"")</f>
        <v/>
      </c>
      <c r="AK85" s="26">
        <f t="shared" si="55"/>
        <v>0</v>
      </c>
      <c r="AL85">
        <f t="shared" si="56"/>
        <v>0</v>
      </c>
      <c r="AM85">
        <f t="shared" si="57"/>
        <v>5</v>
      </c>
      <c r="AN85" t="str">
        <f t="shared" si="58"/>
        <v/>
      </c>
      <c r="AO85" t="str">
        <f>IF(AN85="","",MAX(AO$8:AO84)+1)</f>
        <v/>
      </c>
      <c r="AP85" t="str">
        <f t="shared" si="58"/>
        <v/>
      </c>
      <c r="AQ85" t="str">
        <f t="shared" si="58"/>
        <v/>
      </c>
      <c r="AR85" t="str">
        <f t="shared" si="58"/>
        <v/>
      </c>
      <c r="AS85" t="str">
        <f t="shared" si="59"/>
        <v/>
      </c>
      <c r="AT85" t="str">
        <f>IF(AS85="","",MAX(AT$8:AT84)+1)</f>
        <v/>
      </c>
      <c r="AU85" t="str">
        <f t="shared" si="60"/>
        <v/>
      </c>
      <c r="AV85" s="119" t="str">
        <f t="shared" si="61"/>
        <v/>
      </c>
      <c r="AW85" t="str">
        <f t="shared" si="62"/>
        <v/>
      </c>
      <c r="AX85" t="str">
        <f t="shared" si="62"/>
        <v/>
      </c>
      <c r="AY85" t="str">
        <f t="shared" si="62"/>
        <v/>
      </c>
      <c r="AZ85" t="str">
        <f t="shared" si="62"/>
        <v/>
      </c>
      <c r="BA85" s="119" t="str">
        <f t="shared" si="63"/>
        <v/>
      </c>
      <c r="BC85" t="str">
        <f t="shared" si="64"/>
        <v>,00</v>
      </c>
      <c r="BD85">
        <f t="shared" si="43"/>
        <v>0</v>
      </c>
    </row>
    <row r="86" spans="1:56" ht="21" customHeight="1" x14ac:dyDescent="0.35">
      <c r="A86" s="129" t="str">
        <f>IF(B86&lt;&gt;"",MAX($A$8:A85)+1,"")</f>
        <v/>
      </c>
      <c r="B86" s="7"/>
      <c r="C86" s="130"/>
      <c r="D86" s="131"/>
      <c r="E86" s="132"/>
      <c r="F86" s="133"/>
      <c r="G86" s="130"/>
      <c r="H86" s="289" t="str">
        <f t="shared" si="44"/>
        <v/>
      </c>
      <c r="I86" s="115">
        <f t="shared" si="45"/>
        <v>0</v>
      </c>
      <c r="J86" s="271" t="str">
        <f t="shared" si="46"/>
        <v/>
      </c>
      <c r="K86" s="272"/>
      <c r="L86" s="274"/>
      <c r="M86" s="134">
        <f t="shared" si="47"/>
        <v>0</v>
      </c>
      <c r="N86" s="254" t="str">
        <f t="shared" si="48"/>
        <v/>
      </c>
      <c r="O86" s="135">
        <f t="shared" si="49"/>
        <v>0</v>
      </c>
      <c r="P86" s="136">
        <f t="shared" si="50"/>
        <v>0</v>
      </c>
      <c r="Q86" s="130" t="str">
        <f t="shared" si="32"/>
        <v/>
      </c>
      <c r="R86" s="131" t="str">
        <f t="shared" si="51"/>
        <v/>
      </c>
      <c r="S86" s="137" t="str">
        <f t="shared" si="36"/>
        <v/>
      </c>
      <c r="T86" s="133" t="str">
        <f t="shared" si="32"/>
        <v/>
      </c>
      <c r="U86" s="138" t="str">
        <f t="shared" si="32"/>
        <v/>
      </c>
      <c r="V86" s="255">
        <f t="shared" si="52"/>
        <v>0</v>
      </c>
      <c r="W86" s="256" t="str">
        <f t="shared" si="53"/>
        <v/>
      </c>
      <c r="X86" s="29" t="str">
        <f t="shared" si="37"/>
        <v/>
      </c>
      <c r="Y86" s="45">
        <f t="shared" si="37"/>
        <v>0</v>
      </c>
      <c r="Z86" s="26" t="str">
        <f t="shared" si="54"/>
        <v/>
      </c>
      <c r="AA86" t="str">
        <f t="shared" si="38"/>
        <v/>
      </c>
      <c r="AB86" t="str">
        <f>IF(AA86&lt;&gt;"",MAX(AB$8:AB85)+1,"")</f>
        <v/>
      </c>
      <c r="AC86" t="str">
        <f t="shared" si="39"/>
        <v/>
      </c>
      <c r="AD86" t="str">
        <f>IF(AC86&lt;&gt;"",MAX(AD$8:AD85)+1,"")</f>
        <v/>
      </c>
      <c r="AE86" t="str">
        <f t="shared" si="40"/>
        <v/>
      </c>
      <c r="AF86" t="str">
        <f>IF(AE86&lt;&gt;"",MAX(AF$8:AF85)+1,"")</f>
        <v/>
      </c>
      <c r="AG86" t="str">
        <f t="shared" si="41"/>
        <v/>
      </c>
      <c r="AH86" t="str">
        <f>IF(AG86&lt;&gt;"",MAX(AH$8:AH85)+1,"")</f>
        <v/>
      </c>
      <c r="AI86" t="str">
        <f t="shared" si="42"/>
        <v/>
      </c>
      <c r="AJ86" t="str">
        <f>IF(AI86&lt;&gt;"",MAX(AJ$8:AJ85)+1,"")</f>
        <v/>
      </c>
      <c r="AK86" s="26">
        <f t="shared" si="55"/>
        <v>0</v>
      </c>
      <c r="AL86">
        <f t="shared" si="56"/>
        <v>0</v>
      </c>
      <c r="AM86">
        <f t="shared" si="57"/>
        <v>5</v>
      </c>
      <c r="AN86" t="str">
        <f t="shared" si="58"/>
        <v/>
      </c>
      <c r="AO86" t="str">
        <f>IF(AN86="","",MAX(AO$8:AO85)+1)</f>
        <v/>
      </c>
      <c r="AP86" t="str">
        <f t="shared" si="58"/>
        <v/>
      </c>
      <c r="AQ86" t="str">
        <f t="shared" si="58"/>
        <v/>
      </c>
      <c r="AR86" t="str">
        <f t="shared" si="58"/>
        <v/>
      </c>
      <c r="AS86" t="str">
        <f t="shared" si="59"/>
        <v/>
      </c>
      <c r="AT86" t="str">
        <f>IF(AS86="","",MAX(AT$8:AT85)+1)</f>
        <v/>
      </c>
      <c r="AU86" t="str">
        <f t="shared" si="60"/>
        <v/>
      </c>
      <c r="AV86" s="119" t="str">
        <f t="shared" si="61"/>
        <v/>
      </c>
      <c r="AW86" t="str">
        <f t="shared" si="62"/>
        <v/>
      </c>
      <c r="AX86" t="str">
        <f t="shared" si="62"/>
        <v/>
      </c>
      <c r="AY86" t="str">
        <f t="shared" si="62"/>
        <v/>
      </c>
      <c r="AZ86" t="str">
        <f t="shared" si="62"/>
        <v/>
      </c>
      <c r="BA86" s="119" t="str">
        <f t="shared" si="63"/>
        <v/>
      </c>
      <c r="BC86" t="str">
        <f t="shared" si="64"/>
        <v>,00</v>
      </c>
      <c r="BD86">
        <f t="shared" si="43"/>
        <v>0</v>
      </c>
    </row>
    <row r="87" spans="1:56" ht="21" customHeight="1" x14ac:dyDescent="0.35">
      <c r="A87" s="129" t="str">
        <f>IF(B87&lt;&gt;"",MAX($A$8:A86)+1,"")</f>
        <v/>
      </c>
      <c r="B87" s="7"/>
      <c r="C87" s="130"/>
      <c r="D87" s="131"/>
      <c r="E87" s="132"/>
      <c r="F87" s="133"/>
      <c r="G87" s="130"/>
      <c r="H87" s="289" t="str">
        <f t="shared" si="44"/>
        <v/>
      </c>
      <c r="I87" s="115">
        <f t="shared" si="45"/>
        <v>0</v>
      </c>
      <c r="J87" s="271" t="str">
        <f t="shared" si="46"/>
        <v/>
      </c>
      <c r="K87" s="272"/>
      <c r="L87" s="274"/>
      <c r="M87" s="134">
        <f t="shared" si="47"/>
        <v>0</v>
      </c>
      <c r="N87" s="254" t="str">
        <f t="shared" si="48"/>
        <v/>
      </c>
      <c r="O87" s="135">
        <f t="shared" si="49"/>
        <v>0</v>
      </c>
      <c r="P87" s="136">
        <f t="shared" si="50"/>
        <v>0</v>
      </c>
      <c r="Q87" s="130" t="str">
        <f t="shared" si="32"/>
        <v/>
      </c>
      <c r="R87" s="131" t="str">
        <f t="shared" si="51"/>
        <v/>
      </c>
      <c r="S87" s="137" t="str">
        <f t="shared" si="36"/>
        <v/>
      </c>
      <c r="T87" s="133" t="str">
        <f t="shared" si="32"/>
        <v/>
      </c>
      <c r="U87" s="138" t="str">
        <f t="shared" si="32"/>
        <v/>
      </c>
      <c r="V87" s="255">
        <f t="shared" si="52"/>
        <v>0</v>
      </c>
      <c r="W87" s="256" t="str">
        <f t="shared" si="53"/>
        <v/>
      </c>
      <c r="X87" s="29" t="str">
        <f t="shared" si="37"/>
        <v/>
      </c>
      <c r="Y87" s="45">
        <f t="shared" si="37"/>
        <v>0</v>
      </c>
      <c r="Z87" s="26" t="str">
        <f t="shared" si="54"/>
        <v/>
      </c>
      <c r="AA87" t="str">
        <f t="shared" si="38"/>
        <v/>
      </c>
      <c r="AB87" t="str">
        <f>IF(AA87&lt;&gt;"",MAX(AB$8:AB86)+1,"")</f>
        <v/>
      </c>
      <c r="AC87" t="str">
        <f t="shared" si="39"/>
        <v/>
      </c>
      <c r="AD87" t="str">
        <f>IF(AC87&lt;&gt;"",MAX(AD$8:AD86)+1,"")</f>
        <v/>
      </c>
      <c r="AE87" t="str">
        <f t="shared" si="40"/>
        <v/>
      </c>
      <c r="AF87" t="str">
        <f>IF(AE87&lt;&gt;"",MAX(AF$8:AF86)+1,"")</f>
        <v/>
      </c>
      <c r="AG87" t="str">
        <f t="shared" si="41"/>
        <v/>
      </c>
      <c r="AH87" t="str">
        <f>IF(AG87&lt;&gt;"",MAX(AH$8:AH86)+1,"")</f>
        <v/>
      </c>
      <c r="AI87" t="str">
        <f t="shared" si="42"/>
        <v/>
      </c>
      <c r="AJ87" t="str">
        <f>IF(AI87&lt;&gt;"",MAX(AJ$8:AJ86)+1,"")</f>
        <v/>
      </c>
      <c r="AK87" s="26">
        <f t="shared" si="55"/>
        <v>0</v>
      </c>
      <c r="AL87">
        <f t="shared" si="56"/>
        <v>0</v>
      </c>
      <c r="AM87">
        <f t="shared" si="57"/>
        <v>5</v>
      </c>
      <c r="AN87" t="str">
        <f t="shared" si="58"/>
        <v/>
      </c>
      <c r="AO87" t="str">
        <f>IF(AN87="","",MAX(AO$8:AO86)+1)</f>
        <v/>
      </c>
      <c r="AP87" t="str">
        <f t="shared" si="58"/>
        <v/>
      </c>
      <c r="AQ87" t="str">
        <f t="shared" si="58"/>
        <v/>
      </c>
      <c r="AR87" t="str">
        <f t="shared" si="58"/>
        <v/>
      </c>
      <c r="AS87" t="str">
        <f t="shared" si="59"/>
        <v/>
      </c>
      <c r="AT87" t="str">
        <f>IF(AS87="","",MAX(AT$8:AT86)+1)</f>
        <v/>
      </c>
      <c r="AU87" t="str">
        <f t="shared" si="60"/>
        <v/>
      </c>
      <c r="AV87" s="119" t="str">
        <f t="shared" si="61"/>
        <v/>
      </c>
      <c r="AW87" t="str">
        <f t="shared" si="62"/>
        <v/>
      </c>
      <c r="AX87" t="str">
        <f t="shared" si="62"/>
        <v/>
      </c>
      <c r="AY87" t="str">
        <f t="shared" si="62"/>
        <v/>
      </c>
      <c r="AZ87" t="str">
        <f t="shared" si="62"/>
        <v/>
      </c>
      <c r="BA87" s="119" t="str">
        <f t="shared" si="63"/>
        <v/>
      </c>
      <c r="BC87" t="str">
        <f t="shared" si="64"/>
        <v>,00</v>
      </c>
      <c r="BD87">
        <f t="shared" si="43"/>
        <v>0</v>
      </c>
    </row>
    <row r="88" spans="1:56" ht="21" customHeight="1" x14ac:dyDescent="0.35">
      <c r="A88" s="129" t="str">
        <f>IF(B88&lt;&gt;"",MAX($A$8:A87)+1,"")</f>
        <v/>
      </c>
      <c r="B88" s="7"/>
      <c r="C88" s="130"/>
      <c r="D88" s="131"/>
      <c r="E88" s="132"/>
      <c r="F88" s="133"/>
      <c r="G88" s="130"/>
      <c r="H88" s="289" t="str">
        <f t="shared" si="44"/>
        <v/>
      </c>
      <c r="I88" s="115">
        <f t="shared" si="45"/>
        <v>0</v>
      </c>
      <c r="J88" s="271" t="str">
        <f t="shared" si="46"/>
        <v/>
      </c>
      <c r="K88" s="272"/>
      <c r="L88" s="274"/>
      <c r="M88" s="134">
        <f t="shared" si="47"/>
        <v>0</v>
      </c>
      <c r="N88" s="254" t="str">
        <f t="shared" si="48"/>
        <v/>
      </c>
      <c r="O88" s="135">
        <f t="shared" si="49"/>
        <v>0</v>
      </c>
      <c r="P88" s="136">
        <f t="shared" si="50"/>
        <v>0</v>
      </c>
      <c r="Q88" s="130" t="str">
        <f t="shared" si="32"/>
        <v/>
      </c>
      <c r="R88" s="131" t="str">
        <f t="shared" si="51"/>
        <v/>
      </c>
      <c r="S88" s="137" t="str">
        <f t="shared" si="36"/>
        <v/>
      </c>
      <c r="T88" s="133" t="str">
        <f t="shared" si="32"/>
        <v/>
      </c>
      <c r="U88" s="138" t="str">
        <f>IF(ISERROR(VLOOKUP($K88,$B$9:$G$100,U$3,FALSE)),"",VLOOKUP($K88,$B$9:$G$100,U$3,FALSE))</f>
        <v/>
      </c>
      <c r="V88" s="255">
        <f t="shared" si="52"/>
        <v>0</v>
      </c>
      <c r="W88" s="256" t="str">
        <f t="shared" si="53"/>
        <v/>
      </c>
      <c r="X88" s="29" t="str">
        <f t="shared" si="37"/>
        <v/>
      </c>
      <c r="Y88" s="45">
        <f t="shared" si="37"/>
        <v>0</v>
      </c>
      <c r="Z88" s="26" t="str">
        <f t="shared" si="54"/>
        <v/>
      </c>
      <c r="AA88" t="str">
        <f t="shared" si="38"/>
        <v/>
      </c>
      <c r="AB88" t="str">
        <f>IF(AA88&lt;&gt;"",MAX(AB$8:AB87)+1,"")</f>
        <v/>
      </c>
      <c r="AC88" t="str">
        <f t="shared" si="39"/>
        <v/>
      </c>
      <c r="AD88" t="str">
        <f>IF(AC88&lt;&gt;"",MAX(AD$8:AD87)+1,"")</f>
        <v/>
      </c>
      <c r="AE88" t="str">
        <f t="shared" si="40"/>
        <v/>
      </c>
      <c r="AF88" t="str">
        <f>IF(AE88&lt;&gt;"",MAX(AF$8:AF87)+1,"")</f>
        <v/>
      </c>
      <c r="AG88" t="str">
        <f t="shared" si="41"/>
        <v/>
      </c>
      <c r="AH88" t="str">
        <f>IF(AG88&lt;&gt;"",MAX(AH$8:AH87)+1,"")</f>
        <v/>
      </c>
      <c r="AI88" t="str">
        <f t="shared" si="42"/>
        <v/>
      </c>
      <c r="AJ88" t="str">
        <f>IF(AI88&lt;&gt;"",MAX(AJ$8:AJ87)+1,"")</f>
        <v/>
      </c>
      <c r="AK88" s="26">
        <f t="shared" si="55"/>
        <v>0</v>
      </c>
      <c r="AL88">
        <f t="shared" si="56"/>
        <v>0</v>
      </c>
      <c r="AM88">
        <f t="shared" si="57"/>
        <v>5</v>
      </c>
      <c r="AN88" t="str">
        <f t="shared" si="58"/>
        <v/>
      </c>
      <c r="AO88" t="str">
        <f>IF(AN88="","",MAX(AO$8:AO87)+1)</f>
        <v/>
      </c>
      <c r="AP88" t="str">
        <f t="shared" si="58"/>
        <v/>
      </c>
      <c r="AQ88" t="str">
        <f t="shared" si="58"/>
        <v/>
      </c>
      <c r="AR88" t="str">
        <f t="shared" si="58"/>
        <v/>
      </c>
      <c r="AS88" t="str">
        <f t="shared" si="59"/>
        <v/>
      </c>
      <c r="AT88" t="str">
        <f>IF(AS88="","",MAX(AT$8:AT87)+1)</f>
        <v/>
      </c>
      <c r="AU88" t="str">
        <f t="shared" si="60"/>
        <v/>
      </c>
      <c r="AV88" s="119" t="str">
        <f t="shared" si="61"/>
        <v/>
      </c>
      <c r="AW88" t="str">
        <f t="shared" si="62"/>
        <v/>
      </c>
      <c r="AX88" t="str">
        <f t="shared" si="62"/>
        <v/>
      </c>
      <c r="AY88" t="str">
        <f t="shared" si="62"/>
        <v/>
      </c>
      <c r="AZ88" t="str">
        <f t="shared" si="62"/>
        <v/>
      </c>
      <c r="BA88" s="119" t="str">
        <f t="shared" si="63"/>
        <v/>
      </c>
      <c r="BC88" t="str">
        <f t="shared" si="64"/>
        <v>,00</v>
      </c>
      <c r="BD88">
        <f t="shared" si="43"/>
        <v>0</v>
      </c>
    </row>
    <row r="89" spans="1:56" ht="21" customHeight="1" x14ac:dyDescent="0.35">
      <c r="A89" s="129" t="str">
        <f>IF(B89&lt;&gt;"",MAX($A$8:A88)+1,"")</f>
        <v/>
      </c>
      <c r="B89" s="7"/>
      <c r="C89" s="130"/>
      <c r="D89" s="131"/>
      <c r="E89" s="132"/>
      <c r="F89" s="133"/>
      <c r="G89" s="130"/>
      <c r="H89" s="289" t="str">
        <f t="shared" si="44"/>
        <v/>
      </c>
      <c r="I89" s="115">
        <f t="shared" si="45"/>
        <v>0</v>
      </c>
      <c r="J89" s="271" t="str">
        <f t="shared" si="46"/>
        <v/>
      </c>
      <c r="K89" s="272"/>
      <c r="L89" s="274"/>
      <c r="M89" s="134">
        <f t="shared" si="47"/>
        <v>0</v>
      </c>
      <c r="N89" s="254" t="str">
        <f t="shared" si="48"/>
        <v/>
      </c>
      <c r="O89" s="135">
        <f t="shared" si="49"/>
        <v>0</v>
      </c>
      <c r="P89" s="136">
        <f t="shared" si="50"/>
        <v>0</v>
      </c>
      <c r="Q89" s="130" t="str">
        <f t="shared" ref="Q89:U100" si="65">IF(ISERROR(VLOOKUP($K89,$B$9:$G$100,Q$3,FALSE)),"",VLOOKUP($K89,$B$9:$G$100,Q$3,FALSE))</f>
        <v/>
      </c>
      <c r="R89" s="131" t="str">
        <f t="shared" si="51"/>
        <v/>
      </c>
      <c r="S89" s="137" t="str">
        <f t="shared" si="36"/>
        <v/>
      </c>
      <c r="T89" s="133" t="str">
        <f t="shared" si="65"/>
        <v/>
      </c>
      <c r="U89" s="138" t="str">
        <f>IF(ISERROR(VLOOKUP($K89,$B$9:$G$100,U$3,FALSE)),"",VLOOKUP($K89,$B$9:$G$100,U$3,FALSE))</f>
        <v/>
      </c>
      <c r="V89" s="255">
        <f t="shared" si="52"/>
        <v>0</v>
      </c>
      <c r="W89" s="256" t="str">
        <f t="shared" si="53"/>
        <v/>
      </c>
      <c r="X89" s="29" t="str">
        <f t="shared" si="37"/>
        <v/>
      </c>
      <c r="Y89" s="45">
        <f t="shared" si="37"/>
        <v>0</v>
      </c>
      <c r="Z89" s="26" t="str">
        <f t="shared" si="54"/>
        <v/>
      </c>
      <c r="AA89" t="str">
        <f t="shared" si="38"/>
        <v/>
      </c>
      <c r="AB89" t="str">
        <f>IF(AA89&lt;&gt;"",MAX(AB$8:AB88)+1,"")</f>
        <v/>
      </c>
      <c r="AC89" t="str">
        <f t="shared" si="39"/>
        <v/>
      </c>
      <c r="AD89" t="str">
        <f>IF(AC89&lt;&gt;"",MAX(AD$8:AD88)+1,"")</f>
        <v/>
      </c>
      <c r="AE89" t="str">
        <f t="shared" si="40"/>
        <v/>
      </c>
      <c r="AF89" t="str">
        <f>IF(AE89&lt;&gt;"",MAX(AF$8:AF88)+1,"")</f>
        <v/>
      </c>
      <c r="AG89" t="str">
        <f t="shared" si="41"/>
        <v/>
      </c>
      <c r="AH89" t="str">
        <f>IF(AG89&lt;&gt;"",MAX(AH$8:AH88)+1,"")</f>
        <v/>
      </c>
      <c r="AI89" t="str">
        <f t="shared" si="42"/>
        <v/>
      </c>
      <c r="AJ89" t="str">
        <f>IF(AI89&lt;&gt;"",MAX(AJ$8:AJ88)+1,"")</f>
        <v/>
      </c>
      <c r="AK89" s="26">
        <f t="shared" si="55"/>
        <v>0</v>
      </c>
      <c r="AL89">
        <f t="shared" si="56"/>
        <v>0</v>
      </c>
      <c r="AM89">
        <f t="shared" si="57"/>
        <v>5</v>
      </c>
      <c r="AN89" t="str">
        <f t="shared" si="58"/>
        <v/>
      </c>
      <c r="AO89" t="str">
        <f>IF(AN89="","",MAX(AO$8:AO88)+1)</f>
        <v/>
      </c>
      <c r="AP89" t="str">
        <f t="shared" si="58"/>
        <v/>
      </c>
      <c r="AQ89" t="str">
        <f t="shared" si="58"/>
        <v/>
      </c>
      <c r="AR89" t="str">
        <f t="shared" si="58"/>
        <v/>
      </c>
      <c r="AS89" t="str">
        <f t="shared" si="59"/>
        <v/>
      </c>
      <c r="AT89" t="str">
        <f>IF(AS89="","",MAX(AT$8:AT88)+1)</f>
        <v/>
      </c>
      <c r="AU89" t="str">
        <f t="shared" si="60"/>
        <v/>
      </c>
      <c r="AV89" s="119" t="str">
        <f t="shared" si="61"/>
        <v/>
      </c>
      <c r="AW89" t="str">
        <f t="shared" si="62"/>
        <v/>
      </c>
      <c r="AX89" t="str">
        <f t="shared" si="62"/>
        <v/>
      </c>
      <c r="AY89" t="str">
        <f t="shared" si="62"/>
        <v/>
      </c>
      <c r="AZ89" t="str">
        <f t="shared" si="62"/>
        <v/>
      </c>
      <c r="BA89" s="119" t="str">
        <f t="shared" si="63"/>
        <v/>
      </c>
      <c r="BC89" t="str">
        <f t="shared" si="64"/>
        <v>,00</v>
      </c>
      <c r="BD89">
        <f t="shared" si="43"/>
        <v>0</v>
      </c>
    </row>
    <row r="90" spans="1:56" ht="21" customHeight="1" x14ac:dyDescent="0.35">
      <c r="A90" s="129" t="str">
        <f>IF(B90&lt;&gt;"",MAX($A$8:A89)+1,"")</f>
        <v/>
      </c>
      <c r="B90" s="7"/>
      <c r="C90" s="130"/>
      <c r="D90" s="131"/>
      <c r="E90" s="132"/>
      <c r="F90" s="133"/>
      <c r="G90" s="130"/>
      <c r="H90" s="289" t="str">
        <f t="shared" si="44"/>
        <v/>
      </c>
      <c r="I90" s="115">
        <f t="shared" si="45"/>
        <v>0</v>
      </c>
      <c r="J90" s="271" t="str">
        <f t="shared" si="46"/>
        <v/>
      </c>
      <c r="K90" s="272"/>
      <c r="L90" s="274"/>
      <c r="M90" s="134">
        <f t="shared" si="47"/>
        <v>0</v>
      </c>
      <c r="N90" s="254" t="str">
        <f t="shared" si="48"/>
        <v/>
      </c>
      <c r="O90" s="135">
        <f t="shared" si="49"/>
        <v>0</v>
      </c>
      <c r="P90" s="136">
        <f t="shared" si="50"/>
        <v>0</v>
      </c>
      <c r="Q90" s="130" t="str">
        <f t="shared" si="65"/>
        <v/>
      </c>
      <c r="R90" s="131" t="str">
        <f t="shared" si="51"/>
        <v/>
      </c>
      <c r="S90" s="137" t="str">
        <f t="shared" si="36"/>
        <v/>
      </c>
      <c r="T90" s="133" t="str">
        <f t="shared" si="65"/>
        <v/>
      </c>
      <c r="U90" s="138" t="str">
        <f t="shared" si="65"/>
        <v/>
      </c>
      <c r="V90" s="255">
        <f t="shared" si="52"/>
        <v>0</v>
      </c>
      <c r="W90" s="256" t="str">
        <f t="shared" si="53"/>
        <v/>
      </c>
      <c r="X90" s="29" t="str">
        <f t="shared" si="37"/>
        <v/>
      </c>
      <c r="Y90" s="45">
        <f t="shared" si="37"/>
        <v>0</v>
      </c>
      <c r="Z90" s="26" t="str">
        <f t="shared" si="54"/>
        <v/>
      </c>
      <c r="AA90" t="str">
        <f t="shared" si="38"/>
        <v/>
      </c>
      <c r="AB90" t="str">
        <f>IF(AA90&lt;&gt;"",MAX(AB$8:AB89)+1,"")</f>
        <v/>
      </c>
      <c r="AC90" t="str">
        <f t="shared" si="39"/>
        <v/>
      </c>
      <c r="AD90" t="str">
        <f>IF(AC90&lt;&gt;"",MAX(AD$8:AD89)+1,"")</f>
        <v/>
      </c>
      <c r="AE90" t="str">
        <f t="shared" si="40"/>
        <v/>
      </c>
      <c r="AF90" t="str">
        <f>IF(AE90&lt;&gt;"",MAX(AF$8:AF89)+1,"")</f>
        <v/>
      </c>
      <c r="AG90" t="str">
        <f t="shared" si="41"/>
        <v/>
      </c>
      <c r="AH90" t="str">
        <f>IF(AG90&lt;&gt;"",MAX(AH$8:AH89)+1,"")</f>
        <v/>
      </c>
      <c r="AI90" t="str">
        <f t="shared" si="42"/>
        <v/>
      </c>
      <c r="AJ90" t="str">
        <f>IF(AI90&lt;&gt;"",MAX(AJ$8:AJ89)+1,"")</f>
        <v/>
      </c>
      <c r="AK90" s="26">
        <f t="shared" si="55"/>
        <v>0</v>
      </c>
      <c r="AL90">
        <f t="shared" si="56"/>
        <v>0</v>
      </c>
      <c r="AM90">
        <f t="shared" si="57"/>
        <v>5</v>
      </c>
      <c r="AN90" t="str">
        <f t="shared" si="58"/>
        <v/>
      </c>
      <c r="AO90" t="str">
        <f>IF(AN90="","",MAX(AO$8:AO89)+1)</f>
        <v/>
      </c>
      <c r="AP90" t="str">
        <f t="shared" si="58"/>
        <v/>
      </c>
      <c r="AQ90" t="str">
        <f t="shared" si="58"/>
        <v/>
      </c>
      <c r="AR90" t="str">
        <f t="shared" si="58"/>
        <v/>
      </c>
      <c r="AS90" t="str">
        <f t="shared" si="59"/>
        <v/>
      </c>
      <c r="AT90" t="str">
        <f>IF(AS90="","",MAX(AT$8:AT89)+1)</f>
        <v/>
      </c>
      <c r="AU90" t="str">
        <f t="shared" si="60"/>
        <v/>
      </c>
      <c r="AV90" s="119" t="str">
        <f t="shared" si="61"/>
        <v/>
      </c>
      <c r="AW90" t="str">
        <f t="shared" si="62"/>
        <v/>
      </c>
      <c r="AX90" t="str">
        <f t="shared" si="62"/>
        <v/>
      </c>
      <c r="AY90" t="str">
        <f t="shared" si="62"/>
        <v/>
      </c>
      <c r="AZ90" t="str">
        <f t="shared" si="62"/>
        <v/>
      </c>
      <c r="BA90" s="119" t="str">
        <f t="shared" si="63"/>
        <v/>
      </c>
      <c r="BC90" t="str">
        <f t="shared" si="64"/>
        <v>,00</v>
      </c>
      <c r="BD90">
        <f t="shared" si="43"/>
        <v>0</v>
      </c>
    </row>
    <row r="91" spans="1:56" ht="21" customHeight="1" x14ac:dyDescent="0.35">
      <c r="A91" s="129" t="str">
        <f>IF(B91&lt;&gt;"",MAX($A$8:A90)+1,"")</f>
        <v/>
      </c>
      <c r="B91" s="7"/>
      <c r="C91" s="130"/>
      <c r="D91" s="131"/>
      <c r="E91" s="132"/>
      <c r="F91" s="133"/>
      <c r="G91" s="130"/>
      <c r="H91" s="289" t="str">
        <f t="shared" si="44"/>
        <v/>
      </c>
      <c r="I91" s="115">
        <f t="shared" si="45"/>
        <v>0</v>
      </c>
      <c r="J91" s="271" t="str">
        <f t="shared" si="46"/>
        <v/>
      </c>
      <c r="K91" s="272"/>
      <c r="L91" s="274"/>
      <c r="M91" s="134">
        <f t="shared" si="47"/>
        <v>0</v>
      </c>
      <c r="N91" s="254" t="str">
        <f t="shared" si="48"/>
        <v/>
      </c>
      <c r="O91" s="135">
        <f t="shared" si="49"/>
        <v>0</v>
      </c>
      <c r="P91" s="136">
        <f t="shared" si="50"/>
        <v>0</v>
      </c>
      <c r="Q91" s="130" t="str">
        <f t="shared" si="65"/>
        <v/>
      </c>
      <c r="R91" s="131" t="str">
        <f t="shared" si="51"/>
        <v/>
      </c>
      <c r="S91" s="137" t="str">
        <f t="shared" si="36"/>
        <v/>
      </c>
      <c r="T91" s="133" t="str">
        <f t="shared" si="65"/>
        <v/>
      </c>
      <c r="U91" s="138" t="str">
        <f t="shared" si="65"/>
        <v/>
      </c>
      <c r="V91" s="255">
        <f t="shared" si="52"/>
        <v>0</v>
      </c>
      <c r="W91" s="256" t="str">
        <f t="shared" si="53"/>
        <v/>
      </c>
      <c r="X91" s="29" t="str">
        <f t="shared" si="37"/>
        <v/>
      </c>
      <c r="Y91" s="45">
        <f t="shared" si="37"/>
        <v>0</v>
      </c>
      <c r="Z91" s="26" t="str">
        <f t="shared" si="54"/>
        <v/>
      </c>
      <c r="AA91" t="str">
        <f t="shared" si="38"/>
        <v/>
      </c>
      <c r="AB91" t="str">
        <f>IF(AA91&lt;&gt;"",MAX(AB$8:AB90)+1,"")</f>
        <v/>
      </c>
      <c r="AC91" t="str">
        <f t="shared" si="39"/>
        <v/>
      </c>
      <c r="AD91" t="str">
        <f>IF(AC91&lt;&gt;"",MAX(AD$8:AD90)+1,"")</f>
        <v/>
      </c>
      <c r="AE91" t="str">
        <f t="shared" si="40"/>
        <v/>
      </c>
      <c r="AF91" t="str">
        <f>IF(AE91&lt;&gt;"",MAX(AF$8:AF90)+1,"")</f>
        <v/>
      </c>
      <c r="AG91" t="str">
        <f t="shared" si="41"/>
        <v/>
      </c>
      <c r="AH91" t="str">
        <f>IF(AG91&lt;&gt;"",MAX(AH$8:AH90)+1,"")</f>
        <v/>
      </c>
      <c r="AI91" t="str">
        <f t="shared" si="42"/>
        <v/>
      </c>
      <c r="AJ91" t="str">
        <f>IF(AI91&lt;&gt;"",MAX(AJ$8:AJ90)+1,"")</f>
        <v/>
      </c>
      <c r="AK91" s="26">
        <f t="shared" si="55"/>
        <v>0</v>
      </c>
      <c r="AL91">
        <f t="shared" si="56"/>
        <v>0</v>
      </c>
      <c r="AM91">
        <f t="shared" si="57"/>
        <v>5</v>
      </c>
      <c r="AN91" t="str">
        <f t="shared" si="58"/>
        <v/>
      </c>
      <c r="AO91" t="str">
        <f>IF(AN91="","",MAX(AO$8:AO90)+1)</f>
        <v/>
      </c>
      <c r="AP91" t="str">
        <f t="shared" si="58"/>
        <v/>
      </c>
      <c r="AQ91" t="str">
        <f t="shared" si="58"/>
        <v/>
      </c>
      <c r="AR91" t="str">
        <f t="shared" si="58"/>
        <v/>
      </c>
      <c r="AS91" t="str">
        <f t="shared" si="59"/>
        <v/>
      </c>
      <c r="AT91" t="str">
        <f>IF(AS91="","",MAX(AT$8:AT90)+1)</f>
        <v/>
      </c>
      <c r="AU91" t="str">
        <f t="shared" si="60"/>
        <v/>
      </c>
      <c r="AV91" s="119" t="str">
        <f t="shared" si="61"/>
        <v/>
      </c>
      <c r="AW91" t="str">
        <f t="shared" si="62"/>
        <v/>
      </c>
      <c r="AX91" t="str">
        <f t="shared" si="62"/>
        <v/>
      </c>
      <c r="AY91" t="str">
        <f t="shared" si="62"/>
        <v/>
      </c>
      <c r="AZ91" t="str">
        <f t="shared" si="62"/>
        <v/>
      </c>
      <c r="BA91" s="119" t="str">
        <f t="shared" si="63"/>
        <v/>
      </c>
      <c r="BC91" t="str">
        <f t="shared" si="64"/>
        <v>,00</v>
      </c>
      <c r="BD91">
        <f t="shared" si="43"/>
        <v>0</v>
      </c>
    </row>
    <row r="92" spans="1:56" ht="21" customHeight="1" x14ac:dyDescent="0.35">
      <c r="A92" s="129" t="str">
        <f>IF(B92&lt;&gt;"",MAX($A$8:A91)+1,"")</f>
        <v/>
      </c>
      <c r="B92" s="7"/>
      <c r="C92" s="130"/>
      <c r="D92" s="131"/>
      <c r="E92" s="132"/>
      <c r="F92" s="133"/>
      <c r="G92" s="130"/>
      <c r="H92" s="289" t="str">
        <f t="shared" si="44"/>
        <v/>
      </c>
      <c r="I92" s="115">
        <f t="shared" si="45"/>
        <v>0</v>
      </c>
      <c r="J92" s="271" t="str">
        <f t="shared" si="46"/>
        <v/>
      </c>
      <c r="K92" s="272"/>
      <c r="L92" s="274"/>
      <c r="M92" s="134">
        <f t="shared" si="47"/>
        <v>0</v>
      </c>
      <c r="N92" s="254" t="str">
        <f t="shared" si="48"/>
        <v/>
      </c>
      <c r="O92" s="135">
        <f t="shared" si="49"/>
        <v>0</v>
      </c>
      <c r="P92" s="136">
        <f t="shared" si="50"/>
        <v>0</v>
      </c>
      <c r="Q92" s="130" t="str">
        <f t="shared" si="65"/>
        <v/>
      </c>
      <c r="R92" s="131" t="str">
        <f t="shared" si="51"/>
        <v/>
      </c>
      <c r="S92" s="137" t="str">
        <f t="shared" si="36"/>
        <v/>
      </c>
      <c r="T92" s="133" t="str">
        <f t="shared" si="65"/>
        <v/>
      </c>
      <c r="U92" s="138" t="str">
        <f t="shared" si="65"/>
        <v/>
      </c>
      <c r="V92" s="255">
        <f t="shared" si="52"/>
        <v>0</v>
      </c>
      <c r="W92" s="256" t="str">
        <f t="shared" si="53"/>
        <v/>
      </c>
      <c r="X92" s="29" t="str">
        <f t="shared" si="37"/>
        <v/>
      </c>
      <c r="Y92" s="45">
        <f t="shared" si="37"/>
        <v>0</v>
      </c>
      <c r="Z92" s="26" t="str">
        <f t="shared" si="54"/>
        <v/>
      </c>
      <c r="AA92" t="str">
        <f t="shared" si="38"/>
        <v/>
      </c>
      <c r="AB92" t="str">
        <f>IF(AA92&lt;&gt;"",MAX(AB$8:AB91)+1,"")</f>
        <v/>
      </c>
      <c r="AC92" t="str">
        <f t="shared" si="39"/>
        <v/>
      </c>
      <c r="AD92" t="str">
        <f>IF(AC92&lt;&gt;"",MAX(AD$8:AD91)+1,"")</f>
        <v/>
      </c>
      <c r="AE92" t="str">
        <f t="shared" si="40"/>
        <v/>
      </c>
      <c r="AF92" t="str">
        <f>IF(AE92&lt;&gt;"",MAX(AF$8:AF91)+1,"")</f>
        <v/>
      </c>
      <c r="AG92" t="str">
        <f t="shared" si="41"/>
        <v/>
      </c>
      <c r="AH92" t="str">
        <f>IF(AG92&lt;&gt;"",MAX(AH$8:AH91)+1,"")</f>
        <v/>
      </c>
      <c r="AI92" t="str">
        <f t="shared" si="42"/>
        <v/>
      </c>
      <c r="AJ92" t="str">
        <f>IF(AI92&lt;&gt;"",MAX(AJ$8:AJ91)+1,"")</f>
        <v/>
      </c>
      <c r="AK92" s="26">
        <f t="shared" si="55"/>
        <v>0</v>
      </c>
      <c r="AL92">
        <f t="shared" si="56"/>
        <v>0</v>
      </c>
      <c r="AM92">
        <f t="shared" si="57"/>
        <v>5</v>
      </c>
      <c r="AN92" t="str">
        <f t="shared" si="58"/>
        <v/>
      </c>
      <c r="AO92" t="str">
        <f>IF(AN92="","",MAX(AO$8:AO91)+1)</f>
        <v/>
      </c>
      <c r="AP92" t="str">
        <f t="shared" si="58"/>
        <v/>
      </c>
      <c r="AQ92" t="str">
        <f t="shared" si="58"/>
        <v/>
      </c>
      <c r="AR92" t="str">
        <f t="shared" si="58"/>
        <v/>
      </c>
      <c r="AS92" t="str">
        <f t="shared" si="59"/>
        <v/>
      </c>
      <c r="AT92" t="str">
        <f>IF(AS92="","",MAX(AT$8:AT91)+1)</f>
        <v/>
      </c>
      <c r="AU92" t="str">
        <f t="shared" si="60"/>
        <v/>
      </c>
      <c r="AV92" s="119" t="str">
        <f t="shared" si="61"/>
        <v/>
      </c>
      <c r="AW92" t="str">
        <f t="shared" si="62"/>
        <v/>
      </c>
      <c r="AX92" t="str">
        <f t="shared" si="62"/>
        <v/>
      </c>
      <c r="AY92" t="str">
        <f t="shared" si="62"/>
        <v/>
      </c>
      <c r="AZ92" t="str">
        <f t="shared" si="62"/>
        <v/>
      </c>
      <c r="BA92" s="119" t="str">
        <f t="shared" si="63"/>
        <v/>
      </c>
      <c r="BC92" t="str">
        <f t="shared" si="64"/>
        <v>,00</v>
      </c>
      <c r="BD92">
        <f t="shared" si="43"/>
        <v>0</v>
      </c>
    </row>
    <row r="93" spans="1:56" ht="21" customHeight="1" x14ac:dyDescent="0.35">
      <c r="A93" s="129" t="str">
        <f>IF(B93&lt;&gt;"",MAX($A$8:A92)+1,"")</f>
        <v/>
      </c>
      <c r="B93" s="7"/>
      <c r="C93" s="130"/>
      <c r="D93" s="131"/>
      <c r="E93" s="132"/>
      <c r="F93" s="133"/>
      <c r="G93" s="130"/>
      <c r="H93" s="289" t="str">
        <f t="shared" si="44"/>
        <v/>
      </c>
      <c r="I93" s="115">
        <f t="shared" si="45"/>
        <v>0</v>
      </c>
      <c r="J93" s="271" t="str">
        <f t="shared" si="46"/>
        <v/>
      </c>
      <c r="K93" s="272"/>
      <c r="L93" s="274"/>
      <c r="M93" s="134">
        <f t="shared" si="47"/>
        <v>0</v>
      </c>
      <c r="N93" s="254" t="str">
        <f t="shared" si="48"/>
        <v/>
      </c>
      <c r="O93" s="135">
        <f t="shared" si="49"/>
        <v>0</v>
      </c>
      <c r="P93" s="136">
        <f t="shared" si="50"/>
        <v>0</v>
      </c>
      <c r="Q93" s="130" t="str">
        <f t="shared" si="65"/>
        <v/>
      </c>
      <c r="R93" s="131" t="str">
        <f t="shared" si="51"/>
        <v/>
      </c>
      <c r="S93" s="137" t="str">
        <f t="shared" si="36"/>
        <v/>
      </c>
      <c r="T93" s="133" t="str">
        <f t="shared" si="65"/>
        <v/>
      </c>
      <c r="U93" s="138" t="str">
        <f t="shared" si="65"/>
        <v/>
      </c>
      <c r="V93" s="255">
        <f t="shared" si="52"/>
        <v>0</v>
      </c>
      <c r="W93" s="256" t="str">
        <f t="shared" si="53"/>
        <v/>
      </c>
      <c r="X93" s="29" t="str">
        <f t="shared" si="37"/>
        <v/>
      </c>
      <c r="Y93" s="45">
        <f t="shared" si="37"/>
        <v>0</v>
      </c>
      <c r="Z93" s="26" t="str">
        <f t="shared" si="54"/>
        <v/>
      </c>
      <c r="AA93" t="str">
        <f t="shared" si="38"/>
        <v/>
      </c>
      <c r="AB93" t="str">
        <f>IF(AA93&lt;&gt;"",MAX(AB$8:AB92)+1,"")</f>
        <v/>
      </c>
      <c r="AC93" t="str">
        <f t="shared" si="39"/>
        <v/>
      </c>
      <c r="AD93" t="str">
        <f>IF(AC93&lt;&gt;"",MAX(AD$8:AD92)+1,"")</f>
        <v/>
      </c>
      <c r="AE93" t="str">
        <f t="shared" si="40"/>
        <v/>
      </c>
      <c r="AF93" t="str">
        <f>IF(AE93&lt;&gt;"",MAX(AF$8:AF92)+1,"")</f>
        <v/>
      </c>
      <c r="AG93" t="str">
        <f t="shared" si="41"/>
        <v/>
      </c>
      <c r="AH93" t="str">
        <f>IF(AG93&lt;&gt;"",MAX(AH$8:AH92)+1,"")</f>
        <v/>
      </c>
      <c r="AI93" t="str">
        <f t="shared" si="42"/>
        <v/>
      </c>
      <c r="AJ93" t="str">
        <f>IF(AI93&lt;&gt;"",MAX(AJ$8:AJ92)+1,"")</f>
        <v/>
      </c>
      <c r="AK93" s="26">
        <f t="shared" si="55"/>
        <v>0</v>
      </c>
      <c r="AL93">
        <f t="shared" si="56"/>
        <v>0</v>
      </c>
      <c r="AM93">
        <f t="shared" si="57"/>
        <v>5</v>
      </c>
      <c r="AN93" t="str">
        <f t="shared" si="58"/>
        <v/>
      </c>
      <c r="AO93" t="str">
        <f>IF(AN93="","",MAX(AO$8:AO92)+1)</f>
        <v/>
      </c>
      <c r="AP93" t="str">
        <f t="shared" si="58"/>
        <v/>
      </c>
      <c r="AQ93" t="str">
        <f t="shared" si="58"/>
        <v/>
      </c>
      <c r="AR93" t="str">
        <f t="shared" si="58"/>
        <v/>
      </c>
      <c r="AS93" t="str">
        <f t="shared" si="59"/>
        <v/>
      </c>
      <c r="AT93" t="str">
        <f>IF(AS93="","",MAX(AT$8:AT92)+1)</f>
        <v/>
      </c>
      <c r="AU93" t="str">
        <f t="shared" si="60"/>
        <v/>
      </c>
      <c r="AV93" s="119" t="str">
        <f t="shared" si="61"/>
        <v/>
      </c>
      <c r="AW93" t="str">
        <f t="shared" si="62"/>
        <v/>
      </c>
      <c r="AX93" t="str">
        <f t="shared" si="62"/>
        <v/>
      </c>
      <c r="AY93" t="str">
        <f t="shared" si="62"/>
        <v/>
      </c>
      <c r="AZ93" t="str">
        <f t="shared" si="62"/>
        <v/>
      </c>
      <c r="BA93" s="119" t="str">
        <f t="shared" si="63"/>
        <v/>
      </c>
      <c r="BC93" t="str">
        <f t="shared" si="64"/>
        <v>,00</v>
      </c>
      <c r="BD93">
        <f t="shared" si="43"/>
        <v>0</v>
      </c>
    </row>
    <row r="94" spans="1:56" ht="21" customHeight="1" x14ac:dyDescent="0.35">
      <c r="A94" s="129" t="str">
        <f>IF(B94&lt;&gt;"",MAX($A$8:A93)+1,"")</f>
        <v/>
      </c>
      <c r="B94" s="7"/>
      <c r="C94" s="130"/>
      <c r="D94" s="131"/>
      <c r="E94" s="132"/>
      <c r="F94" s="133"/>
      <c r="G94" s="130"/>
      <c r="H94" s="289" t="str">
        <f t="shared" si="44"/>
        <v/>
      </c>
      <c r="I94" s="115">
        <f t="shared" si="45"/>
        <v>0</v>
      </c>
      <c r="J94" s="271" t="str">
        <f t="shared" si="46"/>
        <v/>
      </c>
      <c r="K94" s="272"/>
      <c r="L94" s="274"/>
      <c r="M94" s="134">
        <f t="shared" si="47"/>
        <v>0</v>
      </c>
      <c r="N94" s="254" t="str">
        <f t="shared" si="48"/>
        <v/>
      </c>
      <c r="O94" s="135">
        <f t="shared" si="49"/>
        <v>0</v>
      </c>
      <c r="P94" s="136">
        <f t="shared" si="50"/>
        <v>0</v>
      </c>
      <c r="Q94" s="130" t="str">
        <f t="shared" si="65"/>
        <v/>
      </c>
      <c r="R94" s="131" t="str">
        <f t="shared" si="51"/>
        <v/>
      </c>
      <c r="S94" s="137" t="str">
        <f t="shared" si="36"/>
        <v/>
      </c>
      <c r="T94" s="133" t="str">
        <f t="shared" si="65"/>
        <v/>
      </c>
      <c r="U94" s="138" t="str">
        <f t="shared" si="65"/>
        <v/>
      </c>
      <c r="V94" s="255">
        <f t="shared" si="52"/>
        <v>0</v>
      </c>
      <c r="W94" s="256" t="str">
        <f t="shared" si="53"/>
        <v/>
      </c>
      <c r="X94" s="29" t="str">
        <f t="shared" si="37"/>
        <v/>
      </c>
      <c r="Y94" s="45">
        <f t="shared" si="37"/>
        <v>0</v>
      </c>
      <c r="Z94" s="26" t="str">
        <f t="shared" si="54"/>
        <v/>
      </c>
      <c r="AA94" t="str">
        <f t="shared" si="38"/>
        <v/>
      </c>
      <c r="AB94" t="str">
        <f>IF(AA94&lt;&gt;"",MAX(AB$8:AB93)+1,"")</f>
        <v/>
      </c>
      <c r="AC94" t="str">
        <f t="shared" si="39"/>
        <v/>
      </c>
      <c r="AD94" t="str">
        <f>IF(AC94&lt;&gt;"",MAX(AD$8:AD93)+1,"")</f>
        <v/>
      </c>
      <c r="AE94" t="str">
        <f t="shared" si="40"/>
        <v/>
      </c>
      <c r="AF94" t="str">
        <f>IF(AE94&lt;&gt;"",MAX(AF$8:AF93)+1,"")</f>
        <v/>
      </c>
      <c r="AG94" t="str">
        <f t="shared" si="41"/>
        <v/>
      </c>
      <c r="AH94" t="str">
        <f>IF(AG94&lt;&gt;"",MAX(AH$8:AH93)+1,"")</f>
        <v/>
      </c>
      <c r="AI94" t="str">
        <f t="shared" si="42"/>
        <v/>
      </c>
      <c r="AJ94" t="str">
        <f>IF(AI94&lt;&gt;"",MAX(AJ$8:AJ93)+1,"")</f>
        <v/>
      </c>
      <c r="AK94" s="26">
        <f t="shared" si="55"/>
        <v>0</v>
      </c>
      <c r="AL94">
        <f t="shared" si="56"/>
        <v>0</v>
      </c>
      <c r="AM94">
        <f t="shared" si="57"/>
        <v>5</v>
      </c>
      <c r="AN94" t="str">
        <f t="shared" si="58"/>
        <v/>
      </c>
      <c r="AO94" t="str">
        <f>IF(AN94="","",MAX(AO$8:AO93)+1)</f>
        <v/>
      </c>
      <c r="AP94" t="str">
        <f t="shared" si="58"/>
        <v/>
      </c>
      <c r="AQ94" t="str">
        <f t="shared" si="58"/>
        <v/>
      </c>
      <c r="AR94" t="str">
        <f t="shared" si="58"/>
        <v/>
      </c>
      <c r="AS94" t="str">
        <f t="shared" si="59"/>
        <v/>
      </c>
      <c r="AT94" t="str">
        <f>IF(AS94="","",MAX(AT$8:AT93)+1)</f>
        <v/>
      </c>
      <c r="AU94" t="str">
        <f t="shared" si="60"/>
        <v/>
      </c>
      <c r="AV94" s="119" t="str">
        <f t="shared" si="61"/>
        <v/>
      </c>
      <c r="AW94" t="str">
        <f t="shared" si="62"/>
        <v/>
      </c>
      <c r="AX94" t="str">
        <f t="shared" si="62"/>
        <v/>
      </c>
      <c r="AY94" t="str">
        <f t="shared" si="62"/>
        <v/>
      </c>
      <c r="AZ94" t="str">
        <f t="shared" si="62"/>
        <v/>
      </c>
      <c r="BA94" s="119" t="str">
        <f t="shared" si="63"/>
        <v/>
      </c>
      <c r="BC94" t="str">
        <f t="shared" si="64"/>
        <v>,00</v>
      </c>
      <c r="BD94">
        <f t="shared" si="43"/>
        <v>0</v>
      </c>
    </row>
    <row r="95" spans="1:56" ht="21" customHeight="1" x14ac:dyDescent="0.35">
      <c r="A95" s="129" t="str">
        <f>IF(B95&lt;&gt;"",MAX($A$8:A94)+1,"")</f>
        <v/>
      </c>
      <c r="B95" s="7"/>
      <c r="C95" s="130"/>
      <c r="D95" s="131"/>
      <c r="E95" s="132"/>
      <c r="F95" s="133"/>
      <c r="G95" s="130"/>
      <c r="H95" s="289" t="str">
        <f t="shared" si="44"/>
        <v/>
      </c>
      <c r="I95" s="115">
        <f t="shared" si="45"/>
        <v>0</v>
      </c>
      <c r="J95" s="271" t="str">
        <f t="shared" si="46"/>
        <v/>
      </c>
      <c r="K95" s="272"/>
      <c r="L95" s="274"/>
      <c r="M95" s="134">
        <f t="shared" si="47"/>
        <v>0</v>
      </c>
      <c r="N95" s="254" t="str">
        <f t="shared" si="48"/>
        <v/>
      </c>
      <c r="O95" s="135">
        <f t="shared" si="49"/>
        <v>0</v>
      </c>
      <c r="P95" s="136">
        <f t="shared" si="50"/>
        <v>0</v>
      </c>
      <c r="Q95" s="130" t="str">
        <f t="shared" si="65"/>
        <v/>
      </c>
      <c r="R95" s="131" t="str">
        <f t="shared" si="51"/>
        <v/>
      </c>
      <c r="S95" s="137" t="str">
        <f t="shared" si="36"/>
        <v/>
      </c>
      <c r="T95" s="133" t="str">
        <f t="shared" si="65"/>
        <v/>
      </c>
      <c r="U95" s="138" t="str">
        <f t="shared" si="65"/>
        <v/>
      </c>
      <c r="V95" s="255">
        <f t="shared" si="52"/>
        <v>0</v>
      </c>
      <c r="W95" s="256" t="str">
        <f t="shared" si="53"/>
        <v/>
      </c>
      <c r="X95" s="29" t="str">
        <f t="shared" si="37"/>
        <v/>
      </c>
      <c r="Y95" s="45">
        <f t="shared" si="37"/>
        <v>0</v>
      </c>
      <c r="Z95" s="26" t="str">
        <f t="shared" si="54"/>
        <v/>
      </c>
      <c r="AA95" t="str">
        <f t="shared" si="38"/>
        <v/>
      </c>
      <c r="AB95" t="str">
        <f>IF(AA95&lt;&gt;"",MAX(AB$8:AB94)+1,"")</f>
        <v/>
      </c>
      <c r="AC95" t="str">
        <f t="shared" si="39"/>
        <v/>
      </c>
      <c r="AD95" t="str">
        <f>IF(AC95&lt;&gt;"",MAX(AD$8:AD94)+1,"")</f>
        <v/>
      </c>
      <c r="AE95" t="str">
        <f t="shared" si="40"/>
        <v/>
      </c>
      <c r="AF95" t="str">
        <f>IF(AE95&lt;&gt;"",MAX(AF$8:AF94)+1,"")</f>
        <v/>
      </c>
      <c r="AG95" t="str">
        <f t="shared" si="41"/>
        <v/>
      </c>
      <c r="AH95" t="str">
        <f>IF(AG95&lt;&gt;"",MAX(AH$8:AH94)+1,"")</f>
        <v/>
      </c>
      <c r="AI95" t="str">
        <f t="shared" si="42"/>
        <v/>
      </c>
      <c r="AJ95" t="str">
        <f>IF(AI95&lt;&gt;"",MAX(AJ$8:AJ94)+1,"")</f>
        <v/>
      </c>
      <c r="AK95" s="26">
        <f t="shared" si="55"/>
        <v>0</v>
      </c>
      <c r="AL95">
        <f t="shared" si="56"/>
        <v>0</v>
      </c>
      <c r="AM95">
        <f t="shared" si="57"/>
        <v>5</v>
      </c>
      <c r="AN95" t="str">
        <f t="shared" si="58"/>
        <v/>
      </c>
      <c r="AO95" t="str">
        <f>IF(AN95="","",MAX(AO$8:AO94)+1)</f>
        <v/>
      </c>
      <c r="AP95" t="str">
        <f t="shared" si="58"/>
        <v/>
      </c>
      <c r="AQ95" t="str">
        <f t="shared" si="58"/>
        <v/>
      </c>
      <c r="AR95" t="str">
        <f t="shared" si="58"/>
        <v/>
      </c>
      <c r="AS95" t="str">
        <f t="shared" si="59"/>
        <v/>
      </c>
      <c r="AT95" t="str">
        <f>IF(AS95="","",MAX(AT$8:AT94)+1)</f>
        <v/>
      </c>
      <c r="AU95" t="str">
        <f t="shared" si="60"/>
        <v/>
      </c>
      <c r="AV95" s="119" t="str">
        <f t="shared" si="61"/>
        <v/>
      </c>
      <c r="AW95" t="str">
        <f t="shared" si="62"/>
        <v/>
      </c>
      <c r="AX95" t="str">
        <f t="shared" si="62"/>
        <v/>
      </c>
      <c r="AY95" t="str">
        <f t="shared" si="62"/>
        <v/>
      </c>
      <c r="AZ95" t="str">
        <f t="shared" si="62"/>
        <v/>
      </c>
      <c r="BA95" s="119" t="str">
        <f t="shared" si="63"/>
        <v/>
      </c>
      <c r="BC95" t="str">
        <f t="shared" si="64"/>
        <v>,00</v>
      </c>
      <c r="BD95">
        <f t="shared" si="43"/>
        <v>0</v>
      </c>
    </row>
    <row r="96" spans="1:56" ht="21" customHeight="1" x14ac:dyDescent="0.35">
      <c r="A96" s="129" t="str">
        <f>IF(B96&lt;&gt;"",MAX($A$8:A95)+1,"")</f>
        <v/>
      </c>
      <c r="B96" s="7"/>
      <c r="C96" s="130"/>
      <c r="D96" s="131"/>
      <c r="E96" s="132"/>
      <c r="F96" s="133"/>
      <c r="G96" s="130"/>
      <c r="H96" s="289" t="str">
        <f t="shared" si="44"/>
        <v/>
      </c>
      <c r="I96" s="115">
        <f t="shared" si="45"/>
        <v>0</v>
      </c>
      <c r="J96" s="271" t="str">
        <f t="shared" si="46"/>
        <v/>
      </c>
      <c r="K96" s="272"/>
      <c r="L96" s="274"/>
      <c r="M96" s="134">
        <f t="shared" si="47"/>
        <v>0</v>
      </c>
      <c r="N96" s="254" t="str">
        <f t="shared" si="48"/>
        <v/>
      </c>
      <c r="O96" s="135">
        <f t="shared" si="49"/>
        <v>0</v>
      </c>
      <c r="P96" s="136">
        <f t="shared" si="50"/>
        <v>0</v>
      </c>
      <c r="Q96" s="130" t="str">
        <f t="shared" si="65"/>
        <v/>
      </c>
      <c r="R96" s="131" t="str">
        <f t="shared" si="51"/>
        <v/>
      </c>
      <c r="S96" s="137" t="str">
        <f t="shared" si="36"/>
        <v/>
      </c>
      <c r="T96" s="133" t="str">
        <f t="shared" si="65"/>
        <v/>
      </c>
      <c r="U96" s="138" t="str">
        <f t="shared" si="65"/>
        <v/>
      </c>
      <c r="V96" s="255">
        <f t="shared" si="52"/>
        <v>0</v>
      </c>
      <c r="W96" s="256" t="str">
        <f t="shared" si="53"/>
        <v/>
      </c>
      <c r="X96" s="29" t="str">
        <f t="shared" si="37"/>
        <v/>
      </c>
      <c r="Y96" s="45">
        <f t="shared" si="37"/>
        <v>0</v>
      </c>
      <c r="Z96" s="26" t="str">
        <f t="shared" si="54"/>
        <v/>
      </c>
      <c r="AA96" t="str">
        <f t="shared" si="38"/>
        <v/>
      </c>
      <c r="AB96" t="str">
        <f>IF(AA96&lt;&gt;"",MAX(AB$8:AB95)+1,"")</f>
        <v/>
      </c>
      <c r="AC96" t="str">
        <f t="shared" si="39"/>
        <v/>
      </c>
      <c r="AD96" t="str">
        <f>IF(AC96&lt;&gt;"",MAX(AD$8:AD95)+1,"")</f>
        <v/>
      </c>
      <c r="AE96" t="str">
        <f t="shared" si="40"/>
        <v/>
      </c>
      <c r="AF96" t="str">
        <f>IF(AE96&lt;&gt;"",MAX(AF$8:AF95)+1,"")</f>
        <v/>
      </c>
      <c r="AG96" t="str">
        <f t="shared" si="41"/>
        <v/>
      </c>
      <c r="AH96" t="str">
        <f>IF(AG96&lt;&gt;"",MAX(AH$8:AH95)+1,"")</f>
        <v/>
      </c>
      <c r="AI96" t="str">
        <f t="shared" si="42"/>
        <v/>
      </c>
      <c r="AJ96" t="str">
        <f>IF(AI96&lt;&gt;"",MAX(AJ$8:AJ95)+1,"")</f>
        <v/>
      </c>
      <c r="AK96" s="26">
        <f t="shared" si="55"/>
        <v>0</v>
      </c>
      <c r="AL96">
        <f t="shared" si="56"/>
        <v>0</v>
      </c>
      <c r="AM96">
        <f t="shared" si="57"/>
        <v>5</v>
      </c>
      <c r="AN96" t="str">
        <f t="shared" si="58"/>
        <v/>
      </c>
      <c r="AO96" t="str">
        <f>IF(AN96="","",MAX(AO$8:AO95)+1)</f>
        <v/>
      </c>
      <c r="AP96" t="str">
        <f t="shared" si="58"/>
        <v/>
      </c>
      <c r="AQ96" t="str">
        <f t="shared" si="58"/>
        <v/>
      </c>
      <c r="AR96" t="str">
        <f t="shared" si="58"/>
        <v/>
      </c>
      <c r="AS96" t="str">
        <f t="shared" si="59"/>
        <v/>
      </c>
      <c r="AT96" t="str">
        <f>IF(AS96="","",MAX(AT$8:AT95)+1)</f>
        <v/>
      </c>
      <c r="AU96" t="str">
        <f t="shared" si="60"/>
        <v/>
      </c>
      <c r="AV96" s="119" t="str">
        <f t="shared" si="61"/>
        <v/>
      </c>
      <c r="AW96" t="str">
        <f t="shared" si="62"/>
        <v/>
      </c>
      <c r="AX96" t="str">
        <f t="shared" si="62"/>
        <v/>
      </c>
      <c r="AY96" t="str">
        <f t="shared" si="62"/>
        <v/>
      </c>
      <c r="AZ96" t="str">
        <f t="shared" si="62"/>
        <v/>
      </c>
      <c r="BA96" s="119" t="str">
        <f t="shared" si="63"/>
        <v/>
      </c>
      <c r="BC96" t="str">
        <f t="shared" si="64"/>
        <v>,00</v>
      </c>
      <c r="BD96">
        <f t="shared" si="43"/>
        <v>0</v>
      </c>
    </row>
    <row r="97" spans="1:16382" ht="21" customHeight="1" x14ac:dyDescent="0.35">
      <c r="A97" s="129" t="str">
        <f>IF(B97&lt;&gt;"",MAX($A$8:A96)+1,"")</f>
        <v/>
      </c>
      <c r="B97" s="7"/>
      <c r="C97" s="130"/>
      <c r="D97" s="131"/>
      <c r="E97" s="132"/>
      <c r="F97" s="133"/>
      <c r="G97" s="130"/>
      <c r="H97" s="289" t="str">
        <f t="shared" si="44"/>
        <v/>
      </c>
      <c r="I97" s="115">
        <f t="shared" si="45"/>
        <v>0</v>
      </c>
      <c r="J97" s="271" t="str">
        <f t="shared" si="46"/>
        <v/>
      </c>
      <c r="K97" s="272"/>
      <c r="L97" s="274"/>
      <c r="M97" s="134">
        <f t="shared" si="47"/>
        <v>0</v>
      </c>
      <c r="N97" s="254" t="str">
        <f t="shared" si="48"/>
        <v/>
      </c>
      <c r="O97" s="135">
        <f t="shared" si="49"/>
        <v>0</v>
      </c>
      <c r="P97" s="136">
        <f t="shared" si="50"/>
        <v>0</v>
      </c>
      <c r="Q97" s="130" t="str">
        <f t="shared" si="65"/>
        <v/>
      </c>
      <c r="R97" s="131" t="str">
        <f t="shared" si="51"/>
        <v/>
      </c>
      <c r="S97" s="137" t="str">
        <f t="shared" si="36"/>
        <v/>
      </c>
      <c r="T97" s="133" t="str">
        <f t="shared" si="65"/>
        <v/>
      </c>
      <c r="U97" s="138" t="str">
        <f t="shared" si="65"/>
        <v/>
      </c>
      <c r="V97" s="255">
        <f t="shared" si="52"/>
        <v>0</v>
      </c>
      <c r="W97" s="256" t="str">
        <f t="shared" si="53"/>
        <v/>
      </c>
      <c r="X97" s="29" t="str">
        <f t="shared" si="37"/>
        <v/>
      </c>
      <c r="Y97" s="45">
        <f t="shared" si="37"/>
        <v>0</v>
      </c>
      <c r="Z97" s="26" t="str">
        <f t="shared" si="54"/>
        <v/>
      </c>
      <c r="AA97" t="str">
        <f t="shared" si="38"/>
        <v/>
      </c>
      <c r="AB97" t="str">
        <f>IF(AA97&lt;&gt;"",MAX(AB$8:AB96)+1,"")</f>
        <v/>
      </c>
      <c r="AC97" t="str">
        <f t="shared" si="39"/>
        <v/>
      </c>
      <c r="AD97" t="str">
        <f>IF(AC97&lt;&gt;"",MAX(AD$8:AD96)+1,"")</f>
        <v/>
      </c>
      <c r="AE97" t="str">
        <f t="shared" si="40"/>
        <v/>
      </c>
      <c r="AF97" t="str">
        <f>IF(AE97&lt;&gt;"",MAX(AF$8:AF96)+1,"")</f>
        <v/>
      </c>
      <c r="AG97" t="str">
        <f t="shared" si="41"/>
        <v/>
      </c>
      <c r="AH97" t="str">
        <f>IF(AG97&lt;&gt;"",MAX(AH$8:AH96)+1,"")</f>
        <v/>
      </c>
      <c r="AI97" t="str">
        <f t="shared" si="42"/>
        <v/>
      </c>
      <c r="AJ97" t="str">
        <f>IF(AI97&lt;&gt;"",MAX(AJ$8:AJ96)+1,"")</f>
        <v/>
      </c>
      <c r="AK97" s="26">
        <f t="shared" si="55"/>
        <v>0</v>
      </c>
      <c r="AL97">
        <f t="shared" si="56"/>
        <v>0</v>
      </c>
      <c r="AM97">
        <f t="shared" si="57"/>
        <v>5</v>
      </c>
      <c r="AN97" t="str">
        <f t="shared" si="58"/>
        <v/>
      </c>
      <c r="AO97" t="str">
        <f>IF(AN97="","",MAX(AO$8:AO96)+1)</f>
        <v/>
      </c>
      <c r="AP97" t="str">
        <f t="shared" si="58"/>
        <v/>
      </c>
      <c r="AQ97" t="str">
        <f t="shared" si="58"/>
        <v/>
      </c>
      <c r="AR97" t="str">
        <f t="shared" si="58"/>
        <v/>
      </c>
      <c r="AS97" t="str">
        <f t="shared" si="59"/>
        <v/>
      </c>
      <c r="AT97" t="str">
        <f>IF(AS97="","",MAX(AT$8:AT96)+1)</f>
        <v/>
      </c>
      <c r="AU97" t="str">
        <f t="shared" si="60"/>
        <v/>
      </c>
      <c r="AV97" s="119" t="str">
        <f t="shared" si="61"/>
        <v/>
      </c>
      <c r="AW97" t="str">
        <f t="shared" si="62"/>
        <v/>
      </c>
      <c r="AX97" t="str">
        <f t="shared" si="62"/>
        <v/>
      </c>
      <c r="AY97" t="str">
        <f t="shared" si="62"/>
        <v/>
      </c>
      <c r="AZ97" t="str">
        <f t="shared" si="62"/>
        <v/>
      </c>
      <c r="BA97" s="119" t="str">
        <f t="shared" si="63"/>
        <v/>
      </c>
      <c r="BC97" t="str">
        <f t="shared" si="64"/>
        <v>,00</v>
      </c>
      <c r="BD97">
        <f t="shared" si="43"/>
        <v>0</v>
      </c>
    </row>
    <row r="98" spans="1:16382" ht="21" customHeight="1" x14ac:dyDescent="0.35">
      <c r="A98" s="129" t="str">
        <f>IF(B98&lt;&gt;"",MAX($A$8:A97)+1,"")</f>
        <v/>
      </c>
      <c r="B98" s="7"/>
      <c r="C98" s="130"/>
      <c r="D98" s="131"/>
      <c r="E98" s="132"/>
      <c r="F98" s="133"/>
      <c r="G98" s="130"/>
      <c r="H98" s="289" t="str">
        <f t="shared" si="44"/>
        <v/>
      </c>
      <c r="I98" s="115">
        <f t="shared" si="45"/>
        <v>0</v>
      </c>
      <c r="J98" s="271" t="str">
        <f t="shared" si="46"/>
        <v/>
      </c>
      <c r="K98" s="272"/>
      <c r="L98" s="274"/>
      <c r="M98" s="134">
        <f t="shared" si="47"/>
        <v>0</v>
      </c>
      <c r="N98" s="254" t="str">
        <f t="shared" si="48"/>
        <v/>
      </c>
      <c r="O98" s="135">
        <f t="shared" si="49"/>
        <v>0</v>
      </c>
      <c r="P98" s="136">
        <f t="shared" si="50"/>
        <v>0</v>
      </c>
      <c r="Q98" s="130" t="str">
        <f t="shared" si="65"/>
        <v/>
      </c>
      <c r="R98" s="131" t="str">
        <f t="shared" si="51"/>
        <v/>
      </c>
      <c r="S98" s="137" t="str">
        <f t="shared" si="36"/>
        <v/>
      </c>
      <c r="T98" s="133" t="str">
        <f t="shared" si="65"/>
        <v/>
      </c>
      <c r="U98" s="138" t="str">
        <f t="shared" si="65"/>
        <v/>
      </c>
      <c r="V98" s="255">
        <f t="shared" si="52"/>
        <v>0</v>
      </c>
      <c r="W98" s="256" t="str">
        <f t="shared" si="53"/>
        <v/>
      </c>
      <c r="X98" s="29" t="str">
        <f t="shared" si="37"/>
        <v/>
      </c>
      <c r="Y98" s="45">
        <f t="shared" si="37"/>
        <v>0</v>
      </c>
      <c r="Z98" s="26" t="str">
        <f t="shared" si="54"/>
        <v/>
      </c>
      <c r="AA98" t="str">
        <f t="shared" si="38"/>
        <v/>
      </c>
      <c r="AB98" t="str">
        <f>IF(AA98&lt;&gt;"",MAX(AB$8:AB97)+1,"")</f>
        <v/>
      </c>
      <c r="AC98" t="str">
        <f t="shared" si="39"/>
        <v/>
      </c>
      <c r="AD98" t="str">
        <f>IF(AC98&lt;&gt;"",MAX(AD$8:AD97)+1,"")</f>
        <v/>
      </c>
      <c r="AE98" t="str">
        <f t="shared" si="40"/>
        <v/>
      </c>
      <c r="AF98" t="str">
        <f>IF(AE98&lt;&gt;"",MAX(AF$8:AF97)+1,"")</f>
        <v/>
      </c>
      <c r="AG98" t="str">
        <f t="shared" si="41"/>
        <v/>
      </c>
      <c r="AH98" t="str">
        <f>IF(AG98&lt;&gt;"",MAX(AH$8:AH97)+1,"")</f>
        <v/>
      </c>
      <c r="AI98" t="str">
        <f t="shared" si="42"/>
        <v/>
      </c>
      <c r="AJ98" t="str">
        <f>IF(AI98&lt;&gt;"",MAX(AJ$8:AJ97)+1,"")</f>
        <v/>
      </c>
      <c r="AK98" s="26">
        <f t="shared" si="55"/>
        <v>0</v>
      </c>
      <c r="AL98">
        <f t="shared" si="56"/>
        <v>0</v>
      </c>
      <c r="AM98">
        <f t="shared" si="57"/>
        <v>5</v>
      </c>
      <c r="AN98" t="str">
        <f t="shared" si="58"/>
        <v/>
      </c>
      <c r="AO98" t="str">
        <f>IF(AN98="","",MAX(AO$8:AO97)+1)</f>
        <v/>
      </c>
      <c r="AP98" t="str">
        <f t="shared" si="58"/>
        <v/>
      </c>
      <c r="AQ98" t="str">
        <f t="shared" si="58"/>
        <v/>
      </c>
      <c r="AR98" t="str">
        <f t="shared" si="58"/>
        <v/>
      </c>
      <c r="AS98" t="str">
        <f t="shared" si="59"/>
        <v/>
      </c>
      <c r="AT98" t="str">
        <f>IF(AS98="","",MAX(AT$8:AT97)+1)</f>
        <v/>
      </c>
      <c r="AU98" t="str">
        <f t="shared" si="60"/>
        <v/>
      </c>
      <c r="AV98" s="119" t="str">
        <f t="shared" si="61"/>
        <v/>
      </c>
      <c r="AW98" t="str">
        <f t="shared" si="62"/>
        <v/>
      </c>
      <c r="AX98" t="str">
        <f t="shared" si="62"/>
        <v/>
      </c>
      <c r="AY98" t="str">
        <f t="shared" si="62"/>
        <v/>
      </c>
      <c r="AZ98" t="str">
        <f t="shared" si="62"/>
        <v/>
      </c>
      <c r="BA98" s="119" t="str">
        <f t="shared" si="63"/>
        <v/>
      </c>
      <c r="BC98" t="str">
        <f t="shared" si="64"/>
        <v>,00</v>
      </c>
      <c r="BD98">
        <f t="shared" si="43"/>
        <v>0</v>
      </c>
    </row>
    <row r="99" spans="1:16382" ht="21" customHeight="1" x14ac:dyDescent="0.35">
      <c r="A99" s="129" t="str">
        <f>IF(B99&lt;&gt;"",MAX($A$8:A98)+1,"")</f>
        <v/>
      </c>
      <c r="B99" s="7"/>
      <c r="C99" s="130"/>
      <c r="D99" s="131"/>
      <c r="E99" s="132"/>
      <c r="F99" s="133"/>
      <c r="G99" s="130"/>
      <c r="H99" s="289" t="str">
        <f t="shared" si="44"/>
        <v/>
      </c>
      <c r="I99" s="115">
        <f t="shared" si="45"/>
        <v>0</v>
      </c>
      <c r="J99" s="271" t="str">
        <f t="shared" si="46"/>
        <v/>
      </c>
      <c r="K99" s="272"/>
      <c r="L99" s="274"/>
      <c r="M99" s="134">
        <f t="shared" si="47"/>
        <v>0</v>
      </c>
      <c r="N99" s="254" t="str">
        <f t="shared" si="48"/>
        <v/>
      </c>
      <c r="O99" s="135">
        <f t="shared" si="49"/>
        <v>0</v>
      </c>
      <c r="P99" s="136">
        <f t="shared" si="50"/>
        <v>0</v>
      </c>
      <c r="Q99" s="130" t="str">
        <f t="shared" si="65"/>
        <v/>
      </c>
      <c r="R99" s="131" t="str">
        <f t="shared" si="51"/>
        <v/>
      </c>
      <c r="S99" s="137" t="str">
        <f t="shared" si="36"/>
        <v/>
      </c>
      <c r="T99" s="133" t="str">
        <f t="shared" si="65"/>
        <v/>
      </c>
      <c r="U99" s="138" t="str">
        <f t="shared" si="65"/>
        <v/>
      </c>
      <c r="V99" s="255">
        <f t="shared" si="52"/>
        <v>0</v>
      </c>
      <c r="W99" s="256" t="str">
        <f t="shared" si="53"/>
        <v/>
      </c>
      <c r="X99" s="29" t="str">
        <f t="shared" si="37"/>
        <v/>
      </c>
      <c r="Y99" s="45">
        <f t="shared" si="37"/>
        <v>0</v>
      </c>
      <c r="Z99" s="26" t="str">
        <f t="shared" si="54"/>
        <v/>
      </c>
      <c r="AA99" t="str">
        <f t="shared" si="38"/>
        <v/>
      </c>
      <c r="AB99" t="str">
        <f>IF(AA99&lt;&gt;"",MAX(AB$8:AB98)+1,"")</f>
        <v/>
      </c>
      <c r="AC99" t="str">
        <f t="shared" si="39"/>
        <v/>
      </c>
      <c r="AD99" t="str">
        <f>IF(AC99&lt;&gt;"",MAX(AD$8:AD98)+1,"")</f>
        <v/>
      </c>
      <c r="AE99" t="str">
        <f t="shared" si="40"/>
        <v/>
      </c>
      <c r="AF99" t="str">
        <f>IF(AE99&lt;&gt;"",MAX(AF$8:AF98)+1,"")</f>
        <v/>
      </c>
      <c r="AG99" t="str">
        <f t="shared" si="41"/>
        <v/>
      </c>
      <c r="AH99" t="str">
        <f>IF(AG99&lt;&gt;"",MAX(AH$8:AH98)+1,"")</f>
        <v/>
      </c>
      <c r="AI99" t="str">
        <f t="shared" si="42"/>
        <v/>
      </c>
      <c r="AJ99" t="str">
        <f>IF(AI99&lt;&gt;"",MAX(AJ$8:AJ98)+1,"")</f>
        <v/>
      </c>
      <c r="AK99" s="26">
        <f t="shared" si="55"/>
        <v>0</v>
      </c>
      <c r="AL99">
        <f t="shared" si="56"/>
        <v>0</v>
      </c>
      <c r="AM99">
        <f t="shared" si="57"/>
        <v>5</v>
      </c>
      <c r="AN99" t="str">
        <f t="shared" si="58"/>
        <v/>
      </c>
      <c r="AO99" t="str">
        <f>IF(AN99="","",MAX(AO$8:AO98)+1)</f>
        <v/>
      </c>
      <c r="AP99" t="str">
        <f t="shared" si="58"/>
        <v/>
      </c>
      <c r="AQ99" t="str">
        <f t="shared" si="58"/>
        <v/>
      </c>
      <c r="AR99" t="str">
        <f t="shared" si="58"/>
        <v/>
      </c>
      <c r="AS99" t="str">
        <f t="shared" si="59"/>
        <v/>
      </c>
      <c r="AT99" t="str">
        <f>IF(AS99="","",MAX(AT$8:AT98)+1)</f>
        <v/>
      </c>
      <c r="AU99" t="str">
        <f t="shared" si="60"/>
        <v/>
      </c>
      <c r="AV99" s="119" t="str">
        <f t="shared" si="61"/>
        <v/>
      </c>
      <c r="AW99" t="str">
        <f t="shared" si="62"/>
        <v/>
      </c>
      <c r="AX99" t="str">
        <f t="shared" si="62"/>
        <v/>
      </c>
      <c r="AY99" t="str">
        <f t="shared" si="62"/>
        <v/>
      </c>
      <c r="AZ99" t="str">
        <f t="shared" si="62"/>
        <v/>
      </c>
      <c r="BA99" s="119" t="str">
        <f t="shared" si="63"/>
        <v/>
      </c>
      <c r="BC99" t="str">
        <f t="shared" si="64"/>
        <v>,00</v>
      </c>
      <c r="BD99">
        <f t="shared" si="43"/>
        <v>0</v>
      </c>
    </row>
    <row r="100" spans="1:16382" ht="21" customHeight="1" x14ac:dyDescent="0.35">
      <c r="A100" s="129" t="str">
        <f>IF(B100&lt;&gt;"",MAX($A$8:A99)+1,"")</f>
        <v/>
      </c>
      <c r="B100" s="7"/>
      <c r="C100" s="130"/>
      <c r="D100" s="131"/>
      <c r="E100" s="132"/>
      <c r="F100" s="133"/>
      <c r="G100" s="130"/>
      <c r="H100" s="289" t="str">
        <f t="shared" si="44"/>
        <v/>
      </c>
      <c r="I100" s="115">
        <f t="shared" si="45"/>
        <v>0</v>
      </c>
      <c r="J100" s="271" t="str">
        <f t="shared" si="46"/>
        <v/>
      </c>
      <c r="K100" s="272"/>
      <c r="L100" s="274"/>
      <c r="M100" s="134">
        <f t="shared" si="47"/>
        <v>0</v>
      </c>
      <c r="N100" s="254" t="str">
        <f t="shared" si="48"/>
        <v/>
      </c>
      <c r="O100" s="135">
        <f t="shared" si="49"/>
        <v>0</v>
      </c>
      <c r="P100" s="136">
        <f t="shared" si="50"/>
        <v>0</v>
      </c>
      <c r="Q100" s="130" t="str">
        <f t="shared" si="65"/>
        <v/>
      </c>
      <c r="R100" s="131" t="str">
        <f t="shared" si="51"/>
        <v/>
      </c>
      <c r="S100" s="137" t="str">
        <f t="shared" si="36"/>
        <v/>
      </c>
      <c r="T100" s="133" t="str">
        <f t="shared" si="65"/>
        <v/>
      </c>
      <c r="U100" s="138" t="str">
        <f t="shared" si="65"/>
        <v/>
      </c>
      <c r="V100" s="255">
        <f t="shared" si="52"/>
        <v>0</v>
      </c>
      <c r="W100" s="256" t="str">
        <f t="shared" si="53"/>
        <v/>
      </c>
      <c r="X100" s="29" t="str">
        <f t="shared" si="37"/>
        <v/>
      </c>
      <c r="Y100" s="45">
        <f t="shared" si="37"/>
        <v>0</v>
      </c>
      <c r="Z100" s="26" t="str">
        <f t="shared" si="54"/>
        <v/>
      </c>
      <c r="AA100" t="str">
        <f t="shared" si="38"/>
        <v/>
      </c>
      <c r="AB100" t="str">
        <f>IF(AA100&lt;&gt;"",MAX(AB$8:AB99)+1,"")</f>
        <v/>
      </c>
      <c r="AC100" t="str">
        <f t="shared" si="39"/>
        <v/>
      </c>
      <c r="AD100" t="str">
        <f>IF(AC100&lt;&gt;"",MAX(AD$8:AD99)+1,"")</f>
        <v/>
      </c>
      <c r="AE100" t="str">
        <f t="shared" si="40"/>
        <v/>
      </c>
      <c r="AF100" t="str">
        <f>IF(AE100&lt;&gt;"",MAX(AF$8:AF99)+1,"")</f>
        <v/>
      </c>
      <c r="AG100" t="str">
        <f t="shared" si="41"/>
        <v/>
      </c>
      <c r="AH100" t="str">
        <f>IF(AG100&lt;&gt;"",MAX(AH$8:AH99)+1,"")</f>
        <v/>
      </c>
      <c r="AI100" t="str">
        <f t="shared" si="42"/>
        <v/>
      </c>
      <c r="AJ100" t="str">
        <f>IF(AI100&lt;&gt;"",MAX(AJ$8:AJ99)+1,"")</f>
        <v/>
      </c>
      <c r="AK100" s="26">
        <f t="shared" si="55"/>
        <v>0</v>
      </c>
      <c r="AL100">
        <f t="shared" si="56"/>
        <v>0</v>
      </c>
      <c r="AM100">
        <f t="shared" si="57"/>
        <v>5</v>
      </c>
      <c r="AN100" t="str">
        <f t="shared" si="58"/>
        <v/>
      </c>
      <c r="AO100" t="str">
        <f>IF(AN100="","",MAX(AO$8:AO99)+1)</f>
        <v/>
      </c>
      <c r="AP100" t="str">
        <f t="shared" si="58"/>
        <v/>
      </c>
      <c r="AQ100" t="str">
        <f t="shared" si="58"/>
        <v/>
      </c>
      <c r="AR100" t="str">
        <f t="shared" si="58"/>
        <v/>
      </c>
      <c r="AS100" t="str">
        <f t="shared" si="59"/>
        <v/>
      </c>
      <c r="AT100" t="str">
        <f>IF(AS100="","",MAX(AT$8:AT99)+1)</f>
        <v/>
      </c>
      <c r="AU100" t="str">
        <f t="shared" si="60"/>
        <v/>
      </c>
      <c r="AV100" s="119" t="str">
        <f t="shared" si="61"/>
        <v/>
      </c>
      <c r="AW100" t="str">
        <f t="shared" si="62"/>
        <v/>
      </c>
      <c r="AX100" t="str">
        <f t="shared" si="62"/>
        <v/>
      </c>
      <c r="AY100" t="str">
        <f t="shared" si="62"/>
        <v/>
      </c>
      <c r="AZ100" t="str">
        <f t="shared" si="62"/>
        <v/>
      </c>
      <c r="BA100" s="119" t="str">
        <f t="shared" si="63"/>
        <v/>
      </c>
      <c r="BC100" t="str">
        <f t="shared" si="64"/>
        <v>,00</v>
      </c>
      <c r="BD100">
        <f t="shared" si="43"/>
        <v>0</v>
      </c>
    </row>
    <row r="101" spans="1:16382" ht="21" customHeight="1" x14ac:dyDescent="0.35">
      <c r="A101" s="257" t="s">
        <v>716</v>
      </c>
      <c r="B101" s="257" t="s">
        <v>507</v>
      </c>
      <c r="C101" s="257" t="s">
        <v>507</v>
      </c>
      <c r="D101" s="257" t="s">
        <v>507</v>
      </c>
      <c r="E101" s="258" t="s">
        <v>507</v>
      </c>
      <c r="F101" s="258" t="s">
        <v>507</v>
      </c>
      <c r="G101" s="257" t="s">
        <v>507</v>
      </c>
      <c r="H101" s="258" t="s">
        <v>507</v>
      </c>
      <c r="I101" t="s">
        <v>507</v>
      </c>
      <c r="J101" s="259" t="s">
        <v>507</v>
      </c>
      <c r="K101" s="257" t="s">
        <v>507</v>
      </c>
      <c r="L101" s="257" t="s">
        <v>507</v>
      </c>
      <c r="M101" s="257" t="s">
        <v>507</v>
      </c>
      <c r="N101" s="257" t="s">
        <v>507</v>
      </c>
      <c r="O101" s="257" t="s">
        <v>507</v>
      </c>
      <c r="P101" s="257" t="s">
        <v>507</v>
      </c>
      <c r="Q101" s="257" t="s">
        <v>507</v>
      </c>
      <c r="R101" s="131" t="str">
        <f t="shared" si="51"/>
        <v/>
      </c>
      <c r="S101" s="137" t="e">
        <f t="shared" si="36"/>
        <v>#N/A</v>
      </c>
      <c r="T101" s="257" t="s">
        <v>507</v>
      </c>
      <c r="U101" s="257" t="s">
        <v>507</v>
      </c>
      <c r="V101" s="257" t="s">
        <v>507</v>
      </c>
      <c r="W101" s="260" t="s">
        <v>507</v>
      </c>
      <c r="X101" s="257" t="s">
        <v>507</v>
      </c>
      <c r="Y101" s="257" t="s">
        <v>507</v>
      </c>
      <c r="Z101" s="257" t="s">
        <v>507</v>
      </c>
      <c r="AA101" s="257" t="s">
        <v>507</v>
      </c>
      <c r="AB101">
        <f>IF(AA101&lt;&gt;"",MAX(AB$8:AB100)+1,"")</f>
        <v>9</v>
      </c>
      <c r="AC101" t="str">
        <f t="shared" si="39"/>
        <v/>
      </c>
      <c r="AD101" t="str">
        <f>IF(AC101&lt;&gt;"",MAX(AD$8:AD100)+1,"")</f>
        <v/>
      </c>
      <c r="AE101" t="str">
        <f t="shared" si="40"/>
        <v/>
      </c>
      <c r="AF101" t="str">
        <f>IF(AE101&lt;&gt;"",MAX(AF$8:AF100)+1,"")</f>
        <v/>
      </c>
      <c r="AG101" t="str">
        <f t="shared" si="41"/>
        <v/>
      </c>
      <c r="AH101" t="str">
        <f>IF(AG101&lt;&gt;"",MAX(AH$8:AH100)+1,"")</f>
        <v/>
      </c>
      <c r="AI101" t="str">
        <f t="shared" si="42"/>
        <v/>
      </c>
      <c r="AJ101" t="str">
        <f>IF(AI101&lt;&gt;"",MAX(AJ$8:AJ100)+1,"")</f>
        <v/>
      </c>
      <c r="AK101" s="257" t="s">
        <v>507</v>
      </c>
      <c r="AL101" s="257" t="s">
        <v>507</v>
      </c>
      <c r="AM101" s="257" t="s">
        <v>507</v>
      </c>
      <c r="AN101" s="257" t="s">
        <v>507</v>
      </c>
      <c r="AO101" s="257" t="s">
        <v>507</v>
      </c>
      <c r="AP101" s="257" t="s">
        <v>507</v>
      </c>
      <c r="AQ101" s="257" t="s">
        <v>507</v>
      </c>
      <c r="AR101" s="257" t="s">
        <v>507</v>
      </c>
      <c r="AS101" t="str">
        <f t="shared" si="59"/>
        <v>xxx</v>
      </c>
      <c r="AU101" t="str">
        <f t="shared" si="60"/>
        <v xml:space="preserve">x </v>
      </c>
      <c r="AV101" s="119" t="str">
        <f t="shared" si="61"/>
        <v>x xxx</v>
      </c>
      <c r="AW101" t="str">
        <f>IF(ISERROR(SEARCH(AW$8,$G101,1)),"",AW$8)</f>
        <v/>
      </c>
      <c r="AX101" t="str">
        <f>IF(ISERROR(SEARCH(AX$8,$G101,1)),"",AX$8)</f>
        <v/>
      </c>
      <c r="AY101" t="str">
        <f>IF(ISERROR(SEARCH(AY$8,$G101,1)),"",AY$8)</f>
        <v/>
      </c>
      <c r="AZ101" t="str">
        <f>IF(ISERROR(SEARCH(AZ$8,$G101,1)),"",AZ$8)</f>
        <v/>
      </c>
      <c r="BA101" s="119" t="s">
        <v>507</v>
      </c>
      <c r="BB101" s="257"/>
      <c r="BC101" s="257"/>
      <c r="BD101" s="257"/>
      <c r="BE101" s="257"/>
      <c r="BF101" s="257"/>
      <c r="BG101" s="257"/>
      <c r="BH101" s="257"/>
      <c r="BI101" s="257"/>
      <c r="BJ101" s="257"/>
      <c r="BK101" s="257"/>
      <c r="BL101" s="257"/>
      <c r="BM101" s="257"/>
      <c r="BN101" s="257"/>
      <c r="BO101" s="257"/>
      <c r="BP101" s="257"/>
      <c r="BQ101" s="257"/>
      <c r="BR101" s="257"/>
      <c r="BS101" s="257"/>
      <c r="BT101" s="257"/>
      <c r="BU101" s="257"/>
      <c r="BV101" s="257"/>
      <c r="BW101" s="257"/>
      <c r="BX101" s="257"/>
      <c r="BY101" s="257"/>
      <c r="BZ101" s="257"/>
      <c r="CA101" s="257"/>
      <c r="CB101" s="257"/>
      <c r="CC101" s="257"/>
      <c r="CD101" s="257"/>
      <c r="CE101" s="257"/>
      <c r="CF101" s="257"/>
      <c r="CG101" s="257"/>
      <c r="CH101" s="257"/>
      <c r="CI101" s="257"/>
      <c r="CJ101" s="257"/>
      <c r="CK101" s="257"/>
      <c r="CL101" s="257"/>
      <c r="CM101" s="257"/>
      <c r="CN101" s="257"/>
      <c r="CO101" s="257"/>
      <c r="CP101" s="257"/>
      <c r="CQ101" s="257"/>
      <c r="CR101" s="257"/>
      <c r="CS101" s="257"/>
      <c r="CT101" s="257"/>
      <c r="CU101" s="257"/>
      <c r="CV101" s="257"/>
      <c r="CW101" s="257"/>
      <c r="CX101" s="257"/>
      <c r="CY101" s="257"/>
      <c r="CZ101" s="257"/>
      <c r="DA101" s="257"/>
      <c r="DB101" s="257"/>
      <c r="DC101" s="257"/>
      <c r="DD101" s="257"/>
      <c r="DE101" s="257"/>
      <c r="DF101" s="257"/>
      <c r="DG101" s="257"/>
      <c r="DH101" s="257"/>
      <c r="DI101" s="257"/>
      <c r="DJ101" s="257"/>
      <c r="DK101" s="257"/>
      <c r="DL101" s="257"/>
      <c r="DM101" s="257"/>
      <c r="DN101" s="257"/>
      <c r="DO101" s="257"/>
      <c r="DP101" s="257"/>
      <c r="DQ101" s="257"/>
      <c r="DR101" s="257"/>
      <c r="DS101" s="257"/>
      <c r="DT101" s="257"/>
      <c r="DU101" s="257"/>
      <c r="DV101" s="257"/>
      <c r="DW101" s="257"/>
      <c r="DX101" s="257"/>
      <c r="DY101" s="257"/>
      <c r="DZ101" s="257"/>
      <c r="EA101" s="257"/>
      <c r="EB101" s="257"/>
      <c r="EC101" s="257"/>
      <c r="ED101" s="257"/>
      <c r="EE101" s="257"/>
      <c r="EF101" s="257"/>
      <c r="EG101" s="257"/>
      <c r="EH101" s="257"/>
      <c r="EI101" s="257"/>
      <c r="EJ101" s="257"/>
      <c r="EK101" s="257"/>
      <c r="EL101" s="257"/>
      <c r="EM101" s="257"/>
      <c r="EN101" s="257"/>
      <c r="EO101" s="257"/>
      <c r="EP101" s="257"/>
      <c r="EQ101" s="257"/>
      <c r="ER101" s="257"/>
      <c r="ES101" s="257"/>
      <c r="ET101" s="257"/>
      <c r="EU101" s="257"/>
      <c r="EV101" s="257"/>
      <c r="EW101" s="257"/>
      <c r="EX101" s="257"/>
      <c r="EY101" s="257"/>
      <c r="EZ101" s="257"/>
      <c r="FA101" s="257"/>
      <c r="FB101" s="257"/>
      <c r="FC101" s="257"/>
      <c r="FD101" s="257"/>
      <c r="FE101" s="257"/>
      <c r="FF101" s="257"/>
      <c r="FG101" s="257"/>
      <c r="FH101" s="257"/>
      <c r="FI101" s="257"/>
      <c r="FJ101" s="257"/>
      <c r="FK101" s="257"/>
      <c r="FL101" s="257"/>
      <c r="FM101" s="257"/>
      <c r="FN101" s="257"/>
      <c r="FO101" s="257"/>
      <c r="FP101" s="257"/>
      <c r="FQ101" s="257"/>
      <c r="FR101" s="257"/>
      <c r="FS101" s="257"/>
      <c r="FT101" s="257"/>
      <c r="FU101" s="257"/>
      <c r="FV101" s="257"/>
      <c r="FW101" s="257"/>
      <c r="FX101" s="257"/>
      <c r="FY101" s="257"/>
      <c r="FZ101" s="257"/>
      <c r="GA101" s="257"/>
      <c r="GB101" s="257"/>
      <c r="GC101" s="257"/>
      <c r="GD101" s="257"/>
      <c r="GE101" s="257"/>
      <c r="GF101" s="257"/>
      <c r="GG101" s="257"/>
      <c r="GH101" s="257"/>
      <c r="GI101" s="257"/>
      <c r="GJ101" s="257"/>
      <c r="GK101" s="257"/>
      <c r="GL101" s="257"/>
      <c r="GM101" s="257"/>
      <c r="GN101" s="257"/>
      <c r="GO101" s="257"/>
      <c r="GP101" s="257"/>
      <c r="GQ101" s="257"/>
      <c r="GR101" s="257"/>
      <c r="GS101" s="257"/>
      <c r="GT101" s="257"/>
      <c r="GU101" s="257"/>
      <c r="GV101" s="257"/>
      <c r="GW101" s="257"/>
      <c r="GX101" s="257"/>
      <c r="GY101" s="257"/>
      <c r="GZ101" s="257"/>
      <c r="HA101" s="257"/>
      <c r="HB101" s="257"/>
      <c r="HC101" s="257"/>
      <c r="HD101" s="257"/>
      <c r="HE101" s="257"/>
      <c r="HF101" s="257"/>
      <c r="HG101" s="257"/>
      <c r="HH101" s="257"/>
      <c r="HI101" s="257"/>
      <c r="HJ101" s="257"/>
      <c r="HK101" s="257"/>
      <c r="HL101" s="257"/>
      <c r="HM101" s="257"/>
      <c r="HN101" s="257"/>
      <c r="HO101" s="257"/>
      <c r="HP101" s="257"/>
      <c r="HQ101" s="257"/>
      <c r="HR101" s="257"/>
      <c r="HS101" s="257"/>
      <c r="HT101" s="257"/>
      <c r="HU101" s="257"/>
      <c r="HV101" s="257"/>
      <c r="HW101" s="257"/>
      <c r="HX101" s="257"/>
      <c r="HY101" s="257"/>
      <c r="HZ101" s="257"/>
      <c r="IA101" s="257"/>
      <c r="IB101" s="257"/>
      <c r="IC101" s="257"/>
      <c r="ID101" s="257"/>
      <c r="IE101" s="257"/>
      <c r="IF101" s="257"/>
      <c r="IG101" s="257"/>
      <c r="IH101" s="257"/>
      <c r="II101" s="257"/>
      <c r="IJ101" s="257"/>
      <c r="IK101" s="257"/>
      <c r="IL101" s="257"/>
      <c r="IM101" s="257"/>
      <c r="IN101" s="257"/>
      <c r="IO101" s="257"/>
      <c r="IP101" s="257"/>
      <c r="IQ101" s="257"/>
      <c r="IR101" s="257"/>
      <c r="IS101" s="257"/>
      <c r="IT101" s="257"/>
      <c r="IU101" s="257"/>
      <c r="IV101" s="257"/>
      <c r="IW101" s="257"/>
      <c r="IX101" s="257"/>
      <c r="IY101" s="257"/>
      <c r="IZ101" s="257"/>
      <c r="JA101" s="257"/>
      <c r="JB101" s="257"/>
      <c r="JC101" s="257"/>
      <c r="JD101" s="257"/>
      <c r="JE101" s="257"/>
      <c r="JF101" s="257"/>
      <c r="JG101" s="257"/>
      <c r="JH101" s="257"/>
      <c r="JI101" s="257"/>
      <c r="JJ101" s="257"/>
      <c r="JK101" s="257"/>
      <c r="JL101" s="257"/>
      <c r="JM101" s="257"/>
      <c r="JN101" s="257"/>
      <c r="JO101" s="257"/>
      <c r="JP101" s="257"/>
      <c r="JQ101" s="257"/>
      <c r="JR101" s="257"/>
      <c r="JS101" s="257"/>
      <c r="JT101" s="257"/>
      <c r="JU101" s="257"/>
      <c r="JV101" s="257"/>
      <c r="JW101" s="257"/>
      <c r="JX101" s="257"/>
      <c r="JY101" s="257"/>
      <c r="JZ101" s="257"/>
      <c r="KA101" s="257"/>
      <c r="KB101" s="257"/>
      <c r="KC101" s="257"/>
      <c r="KD101" s="257"/>
      <c r="KE101" s="257"/>
      <c r="KF101" s="257"/>
      <c r="KG101" s="257"/>
      <c r="KH101" s="257"/>
      <c r="KI101" s="257"/>
      <c r="KJ101" s="257"/>
      <c r="KK101" s="257"/>
      <c r="KL101" s="257"/>
      <c r="KM101" s="257"/>
      <c r="KN101" s="257"/>
      <c r="KO101" s="257"/>
      <c r="KP101" s="257"/>
      <c r="KQ101" s="257"/>
      <c r="KR101" s="257"/>
      <c r="KS101" s="257"/>
      <c r="KT101" s="257"/>
      <c r="KU101" s="257"/>
      <c r="KV101" s="257"/>
      <c r="KW101" s="257"/>
      <c r="KX101" s="257"/>
      <c r="KY101" s="257"/>
      <c r="KZ101" s="257"/>
      <c r="LA101" s="257"/>
      <c r="LB101" s="257"/>
      <c r="LC101" s="257"/>
      <c r="LD101" s="257"/>
      <c r="LE101" s="257"/>
      <c r="LF101" s="257"/>
      <c r="LG101" s="257"/>
      <c r="LH101" s="257"/>
      <c r="LI101" s="257"/>
      <c r="LJ101" s="257"/>
      <c r="LK101" s="257"/>
      <c r="LL101" s="257"/>
      <c r="LM101" s="257"/>
      <c r="LN101" s="257"/>
      <c r="LO101" s="257"/>
      <c r="LP101" s="257"/>
      <c r="LQ101" s="257"/>
      <c r="LR101" s="257"/>
      <c r="LS101" s="257"/>
      <c r="LT101" s="257"/>
      <c r="LU101" s="257"/>
      <c r="LV101" s="257"/>
      <c r="LW101" s="257"/>
      <c r="LX101" s="257"/>
      <c r="LY101" s="257"/>
      <c r="LZ101" s="257"/>
      <c r="MA101" s="257"/>
      <c r="MB101" s="257"/>
      <c r="MC101" s="257"/>
      <c r="MD101" s="257"/>
      <c r="ME101" s="257"/>
      <c r="MF101" s="257"/>
      <c r="MG101" s="257"/>
      <c r="MH101" s="257"/>
      <c r="MI101" s="257"/>
      <c r="MJ101" s="257"/>
      <c r="MK101" s="257"/>
      <c r="ML101" s="257"/>
      <c r="MM101" s="257"/>
      <c r="MN101" s="257"/>
      <c r="MO101" s="257"/>
      <c r="MP101" s="257"/>
      <c r="MQ101" s="257"/>
      <c r="MR101" s="257"/>
      <c r="MS101" s="257"/>
      <c r="MT101" s="257"/>
      <c r="MU101" s="257"/>
      <c r="MV101" s="257"/>
      <c r="MW101" s="257"/>
      <c r="MX101" s="257"/>
      <c r="MY101" s="257"/>
      <c r="MZ101" s="257"/>
      <c r="NA101" s="257"/>
      <c r="NB101" s="257"/>
      <c r="NC101" s="257"/>
      <c r="ND101" s="257"/>
      <c r="NE101" s="257"/>
      <c r="NF101" s="257"/>
      <c r="NG101" s="257"/>
      <c r="NH101" s="257"/>
      <c r="NI101" s="257"/>
      <c r="NJ101" s="257"/>
      <c r="NK101" s="257"/>
      <c r="NL101" s="257"/>
      <c r="NM101" s="257"/>
      <c r="NN101" s="257"/>
      <c r="NO101" s="257"/>
      <c r="NP101" s="257"/>
      <c r="NQ101" s="257"/>
      <c r="NR101" s="257"/>
      <c r="NS101" s="257"/>
      <c r="NT101" s="257"/>
      <c r="NU101" s="257"/>
      <c r="NV101" s="257"/>
      <c r="NW101" s="257"/>
      <c r="NX101" s="257"/>
      <c r="NY101" s="257"/>
      <c r="NZ101" s="257"/>
      <c r="OA101" s="257"/>
      <c r="OB101" s="257"/>
      <c r="OC101" s="257"/>
      <c r="OD101" s="257"/>
      <c r="OE101" s="257"/>
      <c r="OF101" s="257"/>
      <c r="OG101" s="257"/>
      <c r="OH101" s="257"/>
      <c r="OI101" s="257"/>
      <c r="OJ101" s="257"/>
      <c r="OK101" s="257"/>
      <c r="OL101" s="257"/>
      <c r="OM101" s="257"/>
      <c r="ON101" s="257"/>
      <c r="OO101" s="257"/>
      <c r="OP101" s="257"/>
      <c r="OQ101" s="257"/>
      <c r="OR101" s="257"/>
      <c r="OS101" s="257"/>
      <c r="OT101" s="257"/>
      <c r="OU101" s="257"/>
      <c r="OV101" s="257"/>
      <c r="OW101" s="257"/>
      <c r="OX101" s="257"/>
      <c r="OY101" s="257"/>
      <c r="OZ101" s="257"/>
      <c r="PA101" s="257"/>
      <c r="PB101" s="257"/>
      <c r="PC101" s="257"/>
      <c r="PD101" s="257"/>
      <c r="PE101" s="257"/>
      <c r="PF101" s="257"/>
      <c r="PG101" s="257"/>
      <c r="PH101" s="257"/>
      <c r="PI101" s="257"/>
      <c r="PJ101" s="257"/>
      <c r="PK101" s="257"/>
      <c r="PL101" s="257"/>
      <c r="PM101" s="257"/>
      <c r="PN101" s="257"/>
      <c r="PO101" s="257"/>
      <c r="PP101" s="257"/>
      <c r="PQ101" s="257"/>
      <c r="PR101" s="257"/>
      <c r="PS101" s="257"/>
      <c r="PT101" s="257"/>
      <c r="PU101" s="257"/>
      <c r="PV101" s="257"/>
      <c r="PW101" s="257"/>
      <c r="PX101" s="257"/>
      <c r="PY101" s="257"/>
      <c r="PZ101" s="257"/>
      <c r="QA101" s="257"/>
      <c r="QB101" s="257"/>
      <c r="QC101" s="257"/>
      <c r="QD101" s="257"/>
      <c r="QE101" s="257"/>
      <c r="QF101" s="257"/>
      <c r="QG101" s="257"/>
      <c r="QH101" s="257"/>
      <c r="QI101" s="257"/>
      <c r="QJ101" s="257"/>
      <c r="QK101" s="257"/>
      <c r="QL101" s="257"/>
      <c r="QM101" s="257"/>
      <c r="QN101" s="257"/>
      <c r="QO101" s="257"/>
      <c r="QP101" s="257"/>
      <c r="QQ101" s="257"/>
      <c r="QR101" s="257"/>
      <c r="QS101" s="257"/>
      <c r="QT101" s="257"/>
      <c r="QU101" s="257"/>
      <c r="QV101" s="257"/>
      <c r="QW101" s="257"/>
      <c r="QX101" s="257"/>
      <c r="QY101" s="257"/>
      <c r="QZ101" s="257"/>
      <c r="RA101" s="257"/>
      <c r="RB101" s="257"/>
      <c r="RC101" s="257"/>
      <c r="RD101" s="257"/>
      <c r="RE101" s="257"/>
      <c r="RF101" s="257"/>
      <c r="RG101" s="257"/>
      <c r="RH101" s="257"/>
      <c r="RI101" s="257"/>
      <c r="RJ101" s="257"/>
      <c r="RK101" s="257"/>
      <c r="RL101" s="257"/>
      <c r="RM101" s="257"/>
      <c r="RN101" s="257"/>
      <c r="RO101" s="257"/>
      <c r="RP101" s="257"/>
      <c r="RQ101" s="257"/>
      <c r="RR101" s="257"/>
      <c r="RS101" s="257"/>
      <c r="RT101" s="257"/>
      <c r="RU101" s="257"/>
      <c r="RV101" s="257"/>
      <c r="RW101" s="257"/>
      <c r="RX101" s="257"/>
      <c r="RY101" s="257"/>
      <c r="RZ101" s="257"/>
      <c r="SA101" s="257"/>
      <c r="SB101" s="257"/>
      <c r="SC101" s="257"/>
      <c r="SD101" s="257"/>
      <c r="SE101" s="257"/>
      <c r="SF101" s="257"/>
      <c r="SG101" s="257"/>
      <c r="SH101" s="257"/>
      <c r="SI101" s="257"/>
      <c r="SJ101" s="257"/>
      <c r="SK101" s="257"/>
      <c r="SL101" s="257"/>
      <c r="SM101" s="257"/>
      <c r="SN101" s="257"/>
      <c r="SO101" s="257"/>
      <c r="SP101" s="257"/>
      <c r="SQ101" s="257"/>
      <c r="SR101" s="257"/>
      <c r="SS101" s="257"/>
      <c r="ST101" s="257"/>
      <c r="SU101" s="257"/>
      <c r="SV101" s="257"/>
      <c r="SW101" s="257"/>
      <c r="SX101" s="257"/>
      <c r="SY101" s="257"/>
      <c r="SZ101" s="257"/>
      <c r="TA101" s="257"/>
      <c r="TB101" s="257"/>
      <c r="TC101" s="257"/>
      <c r="TD101" s="257"/>
      <c r="TE101" s="257"/>
      <c r="TF101" s="257"/>
      <c r="TG101" s="257"/>
      <c r="TH101" s="257"/>
      <c r="TI101" s="257"/>
      <c r="TJ101" s="257"/>
      <c r="TK101" s="257"/>
      <c r="TL101" s="257"/>
      <c r="TM101" s="257"/>
      <c r="TN101" s="257"/>
      <c r="TO101" s="257"/>
      <c r="TP101" s="257"/>
      <c r="TQ101" s="257"/>
      <c r="TR101" s="257"/>
      <c r="TS101" s="257"/>
      <c r="TT101" s="257"/>
      <c r="TU101" s="257"/>
      <c r="TV101" s="257"/>
      <c r="TW101" s="257"/>
      <c r="TX101" s="257"/>
      <c r="TY101" s="257"/>
      <c r="TZ101" s="257"/>
      <c r="UA101" s="257"/>
      <c r="UB101" s="257"/>
      <c r="UC101" s="257"/>
      <c r="UD101" s="257"/>
      <c r="UE101" s="257"/>
      <c r="UF101" s="257"/>
      <c r="UG101" s="257"/>
      <c r="UH101" s="257"/>
      <c r="UI101" s="257"/>
      <c r="UJ101" s="257"/>
      <c r="UK101" s="257"/>
      <c r="UL101" s="257"/>
      <c r="UM101" s="257"/>
      <c r="UN101" s="257"/>
      <c r="UO101" s="257"/>
      <c r="UP101" s="257"/>
      <c r="UQ101" s="257"/>
      <c r="UR101" s="257"/>
      <c r="US101" s="257"/>
      <c r="UT101" s="257"/>
      <c r="UU101" s="257"/>
      <c r="UV101" s="257"/>
      <c r="UW101" s="257"/>
      <c r="UX101" s="257"/>
      <c r="UY101" s="257"/>
      <c r="UZ101" s="257"/>
      <c r="VA101" s="257"/>
      <c r="VB101" s="257"/>
      <c r="VC101" s="257"/>
      <c r="VD101" s="257"/>
      <c r="VE101" s="257"/>
      <c r="VF101" s="257"/>
      <c r="VG101" s="257"/>
      <c r="VH101" s="257"/>
      <c r="VI101" s="257"/>
      <c r="VJ101" s="257"/>
      <c r="VK101" s="257"/>
      <c r="VL101" s="257"/>
      <c r="VM101" s="257"/>
      <c r="VN101" s="257"/>
      <c r="VO101" s="257"/>
      <c r="VP101" s="257"/>
      <c r="VQ101" s="257"/>
      <c r="VR101" s="257"/>
      <c r="VS101" s="257"/>
      <c r="VT101" s="257"/>
      <c r="VU101" s="257"/>
      <c r="VV101" s="257"/>
      <c r="VW101" s="257"/>
      <c r="VX101" s="257"/>
      <c r="VY101" s="257"/>
      <c r="VZ101" s="257"/>
      <c r="WA101" s="257"/>
      <c r="WB101" s="257"/>
      <c r="WC101" s="257"/>
      <c r="WD101" s="257"/>
      <c r="WE101" s="257"/>
      <c r="WF101" s="257"/>
      <c r="WG101" s="257"/>
      <c r="WH101" s="257"/>
      <c r="WI101" s="257"/>
      <c r="WJ101" s="257"/>
      <c r="WK101" s="257"/>
      <c r="WL101" s="257"/>
      <c r="WM101" s="257"/>
      <c r="WN101" s="257"/>
      <c r="WO101" s="257"/>
      <c r="WP101" s="257"/>
      <c r="WQ101" s="257"/>
      <c r="WR101" s="257"/>
      <c r="WS101" s="257"/>
      <c r="WT101" s="257"/>
      <c r="WU101" s="257"/>
      <c r="WV101" s="257"/>
      <c r="WW101" s="257"/>
      <c r="WX101" s="257"/>
      <c r="WY101" s="257"/>
      <c r="WZ101" s="257"/>
      <c r="XA101" s="257"/>
      <c r="XB101" s="257"/>
      <c r="XC101" s="257"/>
      <c r="XD101" s="257"/>
      <c r="XE101" s="257"/>
      <c r="XF101" s="257"/>
      <c r="XG101" s="257"/>
      <c r="XH101" s="257"/>
      <c r="XI101" s="257"/>
      <c r="XJ101" s="257"/>
      <c r="XK101" s="257"/>
      <c r="XL101" s="257"/>
      <c r="XM101" s="257"/>
      <c r="XN101" s="257"/>
      <c r="XO101" s="257"/>
      <c r="XP101" s="257"/>
      <c r="XQ101" s="257"/>
      <c r="XR101" s="257"/>
      <c r="XS101" s="257"/>
      <c r="XT101" s="257"/>
      <c r="XU101" s="257"/>
      <c r="XV101" s="257"/>
      <c r="XW101" s="257"/>
      <c r="XX101" s="257"/>
      <c r="XY101" s="257"/>
      <c r="XZ101" s="257"/>
      <c r="YA101" s="257"/>
      <c r="YB101" s="257"/>
      <c r="YC101" s="257"/>
      <c r="YD101" s="257"/>
      <c r="YE101" s="257"/>
      <c r="YF101" s="257"/>
      <c r="YG101" s="257"/>
      <c r="YH101" s="257"/>
      <c r="YI101" s="257"/>
      <c r="YJ101" s="257"/>
      <c r="YK101" s="257"/>
      <c r="YL101" s="257"/>
      <c r="YM101" s="257"/>
      <c r="YN101" s="257"/>
      <c r="YO101" s="257"/>
      <c r="YP101" s="257"/>
      <c r="YQ101" s="257"/>
      <c r="YR101" s="257"/>
      <c r="YS101" s="257"/>
      <c r="YT101" s="257"/>
      <c r="YU101" s="257"/>
      <c r="YV101" s="257"/>
      <c r="YW101" s="257"/>
      <c r="YX101" s="257"/>
      <c r="YY101" s="257"/>
      <c r="YZ101" s="257"/>
      <c r="ZA101" s="257"/>
      <c r="ZB101" s="257"/>
      <c r="ZC101" s="257"/>
      <c r="ZD101" s="257"/>
      <c r="ZE101" s="257"/>
      <c r="ZF101" s="257"/>
      <c r="ZG101" s="257"/>
      <c r="ZH101" s="257"/>
      <c r="ZI101" s="257"/>
      <c r="ZJ101" s="257"/>
      <c r="ZK101" s="257"/>
      <c r="ZL101" s="257"/>
      <c r="ZM101" s="257"/>
      <c r="ZN101" s="257"/>
      <c r="ZO101" s="257"/>
      <c r="ZP101" s="257"/>
      <c r="ZQ101" s="257"/>
      <c r="ZR101" s="257"/>
      <c r="ZS101" s="257"/>
      <c r="ZT101" s="257"/>
      <c r="ZU101" s="257"/>
      <c r="ZV101" s="257"/>
      <c r="ZW101" s="257"/>
      <c r="ZX101" s="257"/>
      <c r="ZY101" s="257"/>
      <c r="ZZ101" s="257"/>
      <c r="AAA101" s="257"/>
      <c r="AAB101" s="257"/>
      <c r="AAC101" s="257"/>
      <c r="AAD101" s="257"/>
      <c r="AAE101" s="257"/>
      <c r="AAF101" s="257"/>
      <c r="AAG101" s="257"/>
      <c r="AAH101" s="257"/>
      <c r="AAI101" s="257"/>
      <c r="AAJ101" s="257"/>
      <c r="AAK101" s="257"/>
      <c r="AAL101" s="257"/>
      <c r="AAM101" s="257"/>
      <c r="AAN101" s="257"/>
      <c r="AAO101" s="257"/>
      <c r="AAP101" s="257"/>
      <c r="AAQ101" s="257"/>
      <c r="AAR101" s="257"/>
      <c r="AAS101" s="257"/>
      <c r="AAT101" s="257"/>
      <c r="AAU101" s="257"/>
      <c r="AAV101" s="257"/>
      <c r="AAW101" s="257"/>
      <c r="AAX101" s="257"/>
      <c r="AAY101" s="257"/>
      <c r="AAZ101" s="257"/>
      <c r="ABA101" s="257"/>
      <c r="ABB101" s="257"/>
      <c r="ABC101" s="257"/>
      <c r="ABD101" s="257"/>
      <c r="ABE101" s="257"/>
      <c r="ABF101" s="257"/>
      <c r="ABG101" s="257"/>
      <c r="ABH101" s="257"/>
      <c r="ABI101" s="257"/>
      <c r="ABJ101" s="257"/>
      <c r="ABK101" s="257"/>
      <c r="ABL101" s="257"/>
      <c r="ABM101" s="257"/>
      <c r="ABN101" s="257"/>
      <c r="ABO101" s="257"/>
      <c r="ABP101" s="257"/>
      <c r="ABQ101" s="257"/>
      <c r="ABR101" s="257"/>
      <c r="ABS101" s="257"/>
      <c r="ABT101" s="257"/>
      <c r="ABU101" s="257"/>
      <c r="ABV101" s="257"/>
      <c r="ABW101" s="257"/>
      <c r="ABX101" s="257"/>
      <c r="ABY101" s="257"/>
      <c r="ABZ101" s="257"/>
      <c r="ACA101" s="257"/>
      <c r="ACB101" s="257"/>
      <c r="ACC101" s="257"/>
      <c r="ACD101" s="257"/>
      <c r="ACE101" s="257"/>
      <c r="ACF101" s="257"/>
      <c r="ACG101" s="257"/>
      <c r="ACH101" s="257"/>
      <c r="ACI101" s="257"/>
      <c r="ACJ101" s="257"/>
      <c r="ACK101" s="257"/>
      <c r="ACL101" s="257"/>
      <c r="ACM101" s="257"/>
      <c r="ACN101" s="257"/>
      <c r="ACO101" s="257"/>
      <c r="ACP101" s="257"/>
      <c r="ACQ101" s="257"/>
      <c r="ACR101" s="257"/>
      <c r="ACS101" s="257"/>
      <c r="ACT101" s="257"/>
      <c r="ACU101" s="257"/>
      <c r="ACV101" s="257"/>
      <c r="ACW101" s="257"/>
      <c r="ACX101" s="257"/>
      <c r="ACY101" s="257"/>
      <c r="ACZ101" s="257"/>
      <c r="ADA101" s="257"/>
      <c r="ADB101" s="257"/>
      <c r="ADC101" s="257"/>
      <c r="ADD101" s="257"/>
      <c r="ADE101" s="257"/>
      <c r="ADF101" s="257"/>
      <c r="ADG101" s="257"/>
      <c r="ADH101" s="257"/>
      <c r="ADI101" s="257"/>
      <c r="ADJ101" s="257"/>
      <c r="ADK101" s="257"/>
      <c r="ADL101" s="257"/>
      <c r="ADM101" s="257"/>
      <c r="ADN101" s="257"/>
      <c r="ADO101" s="257"/>
      <c r="ADP101" s="257"/>
      <c r="ADQ101" s="257"/>
      <c r="ADR101" s="257"/>
      <c r="ADS101" s="257"/>
      <c r="ADT101" s="257"/>
      <c r="ADU101" s="257"/>
      <c r="ADV101" s="257"/>
      <c r="ADW101" s="257"/>
      <c r="ADX101" s="257"/>
      <c r="ADY101" s="257"/>
      <c r="ADZ101" s="257"/>
      <c r="AEA101" s="257"/>
      <c r="AEB101" s="257"/>
      <c r="AEC101" s="257"/>
      <c r="AED101" s="257"/>
      <c r="AEE101" s="257"/>
      <c r="AEF101" s="257"/>
      <c r="AEG101" s="257"/>
      <c r="AEH101" s="257"/>
      <c r="AEI101" s="257"/>
      <c r="AEJ101" s="257"/>
      <c r="AEK101" s="257"/>
      <c r="AEL101" s="257"/>
      <c r="AEM101" s="257"/>
      <c r="AEN101" s="257"/>
      <c r="AEO101" s="257"/>
      <c r="AEP101" s="257"/>
      <c r="AEQ101" s="257"/>
      <c r="AER101" s="257"/>
      <c r="AES101" s="257"/>
      <c r="AET101" s="257"/>
      <c r="AEU101" s="257"/>
      <c r="AEV101" s="257"/>
      <c r="AEW101" s="257"/>
      <c r="AEX101" s="257"/>
      <c r="AEY101" s="257"/>
      <c r="AEZ101" s="257"/>
      <c r="AFA101" s="257"/>
      <c r="AFB101" s="257"/>
      <c r="AFC101" s="257"/>
      <c r="AFD101" s="257"/>
      <c r="AFE101" s="257"/>
      <c r="AFF101" s="257"/>
      <c r="AFG101" s="257"/>
      <c r="AFH101" s="257"/>
      <c r="AFI101" s="257"/>
      <c r="AFJ101" s="257"/>
      <c r="AFK101" s="257"/>
      <c r="AFL101" s="257"/>
      <c r="AFM101" s="257"/>
      <c r="AFN101" s="257"/>
      <c r="AFO101" s="257"/>
      <c r="AFP101" s="257"/>
      <c r="AFQ101" s="257"/>
      <c r="AFR101" s="257"/>
      <c r="AFS101" s="257"/>
      <c r="AFT101" s="257"/>
      <c r="AFU101" s="257"/>
      <c r="AFV101" s="257"/>
      <c r="AFW101" s="257"/>
      <c r="AFX101" s="257"/>
      <c r="AFY101" s="257"/>
      <c r="AFZ101" s="257"/>
      <c r="AGA101" s="257"/>
      <c r="AGB101" s="257"/>
      <c r="AGC101" s="257"/>
      <c r="AGD101" s="257"/>
      <c r="AGE101" s="257"/>
      <c r="AGF101" s="257"/>
      <c r="AGG101" s="257"/>
      <c r="AGH101" s="257"/>
      <c r="AGI101" s="257"/>
      <c r="AGJ101" s="257"/>
      <c r="AGK101" s="257"/>
      <c r="AGL101" s="257"/>
      <c r="AGM101" s="257"/>
      <c r="AGN101" s="257"/>
      <c r="AGO101" s="257"/>
      <c r="AGP101" s="257"/>
      <c r="AGQ101" s="257"/>
      <c r="AGR101" s="257"/>
      <c r="AGS101" s="257"/>
      <c r="AGT101" s="257"/>
      <c r="AGU101" s="257"/>
      <c r="AGV101" s="257"/>
      <c r="AGW101" s="257"/>
      <c r="AGX101" s="257"/>
      <c r="AGY101" s="257"/>
      <c r="AGZ101" s="257"/>
      <c r="AHA101" s="257"/>
      <c r="AHB101" s="257"/>
      <c r="AHC101" s="257"/>
      <c r="AHD101" s="257"/>
      <c r="AHE101" s="257"/>
      <c r="AHF101" s="257"/>
      <c r="AHG101" s="257"/>
      <c r="AHH101" s="257"/>
      <c r="AHI101" s="257"/>
      <c r="AHJ101" s="257"/>
      <c r="AHK101" s="257"/>
      <c r="AHL101" s="257"/>
      <c r="AHM101" s="257"/>
      <c r="AHN101" s="257"/>
      <c r="AHO101" s="257"/>
      <c r="AHP101" s="257"/>
      <c r="AHQ101" s="257"/>
      <c r="AHR101" s="257"/>
      <c r="AHS101" s="257"/>
      <c r="AHT101" s="257"/>
      <c r="AHU101" s="257"/>
      <c r="AHV101" s="257"/>
      <c r="AHW101" s="257"/>
      <c r="AHX101" s="257"/>
      <c r="AHY101" s="257"/>
      <c r="AHZ101" s="257"/>
      <c r="AIA101" s="257"/>
      <c r="AIB101" s="257"/>
      <c r="AIC101" s="257"/>
      <c r="AID101" s="257"/>
      <c r="AIE101" s="257"/>
      <c r="AIF101" s="257"/>
      <c r="AIG101" s="257"/>
      <c r="AIH101" s="257"/>
      <c r="AII101" s="257"/>
      <c r="AIJ101" s="257"/>
      <c r="AIK101" s="257"/>
      <c r="AIL101" s="257"/>
      <c r="AIM101" s="257"/>
      <c r="AIN101" s="257"/>
      <c r="AIO101" s="257"/>
      <c r="AIP101" s="257"/>
      <c r="AIQ101" s="257"/>
      <c r="AIR101" s="257"/>
      <c r="AIS101" s="257"/>
      <c r="AIT101" s="257"/>
      <c r="AIU101" s="257"/>
      <c r="AIV101" s="257"/>
      <c r="AIW101" s="257"/>
      <c r="AIX101" s="257"/>
      <c r="AIY101" s="257"/>
      <c r="AIZ101" s="257"/>
      <c r="AJA101" s="257"/>
      <c r="AJB101" s="257"/>
      <c r="AJC101" s="257"/>
      <c r="AJD101" s="257"/>
      <c r="AJE101" s="257"/>
      <c r="AJF101" s="257"/>
      <c r="AJG101" s="257"/>
      <c r="AJH101" s="257"/>
      <c r="AJI101" s="257"/>
      <c r="AJJ101" s="257"/>
      <c r="AJK101" s="257"/>
      <c r="AJL101" s="257"/>
      <c r="AJM101" s="257"/>
      <c r="AJN101" s="257"/>
      <c r="AJO101" s="257"/>
      <c r="AJP101" s="257"/>
      <c r="AJQ101" s="257"/>
      <c r="AJR101" s="257"/>
      <c r="AJS101" s="257"/>
      <c r="AJT101" s="257"/>
      <c r="AJU101" s="257"/>
      <c r="AJV101" s="257"/>
      <c r="AJW101" s="257"/>
      <c r="AJX101" s="257"/>
      <c r="AJY101" s="257"/>
      <c r="AJZ101" s="257"/>
      <c r="AKA101" s="257"/>
      <c r="AKB101" s="257"/>
      <c r="AKC101" s="257"/>
      <c r="AKD101" s="257"/>
      <c r="AKE101" s="257"/>
      <c r="AKF101" s="257"/>
      <c r="AKG101" s="257"/>
      <c r="AKH101" s="257"/>
      <c r="AKI101" s="257"/>
      <c r="AKJ101" s="257"/>
      <c r="AKK101" s="257"/>
      <c r="AKL101" s="257"/>
      <c r="AKM101" s="257"/>
      <c r="AKN101" s="257"/>
      <c r="AKO101" s="257"/>
      <c r="AKP101" s="257"/>
      <c r="AKQ101" s="257"/>
      <c r="AKR101" s="257"/>
      <c r="AKS101" s="257"/>
      <c r="AKT101" s="257"/>
      <c r="AKU101" s="257"/>
      <c r="AKV101" s="257"/>
      <c r="AKW101" s="257"/>
      <c r="AKX101" s="257"/>
      <c r="AKY101" s="257"/>
      <c r="AKZ101" s="257"/>
      <c r="ALA101" s="257"/>
      <c r="ALB101" s="257"/>
      <c r="ALC101" s="257"/>
      <c r="ALD101" s="257"/>
      <c r="ALE101" s="257"/>
      <c r="ALF101" s="257"/>
      <c r="ALG101" s="257"/>
      <c r="ALH101" s="257"/>
      <c r="ALI101" s="257"/>
      <c r="ALJ101" s="257"/>
      <c r="ALK101" s="257"/>
      <c r="ALL101" s="257"/>
      <c r="ALM101" s="257"/>
      <c r="ALN101" s="257"/>
      <c r="ALO101" s="257"/>
      <c r="ALP101" s="257"/>
      <c r="ALQ101" s="257"/>
      <c r="ALR101" s="257"/>
      <c r="ALS101" s="257"/>
      <c r="ALT101" s="257"/>
      <c r="ALU101" s="257"/>
      <c r="ALV101" s="257"/>
      <c r="ALW101" s="257"/>
      <c r="ALX101" s="257"/>
      <c r="ALY101" s="257"/>
      <c r="ALZ101" s="257"/>
      <c r="AMA101" s="257"/>
      <c r="AMB101" s="257"/>
      <c r="AMC101" s="257"/>
      <c r="AMD101" s="257"/>
      <c r="AME101" s="257"/>
      <c r="AMF101" s="257"/>
      <c r="AMG101" s="257"/>
      <c r="AMH101" s="257"/>
      <c r="AMI101" s="257"/>
      <c r="AMJ101" s="257"/>
      <c r="AMK101" s="257"/>
      <c r="AML101" s="257"/>
      <c r="AMM101" s="257"/>
      <c r="AMN101" s="257"/>
      <c r="AMO101" s="257"/>
      <c r="AMP101" s="257"/>
      <c r="AMQ101" s="257"/>
      <c r="AMR101" s="257"/>
      <c r="AMS101" s="257"/>
      <c r="AMT101" s="257"/>
      <c r="AMU101" s="257"/>
      <c r="AMV101" s="257"/>
      <c r="AMW101" s="257"/>
      <c r="AMX101" s="257"/>
      <c r="AMY101" s="257"/>
      <c r="AMZ101" s="257"/>
      <c r="ANA101" s="257"/>
      <c r="ANB101" s="257"/>
      <c r="ANC101" s="257"/>
      <c r="AND101" s="257"/>
      <c r="ANE101" s="257"/>
      <c r="ANF101" s="257"/>
      <c r="ANG101" s="257"/>
      <c r="ANH101" s="257"/>
      <c r="ANI101" s="257"/>
      <c r="ANJ101" s="257"/>
      <c r="ANK101" s="257"/>
      <c r="ANL101" s="257"/>
      <c r="ANM101" s="257"/>
      <c r="ANN101" s="257"/>
      <c r="ANO101" s="257"/>
      <c r="ANP101" s="257"/>
      <c r="ANQ101" s="257"/>
      <c r="ANR101" s="257"/>
      <c r="ANS101" s="257"/>
      <c r="ANT101" s="257"/>
      <c r="ANU101" s="257"/>
      <c r="ANV101" s="257"/>
      <c r="ANW101" s="257"/>
      <c r="ANX101" s="257"/>
      <c r="ANY101" s="257"/>
      <c r="ANZ101" s="257"/>
      <c r="AOA101" s="257"/>
      <c r="AOB101" s="257"/>
      <c r="AOC101" s="257"/>
      <c r="AOD101" s="257"/>
      <c r="AOE101" s="257"/>
      <c r="AOF101" s="257"/>
      <c r="AOG101" s="257"/>
      <c r="AOH101" s="257"/>
      <c r="AOI101" s="257"/>
      <c r="AOJ101" s="257"/>
      <c r="AOK101" s="257"/>
      <c r="AOL101" s="257"/>
      <c r="AOM101" s="257"/>
      <c r="AON101" s="257"/>
      <c r="AOO101" s="257"/>
      <c r="AOP101" s="257"/>
      <c r="AOQ101" s="257"/>
      <c r="AOR101" s="257"/>
      <c r="AOS101" s="257"/>
      <c r="AOT101" s="257"/>
      <c r="AOU101" s="257"/>
      <c r="AOV101" s="257"/>
      <c r="AOW101" s="257"/>
      <c r="AOX101" s="257"/>
      <c r="AOY101" s="257"/>
      <c r="AOZ101" s="257"/>
      <c r="APA101" s="257"/>
      <c r="APB101" s="257"/>
      <c r="APC101" s="257"/>
      <c r="APD101" s="257"/>
      <c r="APE101" s="257"/>
      <c r="APF101" s="257"/>
      <c r="APG101" s="257"/>
      <c r="APH101" s="257"/>
      <c r="API101" s="257"/>
      <c r="APJ101" s="257"/>
      <c r="APK101" s="257"/>
      <c r="APL101" s="257"/>
      <c r="APM101" s="257"/>
      <c r="APN101" s="257"/>
      <c r="APO101" s="257"/>
      <c r="APP101" s="257"/>
      <c r="APQ101" s="257"/>
      <c r="APR101" s="257"/>
      <c r="APS101" s="257"/>
      <c r="APT101" s="257"/>
      <c r="APU101" s="257"/>
      <c r="APV101" s="257"/>
      <c r="APW101" s="257"/>
      <c r="APX101" s="257"/>
      <c r="APY101" s="257"/>
      <c r="APZ101" s="257"/>
      <c r="AQA101" s="257"/>
      <c r="AQB101" s="257"/>
      <c r="AQC101" s="257"/>
      <c r="AQD101" s="257"/>
      <c r="AQE101" s="257"/>
      <c r="AQF101" s="257"/>
      <c r="AQG101" s="257"/>
      <c r="AQH101" s="257"/>
      <c r="AQI101" s="257"/>
      <c r="AQJ101" s="257"/>
      <c r="AQK101" s="257"/>
      <c r="AQL101" s="257"/>
      <c r="AQM101" s="257"/>
      <c r="AQN101" s="257"/>
      <c r="AQO101" s="257"/>
      <c r="AQP101" s="257"/>
      <c r="AQQ101" s="257"/>
      <c r="AQR101" s="257"/>
      <c r="AQS101" s="257"/>
      <c r="AQT101" s="257"/>
      <c r="AQU101" s="257"/>
      <c r="AQV101" s="257"/>
      <c r="AQW101" s="257"/>
      <c r="AQX101" s="257"/>
      <c r="AQY101" s="257"/>
      <c r="AQZ101" s="257"/>
      <c r="ARA101" s="257"/>
      <c r="ARB101" s="257"/>
      <c r="ARC101" s="257"/>
      <c r="ARD101" s="257"/>
      <c r="ARE101" s="257"/>
      <c r="ARF101" s="257"/>
      <c r="ARG101" s="257"/>
      <c r="ARH101" s="257"/>
      <c r="ARI101" s="257"/>
      <c r="ARJ101" s="257"/>
      <c r="ARK101" s="257"/>
      <c r="ARL101" s="257"/>
      <c r="ARM101" s="257"/>
      <c r="ARN101" s="257"/>
      <c r="ARO101" s="257"/>
      <c r="ARP101" s="257"/>
      <c r="ARQ101" s="257"/>
      <c r="ARR101" s="257"/>
      <c r="ARS101" s="257"/>
      <c r="ART101" s="257"/>
      <c r="ARU101" s="257"/>
      <c r="ARV101" s="257"/>
      <c r="ARW101" s="257"/>
      <c r="ARX101" s="257"/>
      <c r="ARY101" s="257"/>
      <c r="ARZ101" s="257"/>
      <c r="ASA101" s="257"/>
      <c r="ASB101" s="257"/>
      <c r="ASC101" s="257"/>
      <c r="ASD101" s="257"/>
      <c r="ASE101" s="257"/>
      <c r="ASF101" s="257"/>
      <c r="ASG101" s="257"/>
      <c r="ASH101" s="257"/>
      <c r="ASI101" s="257"/>
      <c r="ASJ101" s="257"/>
      <c r="ASK101" s="257"/>
      <c r="ASL101" s="257"/>
      <c r="ASM101" s="257"/>
      <c r="ASN101" s="257"/>
      <c r="ASO101" s="257"/>
      <c r="ASP101" s="257"/>
      <c r="ASQ101" s="257"/>
      <c r="ASR101" s="257"/>
      <c r="ASS101" s="257"/>
      <c r="AST101" s="257"/>
      <c r="ASU101" s="257"/>
      <c r="ASV101" s="257"/>
      <c r="ASW101" s="257"/>
      <c r="ASX101" s="257"/>
      <c r="ASY101" s="257"/>
      <c r="ASZ101" s="257"/>
      <c r="ATA101" s="257"/>
      <c r="ATB101" s="257"/>
      <c r="ATC101" s="257"/>
      <c r="ATD101" s="257"/>
      <c r="ATE101" s="257"/>
      <c r="ATF101" s="257"/>
      <c r="ATG101" s="257"/>
      <c r="ATH101" s="257"/>
      <c r="ATI101" s="257"/>
      <c r="ATJ101" s="257"/>
      <c r="ATK101" s="257"/>
      <c r="ATL101" s="257"/>
      <c r="ATM101" s="257"/>
      <c r="ATN101" s="257"/>
      <c r="ATO101" s="257"/>
      <c r="ATP101" s="257"/>
      <c r="ATQ101" s="257"/>
      <c r="ATR101" s="257"/>
      <c r="ATS101" s="257"/>
      <c r="ATT101" s="257"/>
      <c r="ATU101" s="257"/>
      <c r="ATV101" s="257"/>
      <c r="ATW101" s="257"/>
      <c r="ATX101" s="257"/>
      <c r="ATY101" s="257"/>
      <c r="ATZ101" s="257"/>
      <c r="AUA101" s="257"/>
      <c r="AUB101" s="257"/>
      <c r="AUC101" s="257"/>
      <c r="AUD101" s="257"/>
      <c r="AUE101" s="257"/>
      <c r="AUF101" s="257"/>
      <c r="AUG101" s="257"/>
      <c r="AUH101" s="257"/>
      <c r="AUI101" s="257"/>
      <c r="AUJ101" s="257"/>
      <c r="AUK101" s="257"/>
      <c r="AUL101" s="257"/>
      <c r="AUM101" s="257"/>
      <c r="AUN101" s="257"/>
      <c r="AUO101" s="257"/>
      <c r="AUP101" s="257"/>
      <c r="AUQ101" s="257"/>
      <c r="AUR101" s="257"/>
      <c r="AUS101" s="257"/>
      <c r="AUT101" s="257"/>
      <c r="AUU101" s="257"/>
      <c r="AUV101" s="257"/>
      <c r="AUW101" s="257"/>
      <c r="AUX101" s="257"/>
      <c r="AUY101" s="257"/>
      <c r="AUZ101" s="257"/>
      <c r="AVA101" s="257"/>
      <c r="AVB101" s="257"/>
      <c r="AVC101" s="257"/>
      <c r="AVD101" s="257"/>
      <c r="AVE101" s="257"/>
      <c r="AVF101" s="257"/>
      <c r="AVG101" s="257"/>
      <c r="AVH101" s="257"/>
      <c r="AVI101" s="257"/>
      <c r="AVJ101" s="257"/>
      <c r="AVK101" s="257"/>
      <c r="AVL101" s="257"/>
      <c r="AVM101" s="257"/>
      <c r="AVN101" s="257"/>
      <c r="AVO101" s="257"/>
      <c r="AVP101" s="257"/>
      <c r="AVQ101" s="257"/>
      <c r="AVR101" s="257"/>
      <c r="AVS101" s="257"/>
      <c r="AVT101" s="257"/>
      <c r="AVU101" s="257"/>
      <c r="AVV101" s="257"/>
      <c r="AVW101" s="257"/>
      <c r="AVX101" s="257"/>
      <c r="AVY101" s="257"/>
      <c r="AVZ101" s="257"/>
      <c r="AWA101" s="257"/>
      <c r="AWB101" s="257"/>
      <c r="AWC101" s="257"/>
      <c r="AWD101" s="257"/>
      <c r="AWE101" s="257"/>
      <c r="AWF101" s="257"/>
      <c r="AWG101" s="257"/>
      <c r="AWH101" s="257"/>
      <c r="AWI101" s="257"/>
      <c r="AWJ101" s="257"/>
      <c r="AWK101" s="257"/>
      <c r="AWL101" s="257"/>
      <c r="AWM101" s="257"/>
      <c r="AWN101" s="257"/>
      <c r="AWO101" s="257"/>
      <c r="AWP101" s="257"/>
      <c r="AWQ101" s="257"/>
      <c r="AWR101" s="257"/>
      <c r="AWS101" s="257"/>
      <c r="AWT101" s="257"/>
      <c r="AWU101" s="257"/>
      <c r="AWV101" s="257"/>
      <c r="AWW101" s="257"/>
      <c r="AWX101" s="257"/>
      <c r="AWY101" s="257"/>
      <c r="AWZ101" s="257"/>
      <c r="AXA101" s="257"/>
      <c r="AXB101" s="257"/>
      <c r="AXC101" s="257"/>
      <c r="AXD101" s="257"/>
      <c r="AXE101" s="257"/>
      <c r="AXF101" s="257"/>
      <c r="AXG101" s="257"/>
      <c r="AXH101" s="257"/>
      <c r="AXI101" s="257"/>
      <c r="AXJ101" s="257"/>
      <c r="AXK101" s="257"/>
      <c r="AXL101" s="257"/>
      <c r="AXM101" s="257"/>
      <c r="AXN101" s="257"/>
      <c r="AXO101" s="257"/>
      <c r="AXP101" s="257"/>
      <c r="AXQ101" s="257"/>
      <c r="AXR101" s="257"/>
      <c r="AXS101" s="257"/>
      <c r="AXT101" s="257"/>
      <c r="AXU101" s="257"/>
      <c r="AXV101" s="257"/>
      <c r="AXW101" s="257"/>
      <c r="AXX101" s="257"/>
      <c r="AXY101" s="257"/>
      <c r="AXZ101" s="257"/>
      <c r="AYA101" s="257"/>
      <c r="AYB101" s="257"/>
      <c r="AYC101" s="257"/>
      <c r="AYD101" s="257"/>
      <c r="AYE101" s="257"/>
      <c r="AYF101" s="257"/>
      <c r="AYG101" s="257"/>
      <c r="AYH101" s="257"/>
      <c r="AYI101" s="257"/>
      <c r="AYJ101" s="257"/>
      <c r="AYK101" s="257"/>
      <c r="AYL101" s="257"/>
      <c r="AYM101" s="257"/>
      <c r="AYN101" s="257"/>
      <c r="AYO101" s="257"/>
      <c r="AYP101" s="257"/>
      <c r="AYQ101" s="257"/>
      <c r="AYR101" s="257"/>
      <c r="AYS101" s="257"/>
      <c r="AYT101" s="257"/>
      <c r="AYU101" s="257"/>
      <c r="AYV101" s="257"/>
      <c r="AYW101" s="257"/>
      <c r="AYX101" s="257"/>
      <c r="AYY101" s="257"/>
      <c r="AYZ101" s="257"/>
      <c r="AZA101" s="257"/>
      <c r="AZB101" s="257"/>
      <c r="AZC101" s="257"/>
      <c r="AZD101" s="257"/>
      <c r="AZE101" s="257"/>
      <c r="AZF101" s="257"/>
      <c r="AZG101" s="257"/>
      <c r="AZH101" s="257"/>
      <c r="AZI101" s="257"/>
      <c r="AZJ101" s="257"/>
      <c r="AZK101" s="257"/>
      <c r="AZL101" s="257"/>
      <c r="AZM101" s="257"/>
      <c r="AZN101" s="257"/>
      <c r="AZO101" s="257"/>
      <c r="AZP101" s="257"/>
      <c r="AZQ101" s="257"/>
      <c r="AZR101" s="257"/>
      <c r="AZS101" s="257"/>
      <c r="AZT101" s="257"/>
      <c r="AZU101" s="257"/>
      <c r="AZV101" s="257"/>
      <c r="AZW101" s="257"/>
      <c r="AZX101" s="257"/>
      <c r="AZY101" s="257"/>
      <c r="AZZ101" s="257"/>
      <c r="BAA101" s="257"/>
      <c r="BAB101" s="257"/>
      <c r="BAC101" s="257"/>
      <c r="BAD101" s="257"/>
      <c r="BAE101" s="257"/>
      <c r="BAF101" s="257"/>
      <c r="BAG101" s="257"/>
      <c r="BAH101" s="257"/>
      <c r="BAI101" s="257"/>
      <c r="BAJ101" s="257"/>
      <c r="BAK101" s="257"/>
      <c r="BAL101" s="257"/>
      <c r="BAM101" s="257"/>
      <c r="BAN101" s="257"/>
      <c r="BAO101" s="257"/>
      <c r="BAP101" s="257"/>
      <c r="BAQ101" s="257"/>
      <c r="BAR101" s="257"/>
      <c r="BAS101" s="257"/>
      <c r="BAT101" s="257"/>
      <c r="BAU101" s="257"/>
      <c r="BAV101" s="257"/>
      <c r="BAW101" s="257"/>
      <c r="BAX101" s="257"/>
      <c r="BAY101" s="257"/>
      <c r="BAZ101" s="257"/>
      <c r="BBA101" s="257"/>
      <c r="BBB101" s="257"/>
      <c r="BBC101" s="257"/>
      <c r="BBD101" s="257"/>
      <c r="BBE101" s="257"/>
      <c r="BBF101" s="257"/>
      <c r="BBG101" s="257"/>
      <c r="BBH101" s="257"/>
      <c r="BBI101" s="257"/>
      <c r="BBJ101" s="257"/>
      <c r="BBK101" s="257"/>
      <c r="BBL101" s="257"/>
      <c r="BBM101" s="257"/>
      <c r="BBN101" s="257"/>
      <c r="BBO101" s="257"/>
      <c r="BBP101" s="257"/>
      <c r="BBQ101" s="257"/>
      <c r="BBR101" s="257"/>
      <c r="BBS101" s="257"/>
      <c r="BBT101" s="257"/>
      <c r="BBU101" s="257"/>
      <c r="BBV101" s="257"/>
      <c r="BBW101" s="257"/>
      <c r="BBX101" s="257"/>
      <c r="BBY101" s="257"/>
      <c r="BBZ101" s="257"/>
      <c r="BCA101" s="257"/>
      <c r="BCB101" s="257"/>
      <c r="BCC101" s="257"/>
      <c r="BCD101" s="257"/>
      <c r="BCE101" s="257"/>
      <c r="BCF101" s="257"/>
      <c r="BCG101" s="257"/>
      <c r="BCH101" s="257"/>
      <c r="BCI101" s="257"/>
      <c r="BCJ101" s="257"/>
      <c r="BCK101" s="257"/>
      <c r="BCL101" s="257"/>
      <c r="BCM101" s="257"/>
      <c r="BCN101" s="257"/>
      <c r="BCO101" s="257"/>
      <c r="BCP101" s="257"/>
      <c r="BCQ101" s="257"/>
      <c r="BCR101" s="257"/>
      <c r="BCS101" s="257"/>
      <c r="BCT101" s="257"/>
      <c r="BCU101" s="257"/>
      <c r="BCV101" s="257"/>
      <c r="BCW101" s="257"/>
      <c r="BCX101" s="257"/>
      <c r="BCY101" s="257"/>
      <c r="BCZ101" s="257"/>
      <c r="BDA101" s="257"/>
      <c r="BDB101" s="257"/>
      <c r="BDC101" s="257"/>
      <c r="BDD101" s="257"/>
      <c r="BDE101" s="257"/>
      <c r="BDF101" s="257"/>
      <c r="BDG101" s="257"/>
      <c r="BDH101" s="257"/>
      <c r="BDI101" s="257"/>
      <c r="BDJ101" s="257"/>
      <c r="BDK101" s="257"/>
      <c r="BDL101" s="257"/>
      <c r="BDM101" s="257"/>
      <c r="BDN101" s="257"/>
      <c r="BDO101" s="257"/>
      <c r="BDP101" s="257"/>
      <c r="BDQ101" s="257"/>
      <c r="BDR101" s="257"/>
      <c r="BDS101" s="257"/>
      <c r="BDT101" s="257"/>
      <c r="BDU101" s="257"/>
      <c r="BDV101" s="257"/>
      <c r="BDW101" s="257"/>
      <c r="BDX101" s="257"/>
      <c r="BDY101" s="257"/>
      <c r="BDZ101" s="257"/>
      <c r="BEA101" s="257"/>
      <c r="BEB101" s="257"/>
      <c r="BEC101" s="257"/>
      <c r="BED101" s="257"/>
      <c r="BEE101" s="257"/>
      <c r="BEF101" s="257"/>
      <c r="BEG101" s="257"/>
      <c r="BEH101" s="257"/>
      <c r="BEI101" s="257"/>
      <c r="BEJ101" s="257"/>
      <c r="BEK101" s="257"/>
      <c r="BEL101" s="257"/>
      <c r="BEM101" s="257"/>
      <c r="BEN101" s="257"/>
      <c r="BEO101" s="257"/>
      <c r="BEP101" s="257"/>
      <c r="BEQ101" s="257"/>
      <c r="BER101" s="257"/>
      <c r="BES101" s="257"/>
      <c r="BET101" s="257"/>
      <c r="BEU101" s="257"/>
      <c r="BEV101" s="257"/>
      <c r="BEW101" s="257"/>
      <c r="BEX101" s="257"/>
      <c r="BEY101" s="257"/>
      <c r="BEZ101" s="257"/>
      <c r="BFA101" s="257"/>
      <c r="BFB101" s="257"/>
      <c r="BFC101" s="257"/>
      <c r="BFD101" s="257"/>
      <c r="BFE101" s="257"/>
      <c r="BFF101" s="257"/>
      <c r="BFG101" s="257"/>
      <c r="BFH101" s="257"/>
      <c r="BFI101" s="257"/>
      <c r="BFJ101" s="257"/>
      <c r="BFK101" s="257"/>
      <c r="BFL101" s="257"/>
      <c r="BFM101" s="257"/>
      <c r="BFN101" s="257"/>
      <c r="BFO101" s="257"/>
      <c r="BFP101" s="257"/>
      <c r="BFQ101" s="257"/>
      <c r="BFR101" s="257"/>
      <c r="BFS101" s="257"/>
      <c r="BFT101" s="257"/>
      <c r="BFU101" s="257"/>
      <c r="BFV101" s="257"/>
      <c r="BFW101" s="257"/>
      <c r="BFX101" s="257"/>
      <c r="BFY101" s="257"/>
      <c r="BFZ101" s="257"/>
      <c r="BGA101" s="257"/>
      <c r="BGB101" s="257"/>
      <c r="BGC101" s="257"/>
      <c r="BGD101" s="257"/>
      <c r="BGE101" s="257"/>
      <c r="BGF101" s="257"/>
      <c r="BGG101" s="257"/>
      <c r="BGH101" s="257"/>
      <c r="BGI101" s="257"/>
      <c r="BGJ101" s="257"/>
      <c r="BGK101" s="257"/>
      <c r="BGL101" s="257"/>
      <c r="BGM101" s="257"/>
      <c r="BGN101" s="257"/>
      <c r="BGO101" s="257"/>
      <c r="BGP101" s="257"/>
      <c r="BGQ101" s="257"/>
      <c r="BGR101" s="257"/>
      <c r="BGS101" s="257"/>
      <c r="BGT101" s="257"/>
      <c r="BGU101" s="257"/>
      <c r="BGV101" s="257"/>
      <c r="BGW101" s="257"/>
      <c r="BGX101" s="257"/>
      <c r="BGY101" s="257"/>
      <c r="BGZ101" s="257"/>
      <c r="BHA101" s="257"/>
      <c r="BHB101" s="257"/>
      <c r="BHC101" s="257"/>
      <c r="BHD101" s="257"/>
      <c r="BHE101" s="257"/>
      <c r="BHF101" s="257"/>
      <c r="BHG101" s="257"/>
      <c r="BHH101" s="257"/>
      <c r="BHI101" s="257"/>
      <c r="BHJ101" s="257"/>
      <c r="BHK101" s="257"/>
      <c r="BHL101" s="257"/>
      <c r="BHM101" s="257"/>
      <c r="BHN101" s="257"/>
      <c r="BHO101" s="257"/>
      <c r="BHP101" s="257"/>
      <c r="BHQ101" s="257"/>
      <c r="BHR101" s="257"/>
      <c r="BHS101" s="257"/>
      <c r="BHT101" s="257"/>
      <c r="BHU101" s="257"/>
      <c r="BHV101" s="257"/>
      <c r="BHW101" s="257"/>
      <c r="BHX101" s="257"/>
      <c r="BHY101" s="257"/>
      <c r="BHZ101" s="257"/>
      <c r="BIA101" s="257"/>
      <c r="BIB101" s="257"/>
      <c r="BIC101" s="257"/>
      <c r="BID101" s="257"/>
      <c r="BIE101" s="257"/>
      <c r="BIF101" s="257"/>
      <c r="BIG101" s="257"/>
      <c r="BIH101" s="257"/>
      <c r="BII101" s="257"/>
      <c r="BIJ101" s="257"/>
      <c r="BIK101" s="257"/>
      <c r="BIL101" s="257"/>
      <c r="BIM101" s="257"/>
      <c r="BIN101" s="257"/>
      <c r="BIO101" s="257"/>
      <c r="BIP101" s="257"/>
      <c r="BIQ101" s="257"/>
      <c r="BIR101" s="257"/>
      <c r="BIS101" s="257"/>
      <c r="BIT101" s="257"/>
      <c r="BIU101" s="257"/>
      <c r="BIV101" s="257"/>
      <c r="BIW101" s="257"/>
      <c r="BIX101" s="257"/>
      <c r="BIY101" s="257"/>
      <c r="BIZ101" s="257"/>
      <c r="BJA101" s="257"/>
      <c r="BJB101" s="257"/>
      <c r="BJC101" s="257"/>
      <c r="BJD101" s="257"/>
      <c r="BJE101" s="257"/>
      <c r="BJF101" s="257"/>
      <c r="BJG101" s="257"/>
      <c r="BJH101" s="257"/>
      <c r="BJI101" s="257"/>
      <c r="BJJ101" s="257"/>
      <c r="BJK101" s="257"/>
      <c r="BJL101" s="257"/>
      <c r="BJM101" s="257"/>
      <c r="BJN101" s="257"/>
      <c r="BJO101" s="257"/>
      <c r="BJP101" s="257"/>
      <c r="BJQ101" s="257"/>
      <c r="BJR101" s="257"/>
      <c r="BJS101" s="257"/>
      <c r="BJT101" s="257"/>
      <c r="BJU101" s="257"/>
      <c r="BJV101" s="257"/>
      <c r="BJW101" s="257"/>
      <c r="BJX101" s="257"/>
      <c r="BJY101" s="257"/>
      <c r="BJZ101" s="257"/>
      <c r="BKA101" s="257"/>
      <c r="BKB101" s="257"/>
      <c r="BKC101" s="257"/>
      <c r="BKD101" s="257"/>
      <c r="BKE101" s="257"/>
      <c r="BKF101" s="257"/>
      <c r="BKG101" s="257"/>
      <c r="BKH101" s="257"/>
      <c r="BKI101" s="257"/>
      <c r="BKJ101" s="257"/>
      <c r="BKK101" s="257"/>
      <c r="BKL101" s="257"/>
      <c r="BKM101" s="257"/>
      <c r="BKN101" s="257"/>
      <c r="BKO101" s="257"/>
      <c r="BKP101" s="257"/>
      <c r="BKQ101" s="257"/>
      <c r="BKR101" s="257"/>
      <c r="BKS101" s="257"/>
      <c r="BKT101" s="257"/>
      <c r="BKU101" s="257"/>
      <c r="BKV101" s="257"/>
      <c r="BKW101" s="257"/>
      <c r="BKX101" s="257"/>
      <c r="BKY101" s="257"/>
      <c r="BKZ101" s="257"/>
      <c r="BLA101" s="257"/>
      <c r="BLB101" s="257"/>
      <c r="BLC101" s="257"/>
      <c r="BLD101" s="257"/>
      <c r="BLE101" s="257"/>
      <c r="BLF101" s="257"/>
      <c r="BLG101" s="257"/>
      <c r="BLH101" s="257"/>
      <c r="BLI101" s="257"/>
      <c r="BLJ101" s="257"/>
      <c r="BLK101" s="257"/>
      <c r="BLL101" s="257"/>
      <c r="BLM101" s="257"/>
      <c r="BLN101" s="257"/>
      <c r="BLO101" s="257"/>
      <c r="BLP101" s="257"/>
      <c r="BLQ101" s="257"/>
      <c r="BLR101" s="257"/>
      <c r="BLS101" s="257"/>
      <c r="BLT101" s="257"/>
      <c r="BLU101" s="257"/>
      <c r="BLV101" s="257"/>
      <c r="BLW101" s="257"/>
      <c r="BLX101" s="257"/>
      <c r="BLY101" s="257"/>
      <c r="BLZ101" s="257"/>
      <c r="BMA101" s="257"/>
      <c r="BMB101" s="257"/>
      <c r="BMC101" s="257"/>
      <c r="BMD101" s="257"/>
      <c r="BME101" s="257"/>
      <c r="BMF101" s="257"/>
      <c r="BMG101" s="257"/>
      <c r="BMH101" s="257"/>
      <c r="BMI101" s="257"/>
      <c r="BMJ101" s="257"/>
      <c r="BMK101" s="257"/>
      <c r="BML101" s="257"/>
      <c r="BMM101" s="257"/>
      <c r="BMN101" s="257"/>
      <c r="BMO101" s="257"/>
      <c r="BMP101" s="257"/>
      <c r="BMQ101" s="257"/>
      <c r="BMR101" s="257"/>
      <c r="BMS101" s="257"/>
      <c r="BMT101" s="257"/>
      <c r="BMU101" s="257"/>
      <c r="BMV101" s="257"/>
      <c r="BMW101" s="257"/>
      <c r="BMX101" s="257"/>
      <c r="BMY101" s="257"/>
      <c r="BMZ101" s="257"/>
      <c r="BNA101" s="257"/>
      <c r="BNB101" s="257"/>
      <c r="BNC101" s="257"/>
      <c r="BND101" s="257"/>
      <c r="BNE101" s="257"/>
      <c r="BNF101" s="257"/>
      <c r="BNG101" s="257"/>
      <c r="BNH101" s="257"/>
      <c r="BNI101" s="257"/>
      <c r="BNJ101" s="257"/>
      <c r="BNK101" s="257"/>
      <c r="BNL101" s="257"/>
      <c r="BNM101" s="257"/>
      <c r="BNN101" s="257"/>
      <c r="BNO101" s="257"/>
      <c r="BNP101" s="257"/>
      <c r="BNQ101" s="257"/>
      <c r="BNR101" s="257"/>
      <c r="BNS101" s="257"/>
      <c r="BNT101" s="257"/>
      <c r="BNU101" s="257"/>
      <c r="BNV101" s="257"/>
      <c r="BNW101" s="257"/>
      <c r="BNX101" s="257"/>
      <c r="BNY101" s="257"/>
      <c r="BNZ101" s="257"/>
      <c r="BOA101" s="257"/>
      <c r="BOB101" s="257"/>
      <c r="BOC101" s="257"/>
      <c r="BOD101" s="257"/>
      <c r="BOE101" s="257"/>
      <c r="BOF101" s="257"/>
      <c r="BOG101" s="257"/>
      <c r="BOH101" s="257"/>
      <c r="BOI101" s="257"/>
      <c r="BOJ101" s="257"/>
      <c r="BOK101" s="257"/>
      <c r="BOL101" s="257"/>
      <c r="BOM101" s="257"/>
      <c r="BON101" s="257"/>
      <c r="BOO101" s="257"/>
      <c r="BOP101" s="257"/>
      <c r="BOQ101" s="257"/>
      <c r="BOR101" s="257"/>
      <c r="BOS101" s="257"/>
      <c r="BOT101" s="257"/>
      <c r="BOU101" s="257"/>
      <c r="BOV101" s="257"/>
      <c r="BOW101" s="257"/>
      <c r="BOX101" s="257"/>
      <c r="BOY101" s="257"/>
      <c r="BOZ101" s="257"/>
      <c r="BPA101" s="257"/>
      <c r="BPB101" s="257"/>
      <c r="BPC101" s="257"/>
      <c r="BPD101" s="257"/>
      <c r="BPE101" s="257"/>
      <c r="BPF101" s="257"/>
      <c r="BPG101" s="257"/>
      <c r="BPH101" s="257"/>
      <c r="BPI101" s="257"/>
      <c r="BPJ101" s="257"/>
      <c r="BPK101" s="257"/>
      <c r="BPL101" s="257"/>
      <c r="BPM101" s="257"/>
      <c r="BPN101" s="257"/>
      <c r="BPO101" s="257"/>
      <c r="BPP101" s="257"/>
      <c r="BPQ101" s="257"/>
      <c r="BPR101" s="257"/>
      <c r="BPS101" s="257"/>
      <c r="BPT101" s="257"/>
      <c r="BPU101" s="257"/>
      <c r="BPV101" s="257"/>
      <c r="BPW101" s="257"/>
      <c r="BPX101" s="257"/>
      <c r="BPY101" s="257"/>
      <c r="BPZ101" s="257"/>
      <c r="BQA101" s="257"/>
      <c r="BQB101" s="257"/>
      <c r="BQC101" s="257"/>
      <c r="BQD101" s="257"/>
      <c r="BQE101" s="257"/>
      <c r="BQF101" s="257"/>
      <c r="BQG101" s="257"/>
      <c r="BQH101" s="257"/>
      <c r="BQI101" s="257"/>
      <c r="BQJ101" s="257"/>
      <c r="BQK101" s="257"/>
      <c r="BQL101" s="257"/>
      <c r="BQM101" s="257"/>
      <c r="BQN101" s="257"/>
      <c r="BQO101" s="257"/>
      <c r="BQP101" s="257"/>
      <c r="BQQ101" s="257"/>
      <c r="BQR101" s="257"/>
      <c r="BQS101" s="257"/>
      <c r="BQT101" s="257"/>
      <c r="BQU101" s="257"/>
      <c r="BQV101" s="257"/>
      <c r="BQW101" s="257"/>
      <c r="BQX101" s="257"/>
      <c r="BQY101" s="257"/>
      <c r="BQZ101" s="257"/>
      <c r="BRA101" s="257"/>
      <c r="BRB101" s="257"/>
      <c r="BRC101" s="257"/>
      <c r="BRD101" s="257"/>
      <c r="BRE101" s="257"/>
      <c r="BRF101" s="257"/>
      <c r="BRG101" s="257"/>
      <c r="BRH101" s="257"/>
      <c r="BRI101" s="257"/>
      <c r="BRJ101" s="257"/>
      <c r="BRK101" s="257"/>
      <c r="BRL101" s="257"/>
      <c r="BRM101" s="257"/>
      <c r="BRN101" s="257"/>
      <c r="BRO101" s="257"/>
      <c r="BRP101" s="257"/>
      <c r="BRQ101" s="257"/>
      <c r="BRR101" s="257"/>
      <c r="BRS101" s="257"/>
      <c r="BRT101" s="257"/>
      <c r="BRU101" s="257"/>
      <c r="BRV101" s="257"/>
      <c r="BRW101" s="257"/>
      <c r="BRX101" s="257"/>
      <c r="BRY101" s="257"/>
      <c r="BRZ101" s="257"/>
      <c r="BSA101" s="257"/>
      <c r="BSB101" s="257"/>
      <c r="BSC101" s="257"/>
      <c r="BSD101" s="257"/>
      <c r="BSE101" s="257"/>
      <c r="BSF101" s="257"/>
      <c r="BSG101" s="257"/>
      <c r="BSH101" s="257"/>
      <c r="BSI101" s="257"/>
      <c r="BSJ101" s="257"/>
      <c r="BSK101" s="257"/>
      <c r="BSL101" s="257"/>
      <c r="BSM101" s="257"/>
      <c r="BSN101" s="257"/>
      <c r="BSO101" s="257"/>
      <c r="BSP101" s="257"/>
      <c r="BSQ101" s="257"/>
      <c r="BSR101" s="257"/>
      <c r="BSS101" s="257"/>
      <c r="BST101" s="257"/>
      <c r="BSU101" s="257"/>
      <c r="BSV101" s="257"/>
      <c r="BSW101" s="257"/>
      <c r="BSX101" s="257"/>
      <c r="BSY101" s="257"/>
      <c r="BSZ101" s="257"/>
      <c r="BTA101" s="257"/>
      <c r="BTB101" s="257"/>
      <c r="BTC101" s="257"/>
      <c r="BTD101" s="257"/>
      <c r="BTE101" s="257"/>
      <c r="BTF101" s="257"/>
      <c r="BTG101" s="257"/>
      <c r="BTH101" s="257"/>
      <c r="BTI101" s="257"/>
      <c r="BTJ101" s="257"/>
      <c r="BTK101" s="257"/>
      <c r="BTL101" s="257"/>
      <c r="BTM101" s="257"/>
      <c r="BTN101" s="257"/>
      <c r="BTO101" s="257"/>
      <c r="BTP101" s="257"/>
      <c r="BTQ101" s="257"/>
      <c r="BTR101" s="257"/>
      <c r="BTS101" s="257"/>
      <c r="BTT101" s="257"/>
      <c r="BTU101" s="257"/>
      <c r="BTV101" s="257"/>
      <c r="BTW101" s="257"/>
      <c r="BTX101" s="257"/>
      <c r="BTY101" s="257"/>
      <c r="BTZ101" s="257"/>
      <c r="BUA101" s="257"/>
      <c r="BUB101" s="257"/>
      <c r="BUC101" s="257"/>
      <c r="BUD101" s="257"/>
      <c r="BUE101" s="257"/>
      <c r="BUF101" s="257"/>
      <c r="BUG101" s="257"/>
      <c r="BUH101" s="257"/>
      <c r="BUI101" s="257"/>
      <c r="BUJ101" s="257"/>
      <c r="BUK101" s="257"/>
      <c r="BUL101" s="257"/>
      <c r="BUM101" s="257"/>
      <c r="BUN101" s="257"/>
      <c r="BUO101" s="257"/>
      <c r="BUP101" s="257"/>
      <c r="BUQ101" s="257"/>
      <c r="BUR101" s="257"/>
      <c r="BUS101" s="257"/>
      <c r="BUT101" s="257"/>
      <c r="BUU101" s="257"/>
      <c r="BUV101" s="257"/>
      <c r="BUW101" s="257"/>
      <c r="BUX101" s="257"/>
      <c r="BUY101" s="257"/>
      <c r="BUZ101" s="257"/>
      <c r="BVA101" s="257"/>
      <c r="BVB101" s="257"/>
      <c r="BVC101" s="257"/>
      <c r="BVD101" s="257"/>
      <c r="BVE101" s="257"/>
      <c r="BVF101" s="257"/>
      <c r="BVG101" s="257"/>
      <c r="BVH101" s="257"/>
      <c r="BVI101" s="257"/>
      <c r="BVJ101" s="257"/>
      <c r="BVK101" s="257"/>
      <c r="BVL101" s="257"/>
      <c r="BVM101" s="257"/>
      <c r="BVN101" s="257"/>
      <c r="BVO101" s="257"/>
      <c r="BVP101" s="257"/>
      <c r="BVQ101" s="257"/>
      <c r="BVR101" s="257"/>
      <c r="BVS101" s="257"/>
      <c r="BVT101" s="257"/>
      <c r="BVU101" s="257"/>
      <c r="BVV101" s="257"/>
      <c r="BVW101" s="257"/>
      <c r="BVX101" s="257"/>
      <c r="BVY101" s="257"/>
      <c r="BVZ101" s="257"/>
      <c r="BWA101" s="257"/>
      <c r="BWB101" s="257"/>
      <c r="BWC101" s="257"/>
      <c r="BWD101" s="257"/>
      <c r="BWE101" s="257"/>
      <c r="BWF101" s="257"/>
      <c r="BWG101" s="257"/>
      <c r="BWH101" s="257"/>
      <c r="BWI101" s="257"/>
      <c r="BWJ101" s="257"/>
      <c r="BWK101" s="257"/>
      <c r="BWL101" s="257"/>
      <c r="BWM101" s="257"/>
      <c r="BWN101" s="257"/>
      <c r="BWO101" s="257"/>
      <c r="BWP101" s="257"/>
      <c r="BWQ101" s="257"/>
      <c r="BWR101" s="257"/>
      <c r="BWS101" s="257"/>
      <c r="BWT101" s="257"/>
      <c r="BWU101" s="257"/>
      <c r="BWV101" s="257"/>
      <c r="BWW101" s="257"/>
      <c r="BWX101" s="257"/>
      <c r="BWY101" s="257"/>
      <c r="BWZ101" s="257"/>
      <c r="BXA101" s="257"/>
      <c r="BXB101" s="257"/>
      <c r="BXC101" s="257"/>
      <c r="BXD101" s="257"/>
      <c r="BXE101" s="257"/>
      <c r="BXF101" s="257"/>
      <c r="BXG101" s="257"/>
      <c r="BXH101" s="257"/>
      <c r="BXI101" s="257"/>
      <c r="BXJ101" s="257"/>
      <c r="BXK101" s="257"/>
      <c r="BXL101" s="257"/>
      <c r="BXM101" s="257"/>
      <c r="BXN101" s="257"/>
      <c r="BXO101" s="257"/>
      <c r="BXP101" s="257"/>
      <c r="BXQ101" s="257"/>
      <c r="BXR101" s="257"/>
      <c r="BXS101" s="257"/>
      <c r="BXT101" s="257"/>
      <c r="BXU101" s="257"/>
      <c r="BXV101" s="257"/>
      <c r="BXW101" s="257"/>
      <c r="BXX101" s="257"/>
      <c r="BXY101" s="257"/>
      <c r="BXZ101" s="257"/>
      <c r="BYA101" s="257"/>
      <c r="BYB101" s="257"/>
      <c r="BYC101" s="257"/>
      <c r="BYD101" s="257"/>
      <c r="BYE101" s="257"/>
      <c r="BYF101" s="257"/>
      <c r="BYG101" s="257"/>
      <c r="BYH101" s="257"/>
      <c r="BYI101" s="257"/>
      <c r="BYJ101" s="257"/>
      <c r="BYK101" s="257"/>
      <c r="BYL101" s="257"/>
      <c r="BYM101" s="257"/>
      <c r="BYN101" s="257"/>
      <c r="BYO101" s="257"/>
      <c r="BYP101" s="257"/>
      <c r="BYQ101" s="257"/>
      <c r="BYR101" s="257"/>
      <c r="BYS101" s="257"/>
      <c r="BYT101" s="257"/>
      <c r="BYU101" s="257"/>
      <c r="BYV101" s="257"/>
      <c r="BYW101" s="257"/>
      <c r="BYX101" s="257"/>
      <c r="BYY101" s="257"/>
      <c r="BYZ101" s="257"/>
      <c r="BZA101" s="257"/>
      <c r="BZB101" s="257"/>
      <c r="BZC101" s="257"/>
      <c r="BZD101" s="257"/>
      <c r="BZE101" s="257"/>
      <c r="BZF101" s="257"/>
      <c r="BZG101" s="257"/>
      <c r="BZH101" s="257"/>
      <c r="BZI101" s="257"/>
      <c r="BZJ101" s="257"/>
      <c r="BZK101" s="257"/>
      <c r="BZL101" s="257"/>
      <c r="BZM101" s="257"/>
      <c r="BZN101" s="257"/>
      <c r="BZO101" s="257"/>
      <c r="BZP101" s="257"/>
      <c r="BZQ101" s="257"/>
      <c r="BZR101" s="257"/>
      <c r="BZS101" s="257"/>
      <c r="BZT101" s="257"/>
      <c r="BZU101" s="257"/>
      <c r="BZV101" s="257"/>
      <c r="BZW101" s="257"/>
      <c r="BZX101" s="257"/>
      <c r="BZY101" s="257"/>
      <c r="BZZ101" s="257"/>
      <c r="CAA101" s="257"/>
      <c r="CAB101" s="257"/>
      <c r="CAC101" s="257"/>
      <c r="CAD101" s="257"/>
      <c r="CAE101" s="257"/>
      <c r="CAF101" s="257"/>
      <c r="CAG101" s="257"/>
      <c r="CAH101" s="257"/>
      <c r="CAI101" s="257"/>
      <c r="CAJ101" s="257"/>
      <c r="CAK101" s="257"/>
      <c r="CAL101" s="257"/>
      <c r="CAM101" s="257"/>
      <c r="CAN101" s="257"/>
      <c r="CAO101" s="257"/>
      <c r="CAP101" s="257"/>
      <c r="CAQ101" s="257"/>
      <c r="CAR101" s="257"/>
      <c r="CAS101" s="257"/>
      <c r="CAT101" s="257"/>
      <c r="CAU101" s="257"/>
      <c r="CAV101" s="257"/>
      <c r="CAW101" s="257"/>
      <c r="CAX101" s="257"/>
      <c r="CAY101" s="257"/>
      <c r="CAZ101" s="257"/>
      <c r="CBA101" s="257"/>
      <c r="CBB101" s="257"/>
      <c r="CBC101" s="257"/>
      <c r="CBD101" s="257"/>
      <c r="CBE101" s="257"/>
      <c r="CBF101" s="257"/>
      <c r="CBG101" s="257"/>
      <c r="CBH101" s="257"/>
      <c r="CBI101" s="257"/>
      <c r="CBJ101" s="257"/>
      <c r="CBK101" s="257"/>
      <c r="CBL101" s="257"/>
      <c r="CBM101" s="257"/>
      <c r="CBN101" s="257"/>
      <c r="CBO101" s="257"/>
      <c r="CBP101" s="257"/>
      <c r="CBQ101" s="257"/>
      <c r="CBR101" s="257"/>
      <c r="CBS101" s="257"/>
      <c r="CBT101" s="257"/>
      <c r="CBU101" s="257"/>
      <c r="CBV101" s="257"/>
      <c r="CBW101" s="257"/>
      <c r="CBX101" s="257"/>
      <c r="CBY101" s="257"/>
      <c r="CBZ101" s="257"/>
      <c r="CCA101" s="257"/>
      <c r="CCB101" s="257"/>
      <c r="CCC101" s="257"/>
      <c r="CCD101" s="257"/>
      <c r="CCE101" s="257"/>
      <c r="CCF101" s="257"/>
      <c r="CCG101" s="257"/>
      <c r="CCH101" s="257"/>
      <c r="CCI101" s="257"/>
      <c r="CCJ101" s="257"/>
      <c r="CCK101" s="257"/>
      <c r="CCL101" s="257"/>
      <c r="CCM101" s="257"/>
      <c r="CCN101" s="257"/>
      <c r="CCO101" s="257"/>
      <c r="CCP101" s="257"/>
      <c r="CCQ101" s="257"/>
      <c r="CCR101" s="257"/>
      <c r="CCS101" s="257"/>
      <c r="CCT101" s="257"/>
      <c r="CCU101" s="257"/>
      <c r="CCV101" s="257"/>
      <c r="CCW101" s="257"/>
      <c r="CCX101" s="257"/>
      <c r="CCY101" s="257"/>
      <c r="CCZ101" s="257"/>
      <c r="CDA101" s="257"/>
      <c r="CDB101" s="257"/>
      <c r="CDC101" s="257"/>
      <c r="CDD101" s="257"/>
      <c r="CDE101" s="257"/>
      <c r="CDF101" s="257"/>
      <c r="CDG101" s="257"/>
      <c r="CDH101" s="257"/>
      <c r="CDI101" s="257"/>
      <c r="CDJ101" s="257"/>
      <c r="CDK101" s="257"/>
      <c r="CDL101" s="257"/>
      <c r="CDM101" s="257"/>
      <c r="CDN101" s="257"/>
      <c r="CDO101" s="257"/>
      <c r="CDP101" s="257"/>
      <c r="CDQ101" s="257"/>
      <c r="CDR101" s="257"/>
      <c r="CDS101" s="257"/>
      <c r="CDT101" s="257"/>
      <c r="CDU101" s="257"/>
      <c r="CDV101" s="257"/>
      <c r="CDW101" s="257"/>
      <c r="CDX101" s="257"/>
      <c r="CDY101" s="257"/>
      <c r="CDZ101" s="257"/>
      <c r="CEA101" s="257"/>
      <c r="CEB101" s="257"/>
      <c r="CEC101" s="257"/>
      <c r="CED101" s="257"/>
      <c r="CEE101" s="257"/>
      <c r="CEF101" s="257"/>
      <c r="CEG101" s="257"/>
      <c r="CEH101" s="257"/>
      <c r="CEI101" s="257"/>
      <c r="CEJ101" s="257"/>
      <c r="CEK101" s="257"/>
      <c r="CEL101" s="257"/>
      <c r="CEM101" s="257"/>
      <c r="CEN101" s="257"/>
      <c r="CEO101" s="257"/>
      <c r="CEP101" s="257"/>
      <c r="CEQ101" s="257"/>
      <c r="CER101" s="257"/>
      <c r="CES101" s="257"/>
      <c r="CET101" s="257"/>
      <c r="CEU101" s="257"/>
      <c r="CEV101" s="257"/>
      <c r="CEW101" s="257"/>
      <c r="CEX101" s="257"/>
      <c r="CEY101" s="257"/>
      <c r="CEZ101" s="257"/>
      <c r="CFA101" s="257"/>
      <c r="CFB101" s="257"/>
      <c r="CFC101" s="257"/>
      <c r="CFD101" s="257"/>
      <c r="CFE101" s="257"/>
      <c r="CFF101" s="257"/>
      <c r="CFG101" s="257"/>
      <c r="CFH101" s="257"/>
      <c r="CFI101" s="257"/>
      <c r="CFJ101" s="257"/>
      <c r="CFK101" s="257"/>
      <c r="CFL101" s="257"/>
      <c r="CFM101" s="257"/>
      <c r="CFN101" s="257"/>
      <c r="CFO101" s="257"/>
      <c r="CFP101" s="257"/>
      <c r="CFQ101" s="257"/>
      <c r="CFR101" s="257"/>
      <c r="CFS101" s="257"/>
      <c r="CFT101" s="257"/>
      <c r="CFU101" s="257"/>
      <c r="CFV101" s="257"/>
      <c r="CFW101" s="257"/>
      <c r="CFX101" s="257"/>
      <c r="CFY101" s="257"/>
      <c r="CFZ101" s="257"/>
      <c r="CGA101" s="257"/>
      <c r="CGB101" s="257"/>
      <c r="CGC101" s="257"/>
      <c r="CGD101" s="257"/>
      <c r="CGE101" s="257"/>
      <c r="CGF101" s="257"/>
      <c r="CGG101" s="257"/>
      <c r="CGH101" s="257"/>
      <c r="CGI101" s="257"/>
      <c r="CGJ101" s="257"/>
      <c r="CGK101" s="257"/>
      <c r="CGL101" s="257"/>
      <c r="CGM101" s="257"/>
      <c r="CGN101" s="257"/>
      <c r="CGO101" s="257"/>
      <c r="CGP101" s="257"/>
      <c r="CGQ101" s="257"/>
      <c r="CGR101" s="257"/>
      <c r="CGS101" s="257"/>
      <c r="CGT101" s="257"/>
      <c r="CGU101" s="257"/>
      <c r="CGV101" s="257"/>
      <c r="CGW101" s="257"/>
      <c r="CGX101" s="257"/>
      <c r="CGY101" s="257"/>
      <c r="CGZ101" s="257"/>
      <c r="CHA101" s="257"/>
      <c r="CHB101" s="257"/>
      <c r="CHC101" s="257"/>
      <c r="CHD101" s="257"/>
      <c r="CHE101" s="257"/>
      <c r="CHF101" s="257"/>
      <c r="CHG101" s="257"/>
      <c r="CHH101" s="257"/>
      <c r="CHI101" s="257"/>
      <c r="CHJ101" s="257"/>
      <c r="CHK101" s="257"/>
      <c r="CHL101" s="257"/>
      <c r="CHM101" s="257"/>
      <c r="CHN101" s="257"/>
      <c r="CHO101" s="257"/>
      <c r="CHP101" s="257"/>
      <c r="CHQ101" s="257"/>
      <c r="CHR101" s="257"/>
      <c r="CHS101" s="257"/>
      <c r="CHT101" s="257"/>
      <c r="CHU101" s="257"/>
      <c r="CHV101" s="257"/>
      <c r="CHW101" s="257"/>
      <c r="CHX101" s="257"/>
      <c r="CHY101" s="257"/>
      <c r="CHZ101" s="257"/>
      <c r="CIA101" s="257"/>
      <c r="CIB101" s="257"/>
      <c r="CIC101" s="257"/>
      <c r="CID101" s="257"/>
      <c r="CIE101" s="257"/>
      <c r="CIF101" s="257"/>
      <c r="CIG101" s="257"/>
      <c r="CIH101" s="257"/>
      <c r="CII101" s="257"/>
      <c r="CIJ101" s="257"/>
      <c r="CIK101" s="257"/>
      <c r="CIL101" s="257"/>
      <c r="CIM101" s="257"/>
      <c r="CIN101" s="257"/>
      <c r="CIO101" s="257"/>
      <c r="CIP101" s="257"/>
      <c r="CIQ101" s="257"/>
      <c r="CIR101" s="257"/>
      <c r="CIS101" s="257"/>
      <c r="CIT101" s="257"/>
      <c r="CIU101" s="257"/>
      <c r="CIV101" s="257"/>
      <c r="CIW101" s="257"/>
      <c r="CIX101" s="257"/>
      <c r="CIY101" s="257"/>
      <c r="CIZ101" s="257"/>
      <c r="CJA101" s="257"/>
      <c r="CJB101" s="257"/>
      <c r="CJC101" s="257"/>
      <c r="CJD101" s="257"/>
      <c r="CJE101" s="257"/>
      <c r="CJF101" s="257"/>
      <c r="CJG101" s="257"/>
      <c r="CJH101" s="257"/>
      <c r="CJI101" s="257"/>
      <c r="CJJ101" s="257"/>
      <c r="CJK101" s="257"/>
      <c r="CJL101" s="257"/>
      <c r="CJM101" s="257"/>
      <c r="CJN101" s="257"/>
      <c r="CJO101" s="257"/>
      <c r="CJP101" s="257"/>
      <c r="CJQ101" s="257"/>
      <c r="CJR101" s="257"/>
      <c r="CJS101" s="257"/>
      <c r="CJT101" s="257"/>
      <c r="CJU101" s="257"/>
      <c r="CJV101" s="257"/>
      <c r="CJW101" s="257"/>
      <c r="CJX101" s="257"/>
      <c r="CJY101" s="257"/>
      <c r="CJZ101" s="257"/>
      <c r="CKA101" s="257"/>
      <c r="CKB101" s="257"/>
      <c r="CKC101" s="257"/>
      <c r="CKD101" s="257"/>
      <c r="CKE101" s="257"/>
      <c r="CKF101" s="257"/>
      <c r="CKG101" s="257"/>
      <c r="CKH101" s="257"/>
      <c r="CKI101" s="257"/>
      <c r="CKJ101" s="257"/>
      <c r="CKK101" s="257"/>
      <c r="CKL101" s="257"/>
      <c r="CKM101" s="257"/>
      <c r="CKN101" s="257"/>
      <c r="CKO101" s="257"/>
      <c r="CKP101" s="257"/>
      <c r="CKQ101" s="257"/>
      <c r="CKR101" s="257"/>
      <c r="CKS101" s="257"/>
      <c r="CKT101" s="257"/>
      <c r="CKU101" s="257"/>
      <c r="CKV101" s="257"/>
      <c r="CKW101" s="257"/>
      <c r="CKX101" s="257"/>
      <c r="CKY101" s="257"/>
      <c r="CKZ101" s="257"/>
      <c r="CLA101" s="257"/>
      <c r="CLB101" s="257"/>
      <c r="CLC101" s="257"/>
      <c r="CLD101" s="257"/>
      <c r="CLE101" s="257"/>
      <c r="CLF101" s="257"/>
      <c r="CLG101" s="257"/>
      <c r="CLH101" s="257"/>
      <c r="CLI101" s="257"/>
      <c r="CLJ101" s="257"/>
      <c r="CLK101" s="257"/>
      <c r="CLL101" s="257"/>
      <c r="CLM101" s="257"/>
      <c r="CLN101" s="257"/>
      <c r="CLO101" s="257"/>
      <c r="CLP101" s="257"/>
      <c r="CLQ101" s="257"/>
      <c r="CLR101" s="257"/>
      <c r="CLS101" s="257"/>
      <c r="CLT101" s="257"/>
      <c r="CLU101" s="257"/>
      <c r="CLV101" s="257"/>
      <c r="CLW101" s="257"/>
      <c r="CLX101" s="257"/>
      <c r="CLY101" s="257"/>
      <c r="CLZ101" s="257"/>
      <c r="CMA101" s="257"/>
      <c r="CMB101" s="257"/>
      <c r="CMC101" s="257"/>
      <c r="CMD101" s="257"/>
      <c r="CME101" s="257"/>
      <c r="CMF101" s="257"/>
      <c r="CMG101" s="257"/>
      <c r="CMH101" s="257"/>
      <c r="CMI101" s="257"/>
      <c r="CMJ101" s="257"/>
      <c r="CMK101" s="257"/>
      <c r="CML101" s="257"/>
      <c r="CMM101" s="257"/>
      <c r="CMN101" s="257"/>
      <c r="CMO101" s="257"/>
      <c r="CMP101" s="257"/>
      <c r="CMQ101" s="257"/>
      <c r="CMR101" s="257"/>
      <c r="CMS101" s="257"/>
      <c r="CMT101" s="257"/>
      <c r="CMU101" s="257"/>
      <c r="CMV101" s="257"/>
      <c r="CMW101" s="257"/>
      <c r="CMX101" s="257"/>
      <c r="CMY101" s="257"/>
      <c r="CMZ101" s="257"/>
      <c r="CNA101" s="257"/>
      <c r="CNB101" s="257"/>
      <c r="CNC101" s="257"/>
      <c r="CND101" s="257"/>
      <c r="CNE101" s="257"/>
      <c r="CNF101" s="257"/>
      <c r="CNG101" s="257"/>
      <c r="CNH101" s="257"/>
      <c r="CNI101" s="257"/>
      <c r="CNJ101" s="257"/>
      <c r="CNK101" s="257"/>
      <c r="CNL101" s="257"/>
      <c r="CNM101" s="257"/>
      <c r="CNN101" s="257"/>
      <c r="CNO101" s="257"/>
      <c r="CNP101" s="257"/>
      <c r="CNQ101" s="257"/>
      <c r="CNR101" s="257"/>
      <c r="CNS101" s="257"/>
      <c r="CNT101" s="257"/>
      <c r="CNU101" s="257"/>
      <c r="CNV101" s="257"/>
      <c r="CNW101" s="257"/>
      <c r="CNX101" s="257"/>
      <c r="CNY101" s="257"/>
      <c r="CNZ101" s="257"/>
      <c r="COA101" s="257"/>
      <c r="COB101" s="257"/>
      <c r="COC101" s="257"/>
      <c r="COD101" s="257"/>
      <c r="COE101" s="257"/>
      <c r="COF101" s="257"/>
      <c r="COG101" s="257"/>
      <c r="COH101" s="257"/>
      <c r="COI101" s="257"/>
      <c r="COJ101" s="257"/>
      <c r="COK101" s="257"/>
      <c r="COL101" s="257"/>
      <c r="COM101" s="257"/>
      <c r="CON101" s="257"/>
      <c r="COO101" s="257"/>
      <c r="COP101" s="257"/>
      <c r="COQ101" s="257"/>
      <c r="COR101" s="257"/>
      <c r="COS101" s="257"/>
      <c r="COT101" s="257"/>
      <c r="COU101" s="257"/>
      <c r="COV101" s="257"/>
      <c r="COW101" s="257"/>
      <c r="COX101" s="257"/>
      <c r="COY101" s="257"/>
      <c r="COZ101" s="257"/>
      <c r="CPA101" s="257"/>
      <c r="CPB101" s="257"/>
      <c r="CPC101" s="257"/>
      <c r="CPD101" s="257"/>
      <c r="CPE101" s="257"/>
      <c r="CPF101" s="257"/>
      <c r="CPG101" s="257"/>
      <c r="CPH101" s="257"/>
      <c r="CPI101" s="257"/>
      <c r="CPJ101" s="257"/>
      <c r="CPK101" s="257"/>
      <c r="CPL101" s="257"/>
      <c r="CPM101" s="257"/>
      <c r="CPN101" s="257"/>
      <c r="CPO101" s="257"/>
      <c r="CPP101" s="257"/>
      <c r="CPQ101" s="257"/>
      <c r="CPR101" s="257"/>
      <c r="CPS101" s="257"/>
      <c r="CPT101" s="257"/>
      <c r="CPU101" s="257"/>
      <c r="CPV101" s="257"/>
      <c r="CPW101" s="257"/>
      <c r="CPX101" s="257"/>
      <c r="CPY101" s="257"/>
      <c r="CPZ101" s="257"/>
      <c r="CQA101" s="257"/>
      <c r="CQB101" s="257"/>
      <c r="CQC101" s="257"/>
      <c r="CQD101" s="257"/>
      <c r="CQE101" s="257"/>
      <c r="CQF101" s="257"/>
      <c r="CQG101" s="257"/>
      <c r="CQH101" s="257"/>
      <c r="CQI101" s="257"/>
      <c r="CQJ101" s="257"/>
      <c r="CQK101" s="257"/>
      <c r="CQL101" s="257"/>
      <c r="CQM101" s="257"/>
      <c r="CQN101" s="257"/>
      <c r="CQO101" s="257"/>
      <c r="CQP101" s="257"/>
      <c r="CQQ101" s="257"/>
      <c r="CQR101" s="257"/>
      <c r="CQS101" s="257"/>
      <c r="CQT101" s="257"/>
      <c r="CQU101" s="257"/>
      <c r="CQV101" s="257"/>
      <c r="CQW101" s="257"/>
      <c r="CQX101" s="257"/>
      <c r="CQY101" s="257"/>
      <c r="CQZ101" s="257"/>
      <c r="CRA101" s="257"/>
      <c r="CRB101" s="257"/>
      <c r="CRC101" s="257"/>
      <c r="CRD101" s="257"/>
      <c r="CRE101" s="257"/>
      <c r="CRF101" s="257"/>
      <c r="CRG101" s="257"/>
      <c r="CRH101" s="257"/>
      <c r="CRI101" s="257"/>
      <c r="CRJ101" s="257"/>
      <c r="CRK101" s="257"/>
      <c r="CRL101" s="257"/>
      <c r="CRM101" s="257"/>
      <c r="CRN101" s="257"/>
      <c r="CRO101" s="257"/>
      <c r="CRP101" s="257"/>
      <c r="CRQ101" s="257"/>
      <c r="CRR101" s="257"/>
      <c r="CRS101" s="257"/>
      <c r="CRT101" s="257"/>
      <c r="CRU101" s="257"/>
      <c r="CRV101" s="257"/>
      <c r="CRW101" s="257"/>
      <c r="CRX101" s="257"/>
      <c r="CRY101" s="257"/>
      <c r="CRZ101" s="257"/>
      <c r="CSA101" s="257"/>
      <c r="CSB101" s="257"/>
      <c r="CSC101" s="257"/>
      <c r="CSD101" s="257"/>
      <c r="CSE101" s="257"/>
      <c r="CSF101" s="257"/>
      <c r="CSG101" s="257"/>
      <c r="CSH101" s="257"/>
      <c r="CSI101" s="257"/>
      <c r="CSJ101" s="257"/>
      <c r="CSK101" s="257"/>
      <c r="CSL101" s="257"/>
      <c r="CSM101" s="257"/>
      <c r="CSN101" s="257"/>
      <c r="CSO101" s="257"/>
      <c r="CSP101" s="257"/>
      <c r="CSQ101" s="257"/>
      <c r="CSR101" s="257"/>
      <c r="CSS101" s="257"/>
      <c r="CST101" s="257"/>
      <c r="CSU101" s="257"/>
      <c r="CSV101" s="257"/>
      <c r="CSW101" s="257"/>
      <c r="CSX101" s="257"/>
      <c r="CSY101" s="257"/>
      <c r="CSZ101" s="257"/>
      <c r="CTA101" s="257"/>
      <c r="CTB101" s="257"/>
      <c r="CTC101" s="257"/>
      <c r="CTD101" s="257"/>
      <c r="CTE101" s="257"/>
      <c r="CTF101" s="257"/>
      <c r="CTG101" s="257"/>
      <c r="CTH101" s="257"/>
      <c r="CTI101" s="257"/>
      <c r="CTJ101" s="257"/>
      <c r="CTK101" s="257"/>
      <c r="CTL101" s="257"/>
      <c r="CTM101" s="257"/>
      <c r="CTN101" s="257"/>
      <c r="CTO101" s="257"/>
      <c r="CTP101" s="257"/>
      <c r="CTQ101" s="257"/>
      <c r="CTR101" s="257"/>
      <c r="CTS101" s="257"/>
      <c r="CTT101" s="257"/>
      <c r="CTU101" s="257"/>
      <c r="CTV101" s="257"/>
      <c r="CTW101" s="257"/>
      <c r="CTX101" s="257"/>
      <c r="CTY101" s="257"/>
      <c r="CTZ101" s="257"/>
      <c r="CUA101" s="257"/>
      <c r="CUB101" s="257"/>
      <c r="CUC101" s="257"/>
      <c r="CUD101" s="257"/>
      <c r="CUE101" s="257"/>
      <c r="CUF101" s="257"/>
      <c r="CUG101" s="257"/>
      <c r="CUH101" s="257"/>
      <c r="CUI101" s="257"/>
      <c r="CUJ101" s="257"/>
      <c r="CUK101" s="257"/>
      <c r="CUL101" s="257"/>
      <c r="CUM101" s="257"/>
      <c r="CUN101" s="257"/>
      <c r="CUO101" s="257"/>
      <c r="CUP101" s="257"/>
      <c r="CUQ101" s="257"/>
      <c r="CUR101" s="257"/>
      <c r="CUS101" s="257"/>
      <c r="CUT101" s="257"/>
      <c r="CUU101" s="257"/>
      <c r="CUV101" s="257"/>
      <c r="CUW101" s="257"/>
      <c r="CUX101" s="257"/>
      <c r="CUY101" s="257"/>
      <c r="CUZ101" s="257"/>
      <c r="CVA101" s="257"/>
      <c r="CVB101" s="257"/>
      <c r="CVC101" s="257"/>
      <c r="CVD101" s="257"/>
      <c r="CVE101" s="257"/>
      <c r="CVF101" s="257"/>
      <c r="CVG101" s="257"/>
      <c r="CVH101" s="257"/>
      <c r="CVI101" s="257"/>
      <c r="CVJ101" s="257"/>
      <c r="CVK101" s="257"/>
      <c r="CVL101" s="257"/>
      <c r="CVM101" s="257"/>
      <c r="CVN101" s="257"/>
      <c r="CVO101" s="257"/>
      <c r="CVP101" s="257"/>
      <c r="CVQ101" s="257"/>
      <c r="CVR101" s="257"/>
      <c r="CVS101" s="257"/>
      <c r="CVT101" s="257"/>
      <c r="CVU101" s="257"/>
      <c r="CVV101" s="257"/>
      <c r="CVW101" s="257"/>
      <c r="CVX101" s="257"/>
      <c r="CVY101" s="257"/>
      <c r="CVZ101" s="257"/>
      <c r="CWA101" s="257"/>
      <c r="CWB101" s="257"/>
      <c r="CWC101" s="257"/>
      <c r="CWD101" s="257"/>
      <c r="CWE101" s="257"/>
      <c r="CWF101" s="257"/>
      <c r="CWG101" s="257"/>
      <c r="CWH101" s="257"/>
      <c r="CWI101" s="257"/>
      <c r="CWJ101" s="257"/>
      <c r="CWK101" s="257"/>
      <c r="CWL101" s="257"/>
      <c r="CWM101" s="257"/>
      <c r="CWN101" s="257"/>
      <c r="CWO101" s="257"/>
      <c r="CWP101" s="257"/>
      <c r="CWQ101" s="257"/>
      <c r="CWR101" s="257"/>
      <c r="CWS101" s="257"/>
      <c r="CWT101" s="257"/>
      <c r="CWU101" s="257"/>
      <c r="CWV101" s="257"/>
      <c r="CWW101" s="257"/>
      <c r="CWX101" s="257"/>
      <c r="CWY101" s="257"/>
      <c r="CWZ101" s="257"/>
      <c r="CXA101" s="257"/>
      <c r="CXB101" s="257"/>
      <c r="CXC101" s="257"/>
      <c r="CXD101" s="257"/>
      <c r="CXE101" s="257"/>
      <c r="CXF101" s="257"/>
      <c r="CXG101" s="257"/>
      <c r="CXH101" s="257"/>
      <c r="CXI101" s="257"/>
      <c r="CXJ101" s="257"/>
      <c r="CXK101" s="257"/>
      <c r="CXL101" s="257"/>
      <c r="CXM101" s="257"/>
      <c r="CXN101" s="257"/>
      <c r="CXO101" s="257"/>
      <c r="CXP101" s="257"/>
      <c r="CXQ101" s="257"/>
      <c r="CXR101" s="257"/>
      <c r="CXS101" s="257"/>
      <c r="CXT101" s="257"/>
      <c r="CXU101" s="257"/>
      <c r="CXV101" s="257"/>
      <c r="CXW101" s="257"/>
      <c r="CXX101" s="257"/>
      <c r="CXY101" s="257"/>
      <c r="CXZ101" s="257"/>
      <c r="CYA101" s="257"/>
      <c r="CYB101" s="257"/>
      <c r="CYC101" s="257"/>
      <c r="CYD101" s="257"/>
      <c r="CYE101" s="257"/>
      <c r="CYF101" s="257"/>
      <c r="CYG101" s="257"/>
      <c r="CYH101" s="257"/>
      <c r="CYI101" s="257"/>
      <c r="CYJ101" s="257"/>
      <c r="CYK101" s="257"/>
      <c r="CYL101" s="257"/>
      <c r="CYM101" s="257"/>
      <c r="CYN101" s="257"/>
      <c r="CYO101" s="257"/>
      <c r="CYP101" s="257"/>
      <c r="CYQ101" s="257"/>
      <c r="CYR101" s="257"/>
      <c r="CYS101" s="257"/>
      <c r="CYT101" s="257"/>
      <c r="CYU101" s="257"/>
      <c r="CYV101" s="257"/>
      <c r="CYW101" s="257"/>
      <c r="CYX101" s="257"/>
      <c r="CYY101" s="257"/>
      <c r="CYZ101" s="257"/>
      <c r="CZA101" s="257"/>
      <c r="CZB101" s="257"/>
      <c r="CZC101" s="257"/>
      <c r="CZD101" s="257"/>
      <c r="CZE101" s="257"/>
      <c r="CZF101" s="257"/>
      <c r="CZG101" s="257"/>
      <c r="CZH101" s="257"/>
      <c r="CZI101" s="257"/>
      <c r="CZJ101" s="257"/>
      <c r="CZK101" s="257"/>
      <c r="CZL101" s="257"/>
      <c r="CZM101" s="257"/>
      <c r="CZN101" s="257"/>
      <c r="CZO101" s="257"/>
      <c r="CZP101" s="257"/>
      <c r="CZQ101" s="257"/>
      <c r="CZR101" s="257"/>
      <c r="CZS101" s="257"/>
      <c r="CZT101" s="257"/>
      <c r="CZU101" s="257"/>
      <c r="CZV101" s="257"/>
      <c r="CZW101" s="257"/>
      <c r="CZX101" s="257"/>
      <c r="CZY101" s="257"/>
      <c r="CZZ101" s="257"/>
      <c r="DAA101" s="257"/>
      <c r="DAB101" s="257"/>
      <c r="DAC101" s="257"/>
      <c r="DAD101" s="257"/>
      <c r="DAE101" s="257"/>
      <c r="DAF101" s="257"/>
      <c r="DAG101" s="257"/>
      <c r="DAH101" s="257"/>
      <c r="DAI101" s="257"/>
      <c r="DAJ101" s="257"/>
      <c r="DAK101" s="257"/>
      <c r="DAL101" s="257"/>
      <c r="DAM101" s="257"/>
      <c r="DAN101" s="257"/>
      <c r="DAO101" s="257"/>
      <c r="DAP101" s="257"/>
      <c r="DAQ101" s="257"/>
      <c r="DAR101" s="257"/>
      <c r="DAS101" s="257"/>
      <c r="DAT101" s="257"/>
      <c r="DAU101" s="257"/>
      <c r="DAV101" s="257"/>
      <c r="DAW101" s="257"/>
      <c r="DAX101" s="257"/>
      <c r="DAY101" s="257"/>
      <c r="DAZ101" s="257"/>
      <c r="DBA101" s="257"/>
      <c r="DBB101" s="257"/>
      <c r="DBC101" s="257"/>
      <c r="DBD101" s="257"/>
      <c r="DBE101" s="257"/>
      <c r="DBF101" s="257"/>
      <c r="DBG101" s="257"/>
      <c r="DBH101" s="257"/>
      <c r="DBI101" s="257"/>
      <c r="DBJ101" s="257"/>
      <c r="DBK101" s="257"/>
      <c r="DBL101" s="257"/>
      <c r="DBM101" s="257"/>
      <c r="DBN101" s="257"/>
      <c r="DBO101" s="257"/>
      <c r="DBP101" s="257"/>
      <c r="DBQ101" s="257"/>
      <c r="DBR101" s="257"/>
      <c r="DBS101" s="257"/>
      <c r="DBT101" s="257"/>
      <c r="DBU101" s="257"/>
      <c r="DBV101" s="257"/>
      <c r="DBW101" s="257"/>
      <c r="DBX101" s="257"/>
      <c r="DBY101" s="257"/>
      <c r="DBZ101" s="257"/>
      <c r="DCA101" s="257"/>
      <c r="DCB101" s="257"/>
      <c r="DCC101" s="257"/>
      <c r="DCD101" s="257"/>
      <c r="DCE101" s="257"/>
      <c r="DCF101" s="257"/>
      <c r="DCG101" s="257"/>
      <c r="DCH101" s="257"/>
      <c r="DCI101" s="257"/>
      <c r="DCJ101" s="257"/>
      <c r="DCK101" s="257"/>
      <c r="DCL101" s="257"/>
      <c r="DCM101" s="257"/>
      <c r="DCN101" s="257"/>
      <c r="DCO101" s="257"/>
      <c r="DCP101" s="257"/>
      <c r="DCQ101" s="257"/>
      <c r="DCR101" s="257"/>
      <c r="DCS101" s="257"/>
      <c r="DCT101" s="257"/>
      <c r="DCU101" s="257"/>
      <c r="DCV101" s="257"/>
      <c r="DCW101" s="257"/>
      <c r="DCX101" s="257"/>
      <c r="DCY101" s="257"/>
      <c r="DCZ101" s="257"/>
      <c r="DDA101" s="257"/>
      <c r="DDB101" s="257"/>
      <c r="DDC101" s="257"/>
      <c r="DDD101" s="257"/>
      <c r="DDE101" s="257"/>
      <c r="DDF101" s="257"/>
      <c r="DDG101" s="257"/>
      <c r="DDH101" s="257"/>
      <c r="DDI101" s="257"/>
      <c r="DDJ101" s="257"/>
      <c r="DDK101" s="257"/>
      <c r="DDL101" s="257"/>
      <c r="DDM101" s="257"/>
      <c r="DDN101" s="257"/>
      <c r="DDO101" s="257"/>
      <c r="DDP101" s="257"/>
      <c r="DDQ101" s="257"/>
      <c r="DDR101" s="257"/>
      <c r="DDS101" s="257"/>
      <c r="DDT101" s="257"/>
      <c r="DDU101" s="257"/>
      <c r="DDV101" s="257"/>
      <c r="DDW101" s="257"/>
      <c r="DDX101" s="257"/>
      <c r="DDY101" s="257"/>
      <c r="DDZ101" s="257"/>
      <c r="DEA101" s="257"/>
      <c r="DEB101" s="257"/>
      <c r="DEC101" s="257"/>
      <c r="DED101" s="257"/>
      <c r="DEE101" s="257"/>
      <c r="DEF101" s="257"/>
      <c r="DEG101" s="257"/>
      <c r="DEH101" s="257"/>
      <c r="DEI101" s="257"/>
      <c r="DEJ101" s="257"/>
      <c r="DEK101" s="257"/>
      <c r="DEL101" s="257"/>
      <c r="DEM101" s="257"/>
      <c r="DEN101" s="257"/>
      <c r="DEO101" s="257"/>
      <c r="DEP101" s="257"/>
      <c r="DEQ101" s="257"/>
      <c r="DER101" s="257"/>
      <c r="DES101" s="257"/>
      <c r="DET101" s="257"/>
      <c r="DEU101" s="257"/>
      <c r="DEV101" s="257"/>
      <c r="DEW101" s="257"/>
      <c r="DEX101" s="257"/>
      <c r="DEY101" s="257"/>
      <c r="DEZ101" s="257"/>
      <c r="DFA101" s="257"/>
      <c r="DFB101" s="257"/>
      <c r="DFC101" s="257"/>
      <c r="DFD101" s="257"/>
      <c r="DFE101" s="257"/>
      <c r="DFF101" s="257"/>
      <c r="DFG101" s="257"/>
      <c r="DFH101" s="257"/>
      <c r="DFI101" s="257"/>
      <c r="DFJ101" s="257"/>
      <c r="DFK101" s="257"/>
      <c r="DFL101" s="257"/>
      <c r="DFM101" s="257"/>
      <c r="DFN101" s="257"/>
      <c r="DFO101" s="257"/>
      <c r="DFP101" s="257"/>
      <c r="DFQ101" s="257"/>
      <c r="DFR101" s="257"/>
      <c r="DFS101" s="257"/>
      <c r="DFT101" s="257"/>
      <c r="DFU101" s="257"/>
      <c r="DFV101" s="257"/>
      <c r="DFW101" s="257"/>
      <c r="DFX101" s="257"/>
      <c r="DFY101" s="257"/>
      <c r="DFZ101" s="257"/>
      <c r="DGA101" s="257"/>
      <c r="DGB101" s="257"/>
      <c r="DGC101" s="257"/>
      <c r="DGD101" s="257"/>
      <c r="DGE101" s="257"/>
      <c r="DGF101" s="257"/>
      <c r="DGG101" s="257"/>
      <c r="DGH101" s="257"/>
      <c r="DGI101" s="257"/>
      <c r="DGJ101" s="257"/>
      <c r="DGK101" s="257"/>
      <c r="DGL101" s="257"/>
      <c r="DGM101" s="257"/>
      <c r="DGN101" s="257"/>
      <c r="DGO101" s="257"/>
      <c r="DGP101" s="257"/>
      <c r="DGQ101" s="257"/>
      <c r="DGR101" s="257"/>
      <c r="DGS101" s="257"/>
      <c r="DGT101" s="257"/>
      <c r="DGU101" s="257"/>
      <c r="DGV101" s="257"/>
      <c r="DGW101" s="257"/>
      <c r="DGX101" s="257"/>
      <c r="DGY101" s="257"/>
      <c r="DGZ101" s="257"/>
      <c r="DHA101" s="257"/>
      <c r="DHB101" s="257"/>
      <c r="DHC101" s="257"/>
      <c r="DHD101" s="257"/>
      <c r="DHE101" s="257"/>
      <c r="DHF101" s="257"/>
      <c r="DHG101" s="257"/>
      <c r="DHH101" s="257"/>
      <c r="DHI101" s="257"/>
      <c r="DHJ101" s="257"/>
      <c r="DHK101" s="257"/>
      <c r="DHL101" s="257"/>
      <c r="DHM101" s="257"/>
      <c r="DHN101" s="257"/>
      <c r="DHO101" s="257"/>
      <c r="DHP101" s="257"/>
      <c r="DHQ101" s="257"/>
      <c r="DHR101" s="257"/>
      <c r="DHS101" s="257"/>
      <c r="DHT101" s="257"/>
      <c r="DHU101" s="257"/>
      <c r="DHV101" s="257"/>
      <c r="DHW101" s="257"/>
      <c r="DHX101" s="257"/>
      <c r="DHY101" s="257"/>
      <c r="DHZ101" s="257"/>
      <c r="DIA101" s="257"/>
      <c r="DIB101" s="257"/>
      <c r="DIC101" s="257"/>
      <c r="DID101" s="257"/>
      <c r="DIE101" s="257"/>
      <c r="DIF101" s="257"/>
      <c r="DIG101" s="257"/>
      <c r="DIH101" s="257"/>
      <c r="DII101" s="257"/>
      <c r="DIJ101" s="257"/>
      <c r="DIK101" s="257"/>
      <c r="DIL101" s="257"/>
      <c r="DIM101" s="257"/>
      <c r="DIN101" s="257"/>
      <c r="DIO101" s="257"/>
      <c r="DIP101" s="257"/>
      <c r="DIQ101" s="257"/>
      <c r="DIR101" s="257"/>
      <c r="DIS101" s="257"/>
      <c r="DIT101" s="257"/>
      <c r="DIU101" s="257"/>
      <c r="DIV101" s="257"/>
      <c r="DIW101" s="257"/>
      <c r="DIX101" s="257"/>
      <c r="DIY101" s="257"/>
      <c r="DIZ101" s="257"/>
      <c r="DJA101" s="257"/>
      <c r="DJB101" s="257"/>
      <c r="DJC101" s="257"/>
      <c r="DJD101" s="257"/>
      <c r="DJE101" s="257"/>
      <c r="DJF101" s="257"/>
      <c r="DJG101" s="257"/>
      <c r="DJH101" s="257"/>
      <c r="DJI101" s="257"/>
      <c r="DJJ101" s="257"/>
      <c r="DJK101" s="257"/>
      <c r="DJL101" s="257"/>
      <c r="DJM101" s="257"/>
      <c r="DJN101" s="257"/>
      <c r="DJO101" s="257"/>
      <c r="DJP101" s="257"/>
      <c r="DJQ101" s="257"/>
      <c r="DJR101" s="257"/>
      <c r="DJS101" s="257"/>
      <c r="DJT101" s="257"/>
      <c r="DJU101" s="257"/>
      <c r="DJV101" s="257"/>
      <c r="DJW101" s="257"/>
      <c r="DJX101" s="257"/>
      <c r="DJY101" s="257"/>
      <c r="DJZ101" s="257"/>
      <c r="DKA101" s="257"/>
      <c r="DKB101" s="257"/>
      <c r="DKC101" s="257"/>
      <c r="DKD101" s="257"/>
      <c r="DKE101" s="257"/>
      <c r="DKF101" s="257"/>
      <c r="DKG101" s="257"/>
      <c r="DKH101" s="257"/>
      <c r="DKI101" s="257"/>
      <c r="DKJ101" s="257"/>
      <c r="DKK101" s="257"/>
      <c r="DKL101" s="257"/>
      <c r="DKM101" s="257"/>
      <c r="DKN101" s="257"/>
      <c r="DKO101" s="257"/>
      <c r="DKP101" s="257"/>
      <c r="DKQ101" s="257"/>
      <c r="DKR101" s="257"/>
      <c r="DKS101" s="257"/>
      <c r="DKT101" s="257"/>
      <c r="DKU101" s="257"/>
      <c r="DKV101" s="257"/>
      <c r="DKW101" s="257"/>
      <c r="DKX101" s="257"/>
      <c r="DKY101" s="257"/>
      <c r="DKZ101" s="257"/>
      <c r="DLA101" s="257"/>
      <c r="DLB101" s="257"/>
      <c r="DLC101" s="257"/>
      <c r="DLD101" s="257"/>
      <c r="DLE101" s="257"/>
      <c r="DLF101" s="257"/>
      <c r="DLG101" s="257"/>
      <c r="DLH101" s="257"/>
      <c r="DLI101" s="257"/>
      <c r="DLJ101" s="257"/>
      <c r="DLK101" s="257"/>
      <c r="DLL101" s="257"/>
      <c r="DLM101" s="257"/>
      <c r="DLN101" s="257"/>
      <c r="DLO101" s="257"/>
      <c r="DLP101" s="257"/>
      <c r="DLQ101" s="257"/>
      <c r="DLR101" s="257"/>
      <c r="DLS101" s="257"/>
      <c r="DLT101" s="257"/>
      <c r="DLU101" s="257"/>
      <c r="DLV101" s="257"/>
      <c r="DLW101" s="257"/>
      <c r="DLX101" s="257"/>
      <c r="DLY101" s="257"/>
      <c r="DLZ101" s="257"/>
      <c r="DMA101" s="257"/>
      <c r="DMB101" s="257"/>
      <c r="DMC101" s="257"/>
      <c r="DMD101" s="257"/>
      <c r="DME101" s="257"/>
      <c r="DMF101" s="257"/>
      <c r="DMG101" s="257"/>
      <c r="DMH101" s="257"/>
      <c r="DMI101" s="257"/>
      <c r="DMJ101" s="257"/>
      <c r="DMK101" s="257"/>
      <c r="DML101" s="257"/>
      <c r="DMM101" s="257"/>
      <c r="DMN101" s="257"/>
      <c r="DMO101" s="257"/>
      <c r="DMP101" s="257"/>
      <c r="DMQ101" s="257"/>
      <c r="DMR101" s="257"/>
      <c r="DMS101" s="257"/>
      <c r="DMT101" s="257"/>
      <c r="DMU101" s="257"/>
      <c r="DMV101" s="257"/>
      <c r="DMW101" s="257"/>
      <c r="DMX101" s="257"/>
      <c r="DMY101" s="257"/>
      <c r="DMZ101" s="257"/>
      <c r="DNA101" s="257"/>
      <c r="DNB101" s="257"/>
      <c r="DNC101" s="257"/>
      <c r="DND101" s="257"/>
      <c r="DNE101" s="257"/>
      <c r="DNF101" s="257"/>
      <c r="DNG101" s="257"/>
      <c r="DNH101" s="257"/>
      <c r="DNI101" s="257"/>
      <c r="DNJ101" s="257"/>
      <c r="DNK101" s="257"/>
      <c r="DNL101" s="257"/>
      <c r="DNM101" s="257"/>
      <c r="DNN101" s="257"/>
      <c r="DNO101" s="257"/>
      <c r="DNP101" s="257"/>
      <c r="DNQ101" s="257"/>
      <c r="DNR101" s="257"/>
      <c r="DNS101" s="257"/>
      <c r="DNT101" s="257"/>
      <c r="DNU101" s="257"/>
      <c r="DNV101" s="257"/>
      <c r="DNW101" s="257"/>
      <c r="DNX101" s="257"/>
      <c r="DNY101" s="257"/>
      <c r="DNZ101" s="257"/>
      <c r="DOA101" s="257"/>
      <c r="DOB101" s="257"/>
      <c r="DOC101" s="257"/>
      <c r="DOD101" s="257"/>
      <c r="DOE101" s="257"/>
      <c r="DOF101" s="257"/>
      <c r="DOG101" s="257"/>
      <c r="DOH101" s="257"/>
      <c r="DOI101" s="257"/>
      <c r="DOJ101" s="257"/>
      <c r="DOK101" s="257"/>
      <c r="DOL101" s="257"/>
      <c r="DOM101" s="257"/>
      <c r="DON101" s="257"/>
      <c r="DOO101" s="257"/>
      <c r="DOP101" s="257"/>
      <c r="DOQ101" s="257"/>
      <c r="DOR101" s="257"/>
      <c r="DOS101" s="257"/>
      <c r="DOT101" s="257"/>
      <c r="DOU101" s="257"/>
      <c r="DOV101" s="257"/>
      <c r="DOW101" s="257"/>
      <c r="DOX101" s="257"/>
      <c r="DOY101" s="257"/>
      <c r="DOZ101" s="257"/>
      <c r="DPA101" s="257"/>
      <c r="DPB101" s="257"/>
      <c r="DPC101" s="257"/>
      <c r="DPD101" s="257"/>
      <c r="DPE101" s="257"/>
      <c r="DPF101" s="257"/>
      <c r="DPG101" s="257"/>
      <c r="DPH101" s="257"/>
      <c r="DPI101" s="257"/>
      <c r="DPJ101" s="257"/>
      <c r="DPK101" s="257"/>
      <c r="DPL101" s="257"/>
      <c r="DPM101" s="257"/>
      <c r="DPN101" s="257"/>
      <c r="DPO101" s="257"/>
      <c r="DPP101" s="257"/>
      <c r="DPQ101" s="257"/>
      <c r="DPR101" s="257"/>
      <c r="DPS101" s="257"/>
      <c r="DPT101" s="257"/>
      <c r="DPU101" s="257"/>
      <c r="DPV101" s="257"/>
      <c r="DPW101" s="257"/>
      <c r="DPX101" s="257"/>
      <c r="DPY101" s="257"/>
      <c r="DPZ101" s="257"/>
      <c r="DQA101" s="257"/>
      <c r="DQB101" s="257"/>
      <c r="DQC101" s="257"/>
      <c r="DQD101" s="257"/>
      <c r="DQE101" s="257"/>
      <c r="DQF101" s="257"/>
      <c r="DQG101" s="257"/>
      <c r="DQH101" s="257"/>
      <c r="DQI101" s="257"/>
      <c r="DQJ101" s="257"/>
      <c r="DQK101" s="257"/>
      <c r="DQL101" s="257"/>
      <c r="DQM101" s="257"/>
      <c r="DQN101" s="257"/>
      <c r="DQO101" s="257"/>
      <c r="DQP101" s="257"/>
      <c r="DQQ101" s="257"/>
      <c r="DQR101" s="257"/>
      <c r="DQS101" s="257"/>
      <c r="DQT101" s="257"/>
      <c r="DQU101" s="257"/>
      <c r="DQV101" s="257"/>
      <c r="DQW101" s="257"/>
      <c r="DQX101" s="257"/>
      <c r="DQY101" s="257"/>
      <c r="DQZ101" s="257"/>
      <c r="DRA101" s="257"/>
      <c r="DRB101" s="257"/>
      <c r="DRC101" s="257"/>
      <c r="DRD101" s="257"/>
      <c r="DRE101" s="257"/>
      <c r="DRF101" s="257"/>
      <c r="DRG101" s="257"/>
      <c r="DRH101" s="257"/>
      <c r="DRI101" s="257"/>
      <c r="DRJ101" s="257"/>
      <c r="DRK101" s="257"/>
      <c r="DRL101" s="257"/>
      <c r="DRM101" s="257"/>
      <c r="DRN101" s="257"/>
      <c r="DRO101" s="257"/>
      <c r="DRP101" s="257"/>
      <c r="DRQ101" s="257"/>
      <c r="DRR101" s="257"/>
      <c r="DRS101" s="257"/>
      <c r="DRT101" s="257"/>
      <c r="DRU101" s="257"/>
      <c r="DRV101" s="257"/>
      <c r="DRW101" s="257"/>
      <c r="DRX101" s="257"/>
      <c r="DRY101" s="257"/>
      <c r="DRZ101" s="257"/>
      <c r="DSA101" s="257"/>
      <c r="DSB101" s="257"/>
      <c r="DSC101" s="257"/>
      <c r="DSD101" s="257"/>
      <c r="DSE101" s="257"/>
      <c r="DSF101" s="257"/>
      <c r="DSG101" s="257"/>
      <c r="DSH101" s="257"/>
      <c r="DSI101" s="257"/>
      <c r="DSJ101" s="257"/>
      <c r="DSK101" s="257"/>
      <c r="DSL101" s="257"/>
      <c r="DSM101" s="257"/>
      <c r="DSN101" s="257"/>
      <c r="DSO101" s="257"/>
      <c r="DSP101" s="257"/>
      <c r="DSQ101" s="257"/>
      <c r="DSR101" s="257"/>
      <c r="DSS101" s="257"/>
      <c r="DST101" s="257"/>
      <c r="DSU101" s="257"/>
      <c r="DSV101" s="257"/>
      <c r="DSW101" s="257"/>
      <c r="DSX101" s="257"/>
      <c r="DSY101" s="257"/>
      <c r="DSZ101" s="257"/>
      <c r="DTA101" s="257"/>
      <c r="DTB101" s="257"/>
      <c r="DTC101" s="257"/>
      <c r="DTD101" s="257"/>
      <c r="DTE101" s="257"/>
      <c r="DTF101" s="257"/>
      <c r="DTG101" s="257"/>
      <c r="DTH101" s="257"/>
      <c r="DTI101" s="257"/>
      <c r="DTJ101" s="257"/>
      <c r="DTK101" s="257"/>
      <c r="DTL101" s="257"/>
      <c r="DTM101" s="257"/>
      <c r="DTN101" s="257"/>
      <c r="DTO101" s="257"/>
      <c r="DTP101" s="257"/>
      <c r="DTQ101" s="257"/>
      <c r="DTR101" s="257"/>
      <c r="DTS101" s="257"/>
      <c r="DTT101" s="257"/>
      <c r="DTU101" s="257"/>
      <c r="DTV101" s="257"/>
      <c r="DTW101" s="257"/>
      <c r="DTX101" s="257"/>
      <c r="DTY101" s="257"/>
      <c r="DTZ101" s="257"/>
      <c r="DUA101" s="257"/>
      <c r="DUB101" s="257"/>
      <c r="DUC101" s="257"/>
      <c r="DUD101" s="257"/>
      <c r="DUE101" s="257"/>
      <c r="DUF101" s="257"/>
      <c r="DUG101" s="257"/>
      <c r="DUH101" s="257"/>
      <c r="DUI101" s="257"/>
      <c r="DUJ101" s="257"/>
      <c r="DUK101" s="257"/>
      <c r="DUL101" s="257"/>
      <c r="DUM101" s="257"/>
      <c r="DUN101" s="257"/>
      <c r="DUO101" s="257"/>
      <c r="DUP101" s="257"/>
      <c r="DUQ101" s="257"/>
      <c r="DUR101" s="257"/>
      <c r="DUS101" s="257"/>
      <c r="DUT101" s="257"/>
      <c r="DUU101" s="257"/>
      <c r="DUV101" s="257"/>
      <c r="DUW101" s="257"/>
      <c r="DUX101" s="257"/>
      <c r="DUY101" s="257"/>
      <c r="DUZ101" s="257"/>
      <c r="DVA101" s="257"/>
      <c r="DVB101" s="257"/>
      <c r="DVC101" s="257"/>
      <c r="DVD101" s="257"/>
      <c r="DVE101" s="257"/>
      <c r="DVF101" s="257"/>
      <c r="DVG101" s="257"/>
      <c r="DVH101" s="257"/>
      <c r="DVI101" s="257"/>
      <c r="DVJ101" s="257"/>
      <c r="DVK101" s="257"/>
      <c r="DVL101" s="257"/>
      <c r="DVM101" s="257"/>
      <c r="DVN101" s="257"/>
      <c r="DVO101" s="257"/>
      <c r="DVP101" s="257"/>
      <c r="DVQ101" s="257"/>
      <c r="DVR101" s="257"/>
      <c r="DVS101" s="257"/>
      <c r="DVT101" s="257"/>
      <c r="DVU101" s="257"/>
      <c r="DVV101" s="257"/>
      <c r="DVW101" s="257"/>
      <c r="DVX101" s="257"/>
      <c r="DVY101" s="257"/>
      <c r="DVZ101" s="257"/>
      <c r="DWA101" s="257"/>
      <c r="DWB101" s="257"/>
      <c r="DWC101" s="257"/>
      <c r="DWD101" s="257"/>
      <c r="DWE101" s="257"/>
      <c r="DWF101" s="257"/>
      <c r="DWG101" s="257"/>
      <c r="DWH101" s="257"/>
      <c r="DWI101" s="257"/>
      <c r="DWJ101" s="257"/>
      <c r="DWK101" s="257"/>
      <c r="DWL101" s="257"/>
      <c r="DWM101" s="257"/>
      <c r="DWN101" s="257"/>
      <c r="DWO101" s="257"/>
      <c r="DWP101" s="257"/>
      <c r="DWQ101" s="257"/>
      <c r="DWR101" s="257"/>
      <c r="DWS101" s="257"/>
      <c r="DWT101" s="257"/>
      <c r="DWU101" s="257"/>
      <c r="DWV101" s="257"/>
      <c r="DWW101" s="257"/>
      <c r="DWX101" s="257"/>
      <c r="DWY101" s="257"/>
      <c r="DWZ101" s="257"/>
      <c r="DXA101" s="257"/>
      <c r="DXB101" s="257"/>
      <c r="DXC101" s="257"/>
      <c r="DXD101" s="257"/>
      <c r="DXE101" s="257"/>
      <c r="DXF101" s="257"/>
      <c r="DXG101" s="257"/>
      <c r="DXH101" s="257"/>
      <c r="DXI101" s="257"/>
      <c r="DXJ101" s="257"/>
      <c r="DXK101" s="257"/>
      <c r="DXL101" s="257"/>
      <c r="DXM101" s="257"/>
      <c r="DXN101" s="257"/>
      <c r="DXO101" s="257"/>
      <c r="DXP101" s="257"/>
      <c r="DXQ101" s="257"/>
      <c r="DXR101" s="257"/>
      <c r="DXS101" s="257"/>
      <c r="DXT101" s="257"/>
      <c r="DXU101" s="257"/>
      <c r="DXV101" s="257"/>
      <c r="DXW101" s="257"/>
      <c r="DXX101" s="257"/>
      <c r="DXY101" s="257"/>
      <c r="DXZ101" s="257"/>
      <c r="DYA101" s="257"/>
      <c r="DYB101" s="257"/>
      <c r="DYC101" s="257"/>
      <c r="DYD101" s="257"/>
      <c r="DYE101" s="257"/>
      <c r="DYF101" s="257"/>
      <c r="DYG101" s="257"/>
      <c r="DYH101" s="257"/>
      <c r="DYI101" s="257"/>
      <c r="DYJ101" s="257"/>
      <c r="DYK101" s="257"/>
      <c r="DYL101" s="257"/>
      <c r="DYM101" s="257"/>
      <c r="DYN101" s="257"/>
      <c r="DYO101" s="257"/>
      <c r="DYP101" s="257"/>
      <c r="DYQ101" s="257"/>
      <c r="DYR101" s="257"/>
      <c r="DYS101" s="257"/>
      <c r="DYT101" s="257"/>
      <c r="DYU101" s="257"/>
      <c r="DYV101" s="257"/>
      <c r="DYW101" s="257"/>
      <c r="DYX101" s="257"/>
      <c r="DYY101" s="257"/>
      <c r="DYZ101" s="257"/>
      <c r="DZA101" s="257"/>
      <c r="DZB101" s="257"/>
      <c r="DZC101" s="257"/>
      <c r="DZD101" s="257"/>
      <c r="DZE101" s="257"/>
      <c r="DZF101" s="257"/>
      <c r="DZG101" s="257"/>
      <c r="DZH101" s="257"/>
      <c r="DZI101" s="257"/>
      <c r="DZJ101" s="257"/>
      <c r="DZK101" s="257"/>
      <c r="DZL101" s="257"/>
      <c r="DZM101" s="257"/>
      <c r="DZN101" s="257"/>
      <c r="DZO101" s="257"/>
      <c r="DZP101" s="257"/>
      <c r="DZQ101" s="257"/>
      <c r="DZR101" s="257"/>
      <c r="DZS101" s="257"/>
      <c r="DZT101" s="257"/>
      <c r="DZU101" s="257"/>
      <c r="DZV101" s="257"/>
      <c r="DZW101" s="257"/>
      <c r="DZX101" s="257"/>
      <c r="DZY101" s="257"/>
      <c r="DZZ101" s="257"/>
      <c r="EAA101" s="257"/>
      <c r="EAB101" s="257"/>
      <c r="EAC101" s="257"/>
      <c r="EAD101" s="257"/>
      <c r="EAE101" s="257"/>
      <c r="EAF101" s="257"/>
      <c r="EAG101" s="257"/>
      <c r="EAH101" s="257"/>
      <c r="EAI101" s="257"/>
      <c r="EAJ101" s="257"/>
      <c r="EAK101" s="257"/>
      <c r="EAL101" s="257"/>
      <c r="EAM101" s="257"/>
      <c r="EAN101" s="257"/>
      <c r="EAO101" s="257"/>
      <c r="EAP101" s="257"/>
      <c r="EAQ101" s="257"/>
      <c r="EAR101" s="257"/>
      <c r="EAS101" s="257"/>
      <c r="EAT101" s="257"/>
      <c r="EAU101" s="257"/>
      <c r="EAV101" s="257"/>
      <c r="EAW101" s="257"/>
      <c r="EAX101" s="257"/>
      <c r="EAY101" s="257"/>
      <c r="EAZ101" s="257"/>
      <c r="EBA101" s="257"/>
      <c r="EBB101" s="257"/>
      <c r="EBC101" s="257"/>
      <c r="EBD101" s="257"/>
      <c r="EBE101" s="257"/>
      <c r="EBF101" s="257"/>
      <c r="EBG101" s="257"/>
      <c r="EBH101" s="257"/>
      <c r="EBI101" s="257"/>
      <c r="EBJ101" s="257"/>
      <c r="EBK101" s="257"/>
      <c r="EBL101" s="257"/>
      <c r="EBM101" s="257"/>
      <c r="EBN101" s="257"/>
      <c r="EBO101" s="257"/>
      <c r="EBP101" s="257"/>
      <c r="EBQ101" s="257"/>
      <c r="EBR101" s="257"/>
      <c r="EBS101" s="257"/>
      <c r="EBT101" s="257"/>
      <c r="EBU101" s="257"/>
      <c r="EBV101" s="257"/>
      <c r="EBW101" s="257"/>
      <c r="EBX101" s="257"/>
      <c r="EBY101" s="257"/>
      <c r="EBZ101" s="257"/>
      <c r="ECA101" s="257"/>
      <c r="ECB101" s="257"/>
      <c r="ECC101" s="257"/>
      <c r="ECD101" s="257"/>
      <c r="ECE101" s="257"/>
      <c r="ECF101" s="257"/>
      <c r="ECG101" s="257"/>
      <c r="ECH101" s="257"/>
      <c r="ECI101" s="257"/>
      <c r="ECJ101" s="257"/>
      <c r="ECK101" s="257"/>
      <c r="ECL101" s="257"/>
      <c r="ECM101" s="257"/>
      <c r="ECN101" s="257"/>
      <c r="ECO101" s="257"/>
      <c r="ECP101" s="257"/>
      <c r="ECQ101" s="257"/>
      <c r="ECR101" s="257"/>
      <c r="ECS101" s="257"/>
      <c r="ECT101" s="257"/>
      <c r="ECU101" s="257"/>
      <c r="ECV101" s="257"/>
      <c r="ECW101" s="257"/>
      <c r="ECX101" s="257"/>
      <c r="ECY101" s="257"/>
      <c r="ECZ101" s="257"/>
      <c r="EDA101" s="257"/>
      <c r="EDB101" s="257"/>
      <c r="EDC101" s="257"/>
      <c r="EDD101" s="257"/>
      <c r="EDE101" s="257"/>
      <c r="EDF101" s="257"/>
      <c r="EDG101" s="257"/>
      <c r="EDH101" s="257"/>
      <c r="EDI101" s="257"/>
      <c r="EDJ101" s="257"/>
      <c r="EDK101" s="257"/>
      <c r="EDL101" s="257"/>
      <c r="EDM101" s="257"/>
      <c r="EDN101" s="257"/>
      <c r="EDO101" s="257"/>
      <c r="EDP101" s="257"/>
      <c r="EDQ101" s="257"/>
      <c r="EDR101" s="257"/>
      <c r="EDS101" s="257"/>
      <c r="EDT101" s="257"/>
      <c r="EDU101" s="257"/>
      <c r="EDV101" s="257"/>
      <c r="EDW101" s="257"/>
      <c r="EDX101" s="257"/>
      <c r="EDY101" s="257"/>
      <c r="EDZ101" s="257"/>
      <c r="EEA101" s="257"/>
      <c r="EEB101" s="257"/>
      <c r="EEC101" s="257"/>
      <c r="EED101" s="257"/>
      <c r="EEE101" s="257"/>
      <c r="EEF101" s="257"/>
      <c r="EEG101" s="257"/>
      <c r="EEH101" s="257"/>
      <c r="EEI101" s="257"/>
      <c r="EEJ101" s="257"/>
      <c r="EEK101" s="257"/>
      <c r="EEL101" s="257"/>
      <c r="EEM101" s="257"/>
      <c r="EEN101" s="257"/>
      <c r="EEO101" s="257"/>
      <c r="EEP101" s="257"/>
      <c r="EEQ101" s="257"/>
      <c r="EER101" s="257"/>
      <c r="EES101" s="257"/>
      <c r="EET101" s="257"/>
      <c r="EEU101" s="257"/>
      <c r="EEV101" s="257"/>
      <c r="EEW101" s="257"/>
      <c r="EEX101" s="257"/>
      <c r="EEY101" s="257"/>
      <c r="EEZ101" s="257"/>
      <c r="EFA101" s="257"/>
      <c r="EFB101" s="257"/>
      <c r="EFC101" s="257"/>
      <c r="EFD101" s="257"/>
      <c r="EFE101" s="257"/>
      <c r="EFF101" s="257"/>
      <c r="EFG101" s="257"/>
      <c r="EFH101" s="257"/>
      <c r="EFI101" s="257"/>
      <c r="EFJ101" s="257"/>
      <c r="EFK101" s="257"/>
      <c r="EFL101" s="257"/>
      <c r="EFM101" s="257"/>
      <c r="EFN101" s="257"/>
      <c r="EFO101" s="257"/>
      <c r="EFP101" s="257"/>
      <c r="EFQ101" s="257"/>
      <c r="EFR101" s="257"/>
      <c r="EFS101" s="257"/>
      <c r="EFT101" s="257"/>
      <c r="EFU101" s="257"/>
      <c r="EFV101" s="257"/>
      <c r="EFW101" s="257"/>
      <c r="EFX101" s="257"/>
      <c r="EFY101" s="257"/>
      <c r="EFZ101" s="257"/>
      <c r="EGA101" s="257"/>
      <c r="EGB101" s="257"/>
      <c r="EGC101" s="257"/>
      <c r="EGD101" s="257"/>
      <c r="EGE101" s="257"/>
      <c r="EGF101" s="257"/>
      <c r="EGG101" s="257"/>
      <c r="EGH101" s="257"/>
      <c r="EGI101" s="257"/>
      <c r="EGJ101" s="257"/>
      <c r="EGK101" s="257"/>
      <c r="EGL101" s="257"/>
      <c r="EGM101" s="257"/>
      <c r="EGN101" s="257"/>
      <c r="EGO101" s="257"/>
      <c r="EGP101" s="257"/>
      <c r="EGQ101" s="257"/>
      <c r="EGR101" s="257"/>
      <c r="EGS101" s="257"/>
      <c r="EGT101" s="257"/>
      <c r="EGU101" s="257"/>
      <c r="EGV101" s="257"/>
      <c r="EGW101" s="257"/>
      <c r="EGX101" s="257"/>
      <c r="EGY101" s="257"/>
      <c r="EGZ101" s="257"/>
      <c r="EHA101" s="257"/>
      <c r="EHB101" s="257"/>
      <c r="EHC101" s="257"/>
      <c r="EHD101" s="257"/>
      <c r="EHE101" s="257"/>
      <c r="EHF101" s="257"/>
      <c r="EHG101" s="257"/>
      <c r="EHH101" s="257"/>
      <c r="EHI101" s="257"/>
      <c r="EHJ101" s="257"/>
      <c r="EHK101" s="257"/>
      <c r="EHL101" s="257"/>
      <c r="EHM101" s="257"/>
      <c r="EHN101" s="257"/>
      <c r="EHO101" s="257"/>
      <c r="EHP101" s="257"/>
      <c r="EHQ101" s="257"/>
      <c r="EHR101" s="257"/>
      <c r="EHS101" s="257"/>
      <c r="EHT101" s="257"/>
      <c r="EHU101" s="257"/>
      <c r="EHV101" s="257"/>
      <c r="EHW101" s="257"/>
      <c r="EHX101" s="257"/>
      <c r="EHY101" s="257"/>
      <c r="EHZ101" s="257"/>
      <c r="EIA101" s="257"/>
      <c r="EIB101" s="257"/>
      <c r="EIC101" s="257"/>
      <c r="EID101" s="257"/>
      <c r="EIE101" s="257"/>
      <c r="EIF101" s="257"/>
      <c r="EIG101" s="257"/>
      <c r="EIH101" s="257"/>
      <c r="EII101" s="257"/>
      <c r="EIJ101" s="257"/>
      <c r="EIK101" s="257"/>
      <c r="EIL101" s="257"/>
      <c r="EIM101" s="257"/>
      <c r="EIN101" s="257"/>
      <c r="EIO101" s="257"/>
      <c r="EIP101" s="257"/>
      <c r="EIQ101" s="257"/>
      <c r="EIR101" s="257"/>
      <c r="EIS101" s="257"/>
      <c r="EIT101" s="257"/>
      <c r="EIU101" s="257"/>
      <c r="EIV101" s="257"/>
      <c r="EIW101" s="257"/>
      <c r="EIX101" s="257"/>
      <c r="EIY101" s="257"/>
      <c r="EIZ101" s="257"/>
      <c r="EJA101" s="257"/>
      <c r="EJB101" s="257"/>
      <c r="EJC101" s="257"/>
      <c r="EJD101" s="257"/>
      <c r="EJE101" s="257"/>
      <c r="EJF101" s="257"/>
      <c r="EJG101" s="257"/>
      <c r="EJH101" s="257"/>
      <c r="EJI101" s="257"/>
      <c r="EJJ101" s="257"/>
      <c r="EJK101" s="257"/>
      <c r="EJL101" s="257"/>
      <c r="EJM101" s="257"/>
      <c r="EJN101" s="257"/>
      <c r="EJO101" s="257"/>
      <c r="EJP101" s="257"/>
      <c r="EJQ101" s="257"/>
      <c r="EJR101" s="257"/>
      <c r="EJS101" s="257"/>
      <c r="EJT101" s="257"/>
      <c r="EJU101" s="257"/>
      <c r="EJV101" s="257"/>
      <c r="EJW101" s="257"/>
      <c r="EJX101" s="257"/>
      <c r="EJY101" s="257"/>
      <c r="EJZ101" s="257"/>
      <c r="EKA101" s="257"/>
      <c r="EKB101" s="257"/>
      <c r="EKC101" s="257"/>
      <c r="EKD101" s="257"/>
      <c r="EKE101" s="257"/>
      <c r="EKF101" s="257"/>
      <c r="EKG101" s="257"/>
      <c r="EKH101" s="257"/>
      <c r="EKI101" s="257"/>
      <c r="EKJ101" s="257"/>
      <c r="EKK101" s="257"/>
      <c r="EKL101" s="257"/>
      <c r="EKM101" s="257"/>
      <c r="EKN101" s="257"/>
      <c r="EKO101" s="257"/>
      <c r="EKP101" s="257"/>
      <c r="EKQ101" s="257"/>
      <c r="EKR101" s="257"/>
      <c r="EKS101" s="257"/>
      <c r="EKT101" s="257"/>
      <c r="EKU101" s="257"/>
      <c r="EKV101" s="257"/>
      <c r="EKW101" s="257"/>
      <c r="EKX101" s="257"/>
      <c r="EKY101" s="257"/>
      <c r="EKZ101" s="257"/>
      <c r="ELA101" s="257"/>
      <c r="ELB101" s="257"/>
      <c r="ELC101" s="257"/>
      <c r="ELD101" s="257"/>
      <c r="ELE101" s="257"/>
      <c r="ELF101" s="257"/>
      <c r="ELG101" s="257"/>
      <c r="ELH101" s="257"/>
      <c r="ELI101" s="257"/>
      <c r="ELJ101" s="257"/>
      <c r="ELK101" s="257"/>
      <c r="ELL101" s="257"/>
      <c r="ELM101" s="257"/>
      <c r="ELN101" s="257"/>
      <c r="ELO101" s="257"/>
      <c r="ELP101" s="257"/>
      <c r="ELQ101" s="257"/>
      <c r="ELR101" s="257"/>
      <c r="ELS101" s="257"/>
      <c r="ELT101" s="257"/>
      <c r="ELU101" s="257"/>
      <c r="ELV101" s="257"/>
      <c r="ELW101" s="257"/>
      <c r="ELX101" s="257"/>
      <c r="ELY101" s="257"/>
      <c r="ELZ101" s="257"/>
      <c r="EMA101" s="257"/>
      <c r="EMB101" s="257"/>
      <c r="EMC101" s="257"/>
      <c r="EMD101" s="257"/>
      <c r="EME101" s="257"/>
      <c r="EMF101" s="257"/>
      <c r="EMG101" s="257"/>
      <c r="EMH101" s="257"/>
      <c r="EMI101" s="257"/>
      <c r="EMJ101" s="257"/>
      <c r="EMK101" s="257"/>
      <c r="EML101" s="257"/>
      <c r="EMM101" s="257"/>
      <c r="EMN101" s="257"/>
      <c r="EMO101" s="257"/>
      <c r="EMP101" s="257"/>
      <c r="EMQ101" s="257"/>
      <c r="EMR101" s="257"/>
      <c r="EMS101" s="257"/>
      <c r="EMT101" s="257"/>
      <c r="EMU101" s="257"/>
      <c r="EMV101" s="257"/>
      <c r="EMW101" s="257"/>
      <c r="EMX101" s="257"/>
      <c r="EMY101" s="257"/>
      <c r="EMZ101" s="257"/>
      <c r="ENA101" s="257"/>
      <c r="ENB101" s="257"/>
      <c r="ENC101" s="257"/>
      <c r="END101" s="257"/>
      <c r="ENE101" s="257"/>
      <c r="ENF101" s="257"/>
      <c r="ENG101" s="257"/>
      <c r="ENH101" s="257"/>
      <c r="ENI101" s="257"/>
      <c r="ENJ101" s="257"/>
      <c r="ENK101" s="257"/>
      <c r="ENL101" s="257"/>
      <c r="ENM101" s="257"/>
      <c r="ENN101" s="257"/>
      <c r="ENO101" s="257"/>
      <c r="ENP101" s="257"/>
      <c r="ENQ101" s="257"/>
      <c r="ENR101" s="257"/>
      <c r="ENS101" s="257"/>
      <c r="ENT101" s="257"/>
      <c r="ENU101" s="257"/>
      <c r="ENV101" s="257"/>
      <c r="ENW101" s="257"/>
      <c r="ENX101" s="257"/>
      <c r="ENY101" s="257"/>
      <c r="ENZ101" s="257"/>
      <c r="EOA101" s="257"/>
      <c r="EOB101" s="257"/>
      <c r="EOC101" s="257"/>
      <c r="EOD101" s="257"/>
      <c r="EOE101" s="257"/>
      <c r="EOF101" s="257"/>
      <c r="EOG101" s="257"/>
      <c r="EOH101" s="257"/>
      <c r="EOI101" s="257"/>
      <c r="EOJ101" s="257"/>
      <c r="EOK101" s="257"/>
      <c r="EOL101" s="257"/>
      <c r="EOM101" s="257"/>
      <c r="EON101" s="257"/>
      <c r="EOO101" s="257"/>
      <c r="EOP101" s="257"/>
      <c r="EOQ101" s="257"/>
      <c r="EOR101" s="257"/>
      <c r="EOS101" s="257"/>
      <c r="EOT101" s="257"/>
      <c r="EOU101" s="257"/>
      <c r="EOV101" s="257"/>
      <c r="EOW101" s="257"/>
      <c r="EOX101" s="257"/>
      <c r="EOY101" s="257"/>
      <c r="EOZ101" s="257"/>
      <c r="EPA101" s="257"/>
      <c r="EPB101" s="257"/>
      <c r="EPC101" s="257"/>
      <c r="EPD101" s="257"/>
      <c r="EPE101" s="257"/>
      <c r="EPF101" s="257"/>
      <c r="EPG101" s="257"/>
      <c r="EPH101" s="257"/>
      <c r="EPI101" s="257"/>
      <c r="EPJ101" s="257"/>
      <c r="EPK101" s="257"/>
      <c r="EPL101" s="257"/>
      <c r="EPM101" s="257"/>
      <c r="EPN101" s="257"/>
      <c r="EPO101" s="257"/>
      <c r="EPP101" s="257"/>
      <c r="EPQ101" s="257"/>
      <c r="EPR101" s="257"/>
      <c r="EPS101" s="257"/>
      <c r="EPT101" s="257"/>
      <c r="EPU101" s="257"/>
      <c r="EPV101" s="257"/>
      <c r="EPW101" s="257"/>
      <c r="EPX101" s="257"/>
      <c r="EPY101" s="257"/>
      <c r="EPZ101" s="257"/>
      <c r="EQA101" s="257"/>
      <c r="EQB101" s="257"/>
      <c r="EQC101" s="257"/>
      <c r="EQD101" s="257"/>
      <c r="EQE101" s="257"/>
      <c r="EQF101" s="257"/>
      <c r="EQG101" s="257"/>
      <c r="EQH101" s="257"/>
      <c r="EQI101" s="257"/>
      <c r="EQJ101" s="257"/>
      <c r="EQK101" s="257"/>
      <c r="EQL101" s="257"/>
      <c r="EQM101" s="257"/>
      <c r="EQN101" s="257"/>
      <c r="EQO101" s="257"/>
      <c r="EQP101" s="257"/>
      <c r="EQQ101" s="257"/>
      <c r="EQR101" s="257"/>
      <c r="EQS101" s="257"/>
      <c r="EQT101" s="257"/>
      <c r="EQU101" s="257"/>
      <c r="EQV101" s="257"/>
      <c r="EQW101" s="257"/>
      <c r="EQX101" s="257"/>
      <c r="EQY101" s="257"/>
      <c r="EQZ101" s="257"/>
      <c r="ERA101" s="257"/>
      <c r="ERB101" s="257"/>
      <c r="ERC101" s="257"/>
      <c r="ERD101" s="257"/>
      <c r="ERE101" s="257"/>
      <c r="ERF101" s="257"/>
      <c r="ERG101" s="257"/>
      <c r="ERH101" s="257"/>
      <c r="ERI101" s="257"/>
      <c r="ERJ101" s="257"/>
      <c r="ERK101" s="257"/>
      <c r="ERL101" s="257"/>
      <c r="ERM101" s="257"/>
      <c r="ERN101" s="257"/>
      <c r="ERO101" s="257"/>
      <c r="ERP101" s="257"/>
      <c r="ERQ101" s="257"/>
      <c r="ERR101" s="257"/>
      <c r="ERS101" s="257"/>
      <c r="ERT101" s="257"/>
      <c r="ERU101" s="257"/>
      <c r="ERV101" s="257"/>
      <c r="ERW101" s="257"/>
      <c r="ERX101" s="257"/>
      <c r="ERY101" s="257"/>
      <c r="ERZ101" s="257"/>
      <c r="ESA101" s="257"/>
      <c r="ESB101" s="257"/>
      <c r="ESC101" s="257"/>
      <c r="ESD101" s="257"/>
      <c r="ESE101" s="257"/>
      <c r="ESF101" s="257"/>
      <c r="ESG101" s="257"/>
      <c r="ESH101" s="257"/>
      <c r="ESI101" s="257"/>
      <c r="ESJ101" s="257"/>
      <c r="ESK101" s="257"/>
      <c r="ESL101" s="257"/>
      <c r="ESM101" s="257"/>
      <c r="ESN101" s="257"/>
      <c r="ESO101" s="257"/>
      <c r="ESP101" s="257"/>
      <c r="ESQ101" s="257"/>
      <c r="ESR101" s="257"/>
      <c r="ESS101" s="257"/>
      <c r="EST101" s="257"/>
      <c r="ESU101" s="257"/>
      <c r="ESV101" s="257"/>
      <c r="ESW101" s="257"/>
      <c r="ESX101" s="257"/>
      <c r="ESY101" s="257"/>
      <c r="ESZ101" s="257"/>
      <c r="ETA101" s="257"/>
      <c r="ETB101" s="257"/>
      <c r="ETC101" s="257"/>
      <c r="ETD101" s="257"/>
      <c r="ETE101" s="257"/>
      <c r="ETF101" s="257"/>
      <c r="ETG101" s="257"/>
      <c r="ETH101" s="257"/>
      <c r="ETI101" s="257"/>
      <c r="ETJ101" s="257"/>
      <c r="ETK101" s="257"/>
      <c r="ETL101" s="257"/>
      <c r="ETM101" s="257"/>
      <c r="ETN101" s="257"/>
      <c r="ETO101" s="257"/>
      <c r="ETP101" s="257"/>
      <c r="ETQ101" s="257"/>
      <c r="ETR101" s="257"/>
      <c r="ETS101" s="257"/>
      <c r="ETT101" s="257"/>
      <c r="ETU101" s="257"/>
      <c r="ETV101" s="257"/>
      <c r="ETW101" s="257"/>
      <c r="ETX101" s="257"/>
      <c r="ETY101" s="257"/>
      <c r="ETZ101" s="257"/>
      <c r="EUA101" s="257"/>
      <c r="EUB101" s="257"/>
      <c r="EUC101" s="257"/>
      <c r="EUD101" s="257"/>
      <c r="EUE101" s="257"/>
      <c r="EUF101" s="257"/>
      <c r="EUG101" s="257"/>
      <c r="EUH101" s="257"/>
      <c r="EUI101" s="257"/>
      <c r="EUJ101" s="257"/>
      <c r="EUK101" s="257"/>
      <c r="EUL101" s="257"/>
      <c r="EUM101" s="257"/>
      <c r="EUN101" s="257"/>
      <c r="EUO101" s="257"/>
      <c r="EUP101" s="257"/>
      <c r="EUQ101" s="257"/>
      <c r="EUR101" s="257"/>
      <c r="EUS101" s="257"/>
      <c r="EUT101" s="257"/>
      <c r="EUU101" s="257"/>
      <c r="EUV101" s="257"/>
      <c r="EUW101" s="257"/>
      <c r="EUX101" s="257"/>
      <c r="EUY101" s="257"/>
      <c r="EUZ101" s="257"/>
      <c r="EVA101" s="257"/>
      <c r="EVB101" s="257"/>
      <c r="EVC101" s="257"/>
      <c r="EVD101" s="257"/>
      <c r="EVE101" s="257"/>
      <c r="EVF101" s="257"/>
      <c r="EVG101" s="257"/>
      <c r="EVH101" s="257"/>
      <c r="EVI101" s="257"/>
      <c r="EVJ101" s="257"/>
      <c r="EVK101" s="257"/>
      <c r="EVL101" s="257"/>
      <c r="EVM101" s="257"/>
      <c r="EVN101" s="257"/>
      <c r="EVO101" s="257"/>
      <c r="EVP101" s="257"/>
      <c r="EVQ101" s="257"/>
      <c r="EVR101" s="257"/>
      <c r="EVS101" s="257"/>
      <c r="EVT101" s="257"/>
      <c r="EVU101" s="257"/>
      <c r="EVV101" s="257"/>
      <c r="EVW101" s="257"/>
      <c r="EVX101" s="257"/>
      <c r="EVY101" s="257"/>
      <c r="EVZ101" s="257"/>
      <c r="EWA101" s="257"/>
      <c r="EWB101" s="257"/>
      <c r="EWC101" s="257"/>
      <c r="EWD101" s="257"/>
      <c r="EWE101" s="257"/>
      <c r="EWF101" s="257"/>
      <c r="EWG101" s="257"/>
      <c r="EWH101" s="257"/>
      <c r="EWI101" s="257"/>
      <c r="EWJ101" s="257"/>
      <c r="EWK101" s="257"/>
      <c r="EWL101" s="257"/>
      <c r="EWM101" s="257"/>
      <c r="EWN101" s="257"/>
      <c r="EWO101" s="257"/>
      <c r="EWP101" s="257"/>
      <c r="EWQ101" s="257"/>
      <c r="EWR101" s="257"/>
      <c r="EWS101" s="257"/>
      <c r="EWT101" s="257"/>
      <c r="EWU101" s="257"/>
      <c r="EWV101" s="257"/>
      <c r="EWW101" s="257"/>
      <c r="EWX101" s="257"/>
      <c r="EWY101" s="257"/>
      <c r="EWZ101" s="257"/>
      <c r="EXA101" s="257"/>
      <c r="EXB101" s="257"/>
      <c r="EXC101" s="257"/>
      <c r="EXD101" s="257"/>
      <c r="EXE101" s="257"/>
      <c r="EXF101" s="257"/>
      <c r="EXG101" s="257"/>
      <c r="EXH101" s="257"/>
      <c r="EXI101" s="257"/>
      <c r="EXJ101" s="257"/>
      <c r="EXK101" s="257"/>
      <c r="EXL101" s="257"/>
      <c r="EXM101" s="257"/>
      <c r="EXN101" s="257"/>
      <c r="EXO101" s="257"/>
      <c r="EXP101" s="257"/>
      <c r="EXQ101" s="257"/>
      <c r="EXR101" s="257"/>
      <c r="EXS101" s="257"/>
      <c r="EXT101" s="257"/>
      <c r="EXU101" s="257"/>
      <c r="EXV101" s="257"/>
      <c r="EXW101" s="257"/>
      <c r="EXX101" s="257"/>
      <c r="EXY101" s="257"/>
      <c r="EXZ101" s="257"/>
      <c r="EYA101" s="257"/>
      <c r="EYB101" s="257"/>
      <c r="EYC101" s="257"/>
      <c r="EYD101" s="257"/>
      <c r="EYE101" s="257"/>
      <c r="EYF101" s="257"/>
      <c r="EYG101" s="257"/>
      <c r="EYH101" s="257"/>
      <c r="EYI101" s="257"/>
      <c r="EYJ101" s="257"/>
      <c r="EYK101" s="257"/>
      <c r="EYL101" s="257"/>
      <c r="EYM101" s="257"/>
      <c r="EYN101" s="257"/>
      <c r="EYO101" s="257"/>
      <c r="EYP101" s="257"/>
      <c r="EYQ101" s="257"/>
      <c r="EYR101" s="257"/>
      <c r="EYS101" s="257"/>
      <c r="EYT101" s="257"/>
      <c r="EYU101" s="257"/>
      <c r="EYV101" s="257"/>
      <c r="EYW101" s="257"/>
      <c r="EYX101" s="257"/>
      <c r="EYY101" s="257"/>
      <c r="EYZ101" s="257"/>
      <c r="EZA101" s="257"/>
      <c r="EZB101" s="257"/>
      <c r="EZC101" s="257"/>
      <c r="EZD101" s="257"/>
      <c r="EZE101" s="257"/>
      <c r="EZF101" s="257"/>
      <c r="EZG101" s="257"/>
      <c r="EZH101" s="257"/>
      <c r="EZI101" s="257"/>
      <c r="EZJ101" s="257"/>
      <c r="EZK101" s="257"/>
      <c r="EZL101" s="257"/>
      <c r="EZM101" s="257"/>
      <c r="EZN101" s="257"/>
      <c r="EZO101" s="257"/>
      <c r="EZP101" s="257"/>
      <c r="EZQ101" s="257"/>
      <c r="EZR101" s="257"/>
      <c r="EZS101" s="257"/>
      <c r="EZT101" s="257"/>
      <c r="EZU101" s="257"/>
      <c r="EZV101" s="257"/>
      <c r="EZW101" s="257"/>
      <c r="EZX101" s="257"/>
      <c r="EZY101" s="257"/>
      <c r="EZZ101" s="257"/>
      <c r="FAA101" s="257"/>
      <c r="FAB101" s="257"/>
      <c r="FAC101" s="257"/>
      <c r="FAD101" s="257"/>
      <c r="FAE101" s="257"/>
      <c r="FAF101" s="257"/>
      <c r="FAG101" s="257"/>
      <c r="FAH101" s="257"/>
      <c r="FAI101" s="257"/>
      <c r="FAJ101" s="257"/>
      <c r="FAK101" s="257"/>
      <c r="FAL101" s="257"/>
      <c r="FAM101" s="257"/>
      <c r="FAN101" s="257"/>
      <c r="FAO101" s="257"/>
      <c r="FAP101" s="257"/>
      <c r="FAQ101" s="257"/>
      <c r="FAR101" s="257"/>
      <c r="FAS101" s="257"/>
      <c r="FAT101" s="257"/>
      <c r="FAU101" s="257"/>
      <c r="FAV101" s="257"/>
      <c r="FAW101" s="257"/>
      <c r="FAX101" s="257"/>
      <c r="FAY101" s="257"/>
      <c r="FAZ101" s="257"/>
      <c r="FBA101" s="257"/>
      <c r="FBB101" s="257"/>
      <c r="FBC101" s="257"/>
      <c r="FBD101" s="257"/>
      <c r="FBE101" s="257"/>
      <c r="FBF101" s="257"/>
      <c r="FBG101" s="257"/>
      <c r="FBH101" s="257"/>
      <c r="FBI101" s="257"/>
      <c r="FBJ101" s="257"/>
      <c r="FBK101" s="257"/>
      <c r="FBL101" s="257"/>
      <c r="FBM101" s="257"/>
      <c r="FBN101" s="257"/>
      <c r="FBO101" s="257"/>
      <c r="FBP101" s="257"/>
      <c r="FBQ101" s="257"/>
      <c r="FBR101" s="257"/>
      <c r="FBS101" s="257"/>
      <c r="FBT101" s="257"/>
      <c r="FBU101" s="257"/>
      <c r="FBV101" s="257"/>
      <c r="FBW101" s="257"/>
      <c r="FBX101" s="257"/>
      <c r="FBY101" s="257"/>
      <c r="FBZ101" s="257"/>
      <c r="FCA101" s="257"/>
      <c r="FCB101" s="257"/>
      <c r="FCC101" s="257"/>
      <c r="FCD101" s="257"/>
      <c r="FCE101" s="257"/>
      <c r="FCF101" s="257"/>
      <c r="FCG101" s="257"/>
      <c r="FCH101" s="257"/>
      <c r="FCI101" s="257"/>
      <c r="FCJ101" s="257"/>
      <c r="FCK101" s="257"/>
      <c r="FCL101" s="257"/>
      <c r="FCM101" s="257"/>
      <c r="FCN101" s="257"/>
      <c r="FCO101" s="257"/>
      <c r="FCP101" s="257"/>
      <c r="FCQ101" s="257"/>
      <c r="FCR101" s="257"/>
      <c r="FCS101" s="257"/>
      <c r="FCT101" s="257"/>
      <c r="FCU101" s="257"/>
      <c r="FCV101" s="257"/>
      <c r="FCW101" s="257"/>
      <c r="FCX101" s="257"/>
      <c r="FCY101" s="257"/>
      <c r="FCZ101" s="257"/>
      <c r="FDA101" s="257"/>
      <c r="FDB101" s="257"/>
      <c r="FDC101" s="257"/>
      <c r="FDD101" s="257"/>
      <c r="FDE101" s="257"/>
      <c r="FDF101" s="257"/>
      <c r="FDG101" s="257"/>
      <c r="FDH101" s="257"/>
      <c r="FDI101" s="257"/>
      <c r="FDJ101" s="257"/>
      <c r="FDK101" s="257"/>
      <c r="FDL101" s="257"/>
      <c r="FDM101" s="257"/>
      <c r="FDN101" s="257"/>
      <c r="FDO101" s="257"/>
      <c r="FDP101" s="257"/>
      <c r="FDQ101" s="257"/>
      <c r="FDR101" s="257"/>
      <c r="FDS101" s="257"/>
      <c r="FDT101" s="257"/>
      <c r="FDU101" s="257"/>
      <c r="FDV101" s="257"/>
      <c r="FDW101" s="257"/>
      <c r="FDX101" s="257"/>
      <c r="FDY101" s="257"/>
      <c r="FDZ101" s="257"/>
      <c r="FEA101" s="257"/>
      <c r="FEB101" s="257"/>
      <c r="FEC101" s="257"/>
      <c r="FED101" s="257"/>
      <c r="FEE101" s="257"/>
      <c r="FEF101" s="257"/>
      <c r="FEG101" s="257"/>
      <c r="FEH101" s="257"/>
      <c r="FEI101" s="257"/>
      <c r="FEJ101" s="257"/>
      <c r="FEK101" s="257"/>
      <c r="FEL101" s="257"/>
      <c r="FEM101" s="257"/>
      <c r="FEN101" s="257"/>
      <c r="FEO101" s="257"/>
      <c r="FEP101" s="257"/>
      <c r="FEQ101" s="257"/>
      <c r="FER101" s="257"/>
      <c r="FES101" s="257"/>
      <c r="FET101" s="257"/>
      <c r="FEU101" s="257"/>
      <c r="FEV101" s="257"/>
      <c r="FEW101" s="257"/>
      <c r="FEX101" s="257"/>
      <c r="FEY101" s="257"/>
      <c r="FEZ101" s="257"/>
      <c r="FFA101" s="257"/>
      <c r="FFB101" s="257"/>
      <c r="FFC101" s="257"/>
      <c r="FFD101" s="257"/>
      <c r="FFE101" s="257"/>
      <c r="FFF101" s="257"/>
      <c r="FFG101" s="257"/>
      <c r="FFH101" s="257"/>
      <c r="FFI101" s="257"/>
      <c r="FFJ101" s="257"/>
      <c r="FFK101" s="257"/>
      <c r="FFL101" s="257"/>
      <c r="FFM101" s="257"/>
      <c r="FFN101" s="257"/>
      <c r="FFO101" s="257"/>
      <c r="FFP101" s="257"/>
      <c r="FFQ101" s="257"/>
      <c r="FFR101" s="257"/>
      <c r="FFS101" s="257"/>
      <c r="FFT101" s="257"/>
      <c r="FFU101" s="257"/>
      <c r="FFV101" s="257"/>
      <c r="FFW101" s="257"/>
      <c r="FFX101" s="257"/>
      <c r="FFY101" s="257"/>
      <c r="FFZ101" s="257"/>
      <c r="FGA101" s="257"/>
      <c r="FGB101" s="257"/>
      <c r="FGC101" s="257"/>
      <c r="FGD101" s="257"/>
      <c r="FGE101" s="257"/>
      <c r="FGF101" s="257"/>
      <c r="FGG101" s="257"/>
      <c r="FGH101" s="257"/>
      <c r="FGI101" s="257"/>
      <c r="FGJ101" s="257"/>
      <c r="FGK101" s="257"/>
      <c r="FGL101" s="257"/>
      <c r="FGM101" s="257"/>
      <c r="FGN101" s="257"/>
      <c r="FGO101" s="257"/>
      <c r="FGP101" s="257"/>
      <c r="FGQ101" s="257"/>
      <c r="FGR101" s="257"/>
      <c r="FGS101" s="257"/>
      <c r="FGT101" s="257"/>
      <c r="FGU101" s="257"/>
      <c r="FGV101" s="257"/>
      <c r="FGW101" s="257"/>
      <c r="FGX101" s="257"/>
      <c r="FGY101" s="257"/>
      <c r="FGZ101" s="257"/>
      <c r="FHA101" s="257"/>
      <c r="FHB101" s="257"/>
      <c r="FHC101" s="257"/>
      <c r="FHD101" s="257"/>
      <c r="FHE101" s="257"/>
      <c r="FHF101" s="257"/>
      <c r="FHG101" s="257"/>
      <c r="FHH101" s="257"/>
      <c r="FHI101" s="257"/>
      <c r="FHJ101" s="257"/>
      <c r="FHK101" s="257"/>
      <c r="FHL101" s="257"/>
      <c r="FHM101" s="257"/>
      <c r="FHN101" s="257"/>
      <c r="FHO101" s="257"/>
      <c r="FHP101" s="257"/>
      <c r="FHQ101" s="257"/>
      <c r="FHR101" s="257"/>
      <c r="FHS101" s="257"/>
      <c r="FHT101" s="257"/>
      <c r="FHU101" s="257"/>
      <c r="FHV101" s="257"/>
      <c r="FHW101" s="257"/>
      <c r="FHX101" s="257"/>
      <c r="FHY101" s="257"/>
      <c r="FHZ101" s="257"/>
      <c r="FIA101" s="257"/>
      <c r="FIB101" s="257"/>
      <c r="FIC101" s="257"/>
      <c r="FID101" s="257"/>
      <c r="FIE101" s="257"/>
      <c r="FIF101" s="257"/>
      <c r="FIG101" s="257"/>
      <c r="FIH101" s="257"/>
      <c r="FII101" s="257"/>
      <c r="FIJ101" s="257"/>
      <c r="FIK101" s="257"/>
      <c r="FIL101" s="257"/>
      <c r="FIM101" s="257"/>
      <c r="FIN101" s="257"/>
      <c r="FIO101" s="257"/>
      <c r="FIP101" s="257"/>
      <c r="FIQ101" s="257"/>
      <c r="FIR101" s="257"/>
      <c r="FIS101" s="257"/>
      <c r="FIT101" s="257"/>
      <c r="FIU101" s="257"/>
      <c r="FIV101" s="257"/>
      <c r="FIW101" s="257"/>
      <c r="FIX101" s="257"/>
      <c r="FIY101" s="257"/>
      <c r="FIZ101" s="257"/>
      <c r="FJA101" s="257"/>
      <c r="FJB101" s="257"/>
      <c r="FJC101" s="257"/>
      <c r="FJD101" s="257"/>
      <c r="FJE101" s="257"/>
      <c r="FJF101" s="257"/>
      <c r="FJG101" s="257"/>
      <c r="FJH101" s="257"/>
      <c r="FJI101" s="257"/>
      <c r="FJJ101" s="257"/>
      <c r="FJK101" s="257"/>
      <c r="FJL101" s="257"/>
      <c r="FJM101" s="257"/>
      <c r="FJN101" s="257"/>
      <c r="FJO101" s="257"/>
      <c r="FJP101" s="257"/>
      <c r="FJQ101" s="257"/>
      <c r="FJR101" s="257"/>
      <c r="FJS101" s="257"/>
      <c r="FJT101" s="257"/>
      <c r="FJU101" s="257"/>
      <c r="FJV101" s="257"/>
      <c r="FJW101" s="257"/>
      <c r="FJX101" s="257"/>
      <c r="FJY101" s="257"/>
      <c r="FJZ101" s="257"/>
      <c r="FKA101" s="257"/>
      <c r="FKB101" s="257"/>
      <c r="FKC101" s="257"/>
      <c r="FKD101" s="257"/>
      <c r="FKE101" s="257"/>
      <c r="FKF101" s="257"/>
      <c r="FKG101" s="257"/>
      <c r="FKH101" s="257"/>
      <c r="FKI101" s="257"/>
      <c r="FKJ101" s="257"/>
      <c r="FKK101" s="257"/>
      <c r="FKL101" s="257"/>
      <c r="FKM101" s="257"/>
      <c r="FKN101" s="257"/>
      <c r="FKO101" s="257"/>
      <c r="FKP101" s="257"/>
      <c r="FKQ101" s="257"/>
      <c r="FKR101" s="257"/>
      <c r="FKS101" s="257"/>
      <c r="FKT101" s="257"/>
      <c r="FKU101" s="257"/>
      <c r="FKV101" s="257"/>
      <c r="FKW101" s="257"/>
      <c r="FKX101" s="257"/>
      <c r="FKY101" s="257"/>
      <c r="FKZ101" s="257"/>
      <c r="FLA101" s="257"/>
      <c r="FLB101" s="257"/>
      <c r="FLC101" s="257"/>
      <c r="FLD101" s="257"/>
      <c r="FLE101" s="257"/>
      <c r="FLF101" s="257"/>
      <c r="FLG101" s="257"/>
      <c r="FLH101" s="257"/>
      <c r="FLI101" s="257"/>
      <c r="FLJ101" s="257"/>
      <c r="FLK101" s="257"/>
      <c r="FLL101" s="257"/>
      <c r="FLM101" s="257"/>
      <c r="FLN101" s="257"/>
      <c r="FLO101" s="257"/>
      <c r="FLP101" s="257"/>
      <c r="FLQ101" s="257"/>
      <c r="FLR101" s="257"/>
      <c r="FLS101" s="257"/>
      <c r="FLT101" s="257"/>
      <c r="FLU101" s="257"/>
      <c r="FLV101" s="257"/>
      <c r="FLW101" s="257"/>
      <c r="FLX101" s="257"/>
      <c r="FLY101" s="257"/>
      <c r="FLZ101" s="257"/>
      <c r="FMA101" s="257"/>
      <c r="FMB101" s="257"/>
      <c r="FMC101" s="257"/>
      <c r="FMD101" s="257"/>
      <c r="FME101" s="257"/>
      <c r="FMF101" s="257"/>
      <c r="FMG101" s="257"/>
      <c r="FMH101" s="257"/>
      <c r="FMI101" s="257"/>
      <c r="FMJ101" s="257"/>
      <c r="FMK101" s="257"/>
      <c r="FML101" s="257"/>
      <c r="FMM101" s="257"/>
      <c r="FMN101" s="257"/>
      <c r="FMO101" s="257"/>
      <c r="FMP101" s="257"/>
      <c r="FMQ101" s="257"/>
      <c r="FMR101" s="257"/>
      <c r="FMS101" s="257"/>
      <c r="FMT101" s="257"/>
      <c r="FMU101" s="257"/>
      <c r="FMV101" s="257"/>
      <c r="FMW101" s="257"/>
      <c r="FMX101" s="257"/>
      <c r="FMY101" s="257"/>
      <c r="FMZ101" s="257"/>
      <c r="FNA101" s="257"/>
      <c r="FNB101" s="257"/>
      <c r="FNC101" s="257"/>
      <c r="FND101" s="257"/>
      <c r="FNE101" s="257"/>
      <c r="FNF101" s="257"/>
      <c r="FNG101" s="257"/>
      <c r="FNH101" s="257"/>
      <c r="FNI101" s="257"/>
      <c r="FNJ101" s="257"/>
      <c r="FNK101" s="257"/>
      <c r="FNL101" s="257"/>
      <c r="FNM101" s="257"/>
      <c r="FNN101" s="257"/>
      <c r="FNO101" s="257"/>
      <c r="FNP101" s="257"/>
      <c r="FNQ101" s="257"/>
      <c r="FNR101" s="257"/>
      <c r="FNS101" s="257"/>
      <c r="FNT101" s="257"/>
      <c r="FNU101" s="257"/>
      <c r="FNV101" s="257"/>
      <c r="FNW101" s="257"/>
      <c r="FNX101" s="257"/>
      <c r="FNY101" s="257"/>
      <c r="FNZ101" s="257"/>
      <c r="FOA101" s="257"/>
      <c r="FOB101" s="257"/>
      <c r="FOC101" s="257"/>
      <c r="FOD101" s="257"/>
      <c r="FOE101" s="257"/>
      <c r="FOF101" s="257"/>
      <c r="FOG101" s="257"/>
      <c r="FOH101" s="257"/>
      <c r="FOI101" s="257"/>
      <c r="FOJ101" s="257"/>
      <c r="FOK101" s="257"/>
      <c r="FOL101" s="257"/>
      <c r="FOM101" s="257"/>
      <c r="FON101" s="257"/>
      <c r="FOO101" s="257"/>
      <c r="FOP101" s="257"/>
      <c r="FOQ101" s="257"/>
      <c r="FOR101" s="257"/>
      <c r="FOS101" s="257"/>
      <c r="FOT101" s="257"/>
      <c r="FOU101" s="257"/>
      <c r="FOV101" s="257"/>
      <c r="FOW101" s="257"/>
      <c r="FOX101" s="257"/>
      <c r="FOY101" s="257"/>
      <c r="FOZ101" s="257"/>
      <c r="FPA101" s="257"/>
      <c r="FPB101" s="257"/>
      <c r="FPC101" s="257"/>
      <c r="FPD101" s="257"/>
      <c r="FPE101" s="257"/>
      <c r="FPF101" s="257"/>
      <c r="FPG101" s="257"/>
      <c r="FPH101" s="257"/>
      <c r="FPI101" s="257"/>
      <c r="FPJ101" s="257"/>
      <c r="FPK101" s="257"/>
      <c r="FPL101" s="257"/>
      <c r="FPM101" s="257"/>
      <c r="FPN101" s="257"/>
      <c r="FPO101" s="257"/>
      <c r="FPP101" s="257"/>
      <c r="FPQ101" s="257"/>
      <c r="FPR101" s="257"/>
      <c r="FPS101" s="257"/>
      <c r="FPT101" s="257"/>
      <c r="FPU101" s="257"/>
      <c r="FPV101" s="257"/>
      <c r="FPW101" s="257"/>
      <c r="FPX101" s="257"/>
      <c r="FPY101" s="257"/>
      <c r="FPZ101" s="257"/>
      <c r="FQA101" s="257"/>
      <c r="FQB101" s="257"/>
      <c r="FQC101" s="257"/>
      <c r="FQD101" s="257"/>
      <c r="FQE101" s="257"/>
      <c r="FQF101" s="257"/>
      <c r="FQG101" s="257"/>
      <c r="FQH101" s="257"/>
      <c r="FQI101" s="257"/>
      <c r="FQJ101" s="257"/>
      <c r="FQK101" s="257"/>
      <c r="FQL101" s="257"/>
      <c r="FQM101" s="257"/>
      <c r="FQN101" s="257"/>
      <c r="FQO101" s="257"/>
      <c r="FQP101" s="257"/>
      <c r="FQQ101" s="257"/>
      <c r="FQR101" s="257"/>
      <c r="FQS101" s="257"/>
      <c r="FQT101" s="257"/>
      <c r="FQU101" s="257"/>
      <c r="FQV101" s="257"/>
      <c r="FQW101" s="257"/>
      <c r="FQX101" s="257"/>
      <c r="FQY101" s="257"/>
      <c r="FQZ101" s="257"/>
      <c r="FRA101" s="257"/>
      <c r="FRB101" s="257"/>
      <c r="FRC101" s="257"/>
      <c r="FRD101" s="257"/>
      <c r="FRE101" s="257"/>
      <c r="FRF101" s="257"/>
      <c r="FRG101" s="257"/>
      <c r="FRH101" s="257"/>
      <c r="FRI101" s="257"/>
      <c r="FRJ101" s="257"/>
      <c r="FRK101" s="257"/>
      <c r="FRL101" s="257"/>
      <c r="FRM101" s="257"/>
      <c r="FRN101" s="257"/>
      <c r="FRO101" s="257"/>
      <c r="FRP101" s="257"/>
      <c r="FRQ101" s="257"/>
      <c r="FRR101" s="257"/>
      <c r="FRS101" s="257"/>
      <c r="FRT101" s="257"/>
      <c r="FRU101" s="257"/>
      <c r="FRV101" s="257"/>
      <c r="FRW101" s="257"/>
      <c r="FRX101" s="257"/>
      <c r="FRY101" s="257"/>
      <c r="FRZ101" s="257"/>
      <c r="FSA101" s="257"/>
      <c r="FSB101" s="257"/>
      <c r="FSC101" s="257"/>
      <c r="FSD101" s="257"/>
      <c r="FSE101" s="257"/>
      <c r="FSF101" s="257"/>
      <c r="FSG101" s="257"/>
      <c r="FSH101" s="257"/>
      <c r="FSI101" s="257"/>
      <c r="FSJ101" s="257"/>
      <c r="FSK101" s="257"/>
      <c r="FSL101" s="257"/>
      <c r="FSM101" s="257"/>
      <c r="FSN101" s="257"/>
      <c r="FSO101" s="257"/>
      <c r="FSP101" s="257"/>
      <c r="FSQ101" s="257"/>
      <c r="FSR101" s="257"/>
      <c r="FSS101" s="257"/>
      <c r="FST101" s="257"/>
      <c r="FSU101" s="257"/>
      <c r="FSV101" s="257"/>
      <c r="FSW101" s="257"/>
      <c r="FSX101" s="257"/>
      <c r="FSY101" s="257"/>
      <c r="FSZ101" s="257"/>
      <c r="FTA101" s="257"/>
      <c r="FTB101" s="257"/>
      <c r="FTC101" s="257"/>
      <c r="FTD101" s="257"/>
      <c r="FTE101" s="257"/>
      <c r="FTF101" s="257"/>
      <c r="FTG101" s="257"/>
      <c r="FTH101" s="257"/>
      <c r="FTI101" s="257"/>
      <c r="FTJ101" s="257"/>
      <c r="FTK101" s="257"/>
      <c r="FTL101" s="257"/>
      <c r="FTM101" s="257"/>
      <c r="FTN101" s="257"/>
      <c r="FTO101" s="257"/>
      <c r="FTP101" s="257"/>
      <c r="FTQ101" s="257"/>
      <c r="FTR101" s="257"/>
      <c r="FTS101" s="257"/>
      <c r="FTT101" s="257"/>
      <c r="FTU101" s="257"/>
      <c r="FTV101" s="257"/>
      <c r="FTW101" s="257"/>
      <c r="FTX101" s="257"/>
      <c r="FTY101" s="257"/>
      <c r="FTZ101" s="257"/>
      <c r="FUA101" s="257"/>
      <c r="FUB101" s="257"/>
      <c r="FUC101" s="257"/>
      <c r="FUD101" s="257"/>
      <c r="FUE101" s="257"/>
      <c r="FUF101" s="257"/>
      <c r="FUG101" s="257"/>
      <c r="FUH101" s="257"/>
      <c r="FUI101" s="257"/>
      <c r="FUJ101" s="257"/>
      <c r="FUK101" s="257"/>
      <c r="FUL101" s="257"/>
      <c r="FUM101" s="257"/>
      <c r="FUN101" s="257"/>
      <c r="FUO101" s="257"/>
      <c r="FUP101" s="257"/>
      <c r="FUQ101" s="257"/>
      <c r="FUR101" s="257"/>
      <c r="FUS101" s="257"/>
      <c r="FUT101" s="257"/>
      <c r="FUU101" s="257"/>
      <c r="FUV101" s="257"/>
      <c r="FUW101" s="257"/>
      <c r="FUX101" s="257"/>
      <c r="FUY101" s="257"/>
      <c r="FUZ101" s="257"/>
      <c r="FVA101" s="257"/>
      <c r="FVB101" s="257"/>
      <c r="FVC101" s="257"/>
      <c r="FVD101" s="257"/>
      <c r="FVE101" s="257"/>
      <c r="FVF101" s="257"/>
      <c r="FVG101" s="257"/>
      <c r="FVH101" s="257"/>
      <c r="FVI101" s="257"/>
      <c r="FVJ101" s="257"/>
      <c r="FVK101" s="257"/>
      <c r="FVL101" s="257"/>
      <c r="FVM101" s="257"/>
      <c r="FVN101" s="257"/>
      <c r="FVO101" s="257"/>
      <c r="FVP101" s="257"/>
      <c r="FVQ101" s="257"/>
      <c r="FVR101" s="257"/>
      <c r="FVS101" s="257"/>
      <c r="FVT101" s="257"/>
      <c r="FVU101" s="257"/>
      <c r="FVV101" s="257"/>
      <c r="FVW101" s="257"/>
      <c r="FVX101" s="257"/>
      <c r="FVY101" s="257"/>
      <c r="FVZ101" s="257"/>
      <c r="FWA101" s="257"/>
      <c r="FWB101" s="257"/>
      <c r="FWC101" s="257"/>
      <c r="FWD101" s="257"/>
      <c r="FWE101" s="257"/>
      <c r="FWF101" s="257"/>
      <c r="FWG101" s="257"/>
      <c r="FWH101" s="257"/>
      <c r="FWI101" s="257"/>
      <c r="FWJ101" s="257"/>
      <c r="FWK101" s="257"/>
      <c r="FWL101" s="257"/>
      <c r="FWM101" s="257"/>
      <c r="FWN101" s="257"/>
      <c r="FWO101" s="257"/>
      <c r="FWP101" s="257"/>
      <c r="FWQ101" s="257"/>
      <c r="FWR101" s="257"/>
      <c r="FWS101" s="257"/>
      <c r="FWT101" s="257"/>
      <c r="FWU101" s="257"/>
      <c r="FWV101" s="257"/>
      <c r="FWW101" s="257"/>
      <c r="FWX101" s="257"/>
      <c r="FWY101" s="257"/>
      <c r="FWZ101" s="257"/>
      <c r="FXA101" s="257"/>
      <c r="FXB101" s="257"/>
      <c r="FXC101" s="257"/>
      <c r="FXD101" s="257"/>
      <c r="FXE101" s="257"/>
      <c r="FXF101" s="257"/>
      <c r="FXG101" s="257"/>
      <c r="FXH101" s="257"/>
      <c r="FXI101" s="257"/>
      <c r="FXJ101" s="257"/>
      <c r="FXK101" s="257"/>
      <c r="FXL101" s="257"/>
      <c r="FXM101" s="257"/>
      <c r="FXN101" s="257"/>
      <c r="FXO101" s="257"/>
      <c r="FXP101" s="257"/>
      <c r="FXQ101" s="257"/>
      <c r="FXR101" s="257"/>
      <c r="FXS101" s="257"/>
      <c r="FXT101" s="257"/>
      <c r="FXU101" s="257"/>
      <c r="FXV101" s="257"/>
      <c r="FXW101" s="257"/>
      <c r="FXX101" s="257"/>
      <c r="FXY101" s="257"/>
      <c r="FXZ101" s="257"/>
      <c r="FYA101" s="257"/>
      <c r="FYB101" s="257"/>
      <c r="FYC101" s="257"/>
      <c r="FYD101" s="257"/>
      <c r="FYE101" s="257"/>
      <c r="FYF101" s="257"/>
      <c r="FYG101" s="257"/>
      <c r="FYH101" s="257"/>
      <c r="FYI101" s="257"/>
      <c r="FYJ101" s="257"/>
      <c r="FYK101" s="257"/>
      <c r="FYL101" s="257"/>
      <c r="FYM101" s="257"/>
      <c r="FYN101" s="257"/>
      <c r="FYO101" s="257"/>
      <c r="FYP101" s="257"/>
      <c r="FYQ101" s="257"/>
      <c r="FYR101" s="257"/>
      <c r="FYS101" s="257"/>
      <c r="FYT101" s="257"/>
      <c r="FYU101" s="257"/>
      <c r="FYV101" s="257"/>
      <c r="FYW101" s="257"/>
      <c r="FYX101" s="257"/>
      <c r="FYY101" s="257"/>
      <c r="FYZ101" s="257"/>
      <c r="FZA101" s="257"/>
      <c r="FZB101" s="257"/>
      <c r="FZC101" s="257"/>
      <c r="FZD101" s="257"/>
      <c r="FZE101" s="257"/>
      <c r="FZF101" s="257"/>
      <c r="FZG101" s="257"/>
      <c r="FZH101" s="257"/>
      <c r="FZI101" s="257"/>
      <c r="FZJ101" s="257"/>
      <c r="FZK101" s="257"/>
      <c r="FZL101" s="257"/>
      <c r="FZM101" s="257"/>
      <c r="FZN101" s="257"/>
      <c r="FZO101" s="257"/>
      <c r="FZP101" s="257"/>
      <c r="FZQ101" s="257"/>
      <c r="FZR101" s="257"/>
      <c r="FZS101" s="257"/>
      <c r="FZT101" s="257"/>
      <c r="FZU101" s="257"/>
      <c r="FZV101" s="257"/>
      <c r="FZW101" s="257"/>
      <c r="FZX101" s="257"/>
      <c r="FZY101" s="257"/>
      <c r="FZZ101" s="257"/>
      <c r="GAA101" s="257"/>
      <c r="GAB101" s="257"/>
      <c r="GAC101" s="257"/>
      <c r="GAD101" s="257"/>
      <c r="GAE101" s="257"/>
      <c r="GAF101" s="257"/>
      <c r="GAG101" s="257"/>
      <c r="GAH101" s="257"/>
      <c r="GAI101" s="257"/>
      <c r="GAJ101" s="257"/>
      <c r="GAK101" s="257"/>
      <c r="GAL101" s="257"/>
      <c r="GAM101" s="257"/>
      <c r="GAN101" s="257"/>
      <c r="GAO101" s="257"/>
      <c r="GAP101" s="257"/>
      <c r="GAQ101" s="257"/>
      <c r="GAR101" s="257"/>
      <c r="GAS101" s="257"/>
      <c r="GAT101" s="257"/>
      <c r="GAU101" s="257"/>
      <c r="GAV101" s="257"/>
      <c r="GAW101" s="257"/>
      <c r="GAX101" s="257"/>
      <c r="GAY101" s="257"/>
      <c r="GAZ101" s="257"/>
      <c r="GBA101" s="257"/>
      <c r="GBB101" s="257"/>
      <c r="GBC101" s="257"/>
      <c r="GBD101" s="257"/>
      <c r="GBE101" s="257"/>
      <c r="GBF101" s="257"/>
      <c r="GBG101" s="257"/>
      <c r="GBH101" s="257"/>
      <c r="GBI101" s="257"/>
      <c r="GBJ101" s="257"/>
      <c r="GBK101" s="257"/>
      <c r="GBL101" s="257"/>
      <c r="GBM101" s="257"/>
      <c r="GBN101" s="257"/>
      <c r="GBO101" s="257"/>
      <c r="GBP101" s="257"/>
      <c r="GBQ101" s="257"/>
      <c r="GBR101" s="257"/>
      <c r="GBS101" s="257"/>
      <c r="GBT101" s="257"/>
      <c r="GBU101" s="257"/>
      <c r="GBV101" s="257"/>
      <c r="GBW101" s="257"/>
      <c r="GBX101" s="257"/>
      <c r="GBY101" s="257"/>
      <c r="GBZ101" s="257"/>
      <c r="GCA101" s="257"/>
      <c r="GCB101" s="257"/>
      <c r="GCC101" s="257"/>
      <c r="GCD101" s="257"/>
      <c r="GCE101" s="257"/>
      <c r="GCF101" s="257"/>
      <c r="GCG101" s="257"/>
      <c r="GCH101" s="257"/>
      <c r="GCI101" s="257"/>
      <c r="GCJ101" s="257"/>
      <c r="GCK101" s="257"/>
      <c r="GCL101" s="257"/>
      <c r="GCM101" s="257"/>
      <c r="GCN101" s="257"/>
      <c r="GCO101" s="257"/>
      <c r="GCP101" s="257"/>
      <c r="GCQ101" s="257"/>
      <c r="GCR101" s="257"/>
      <c r="GCS101" s="257"/>
      <c r="GCT101" s="257"/>
      <c r="GCU101" s="257"/>
      <c r="GCV101" s="257"/>
      <c r="GCW101" s="257"/>
      <c r="GCX101" s="257"/>
      <c r="GCY101" s="257"/>
      <c r="GCZ101" s="257"/>
      <c r="GDA101" s="257"/>
      <c r="GDB101" s="257"/>
      <c r="GDC101" s="257"/>
      <c r="GDD101" s="257"/>
      <c r="GDE101" s="257"/>
      <c r="GDF101" s="257"/>
      <c r="GDG101" s="257"/>
      <c r="GDH101" s="257"/>
      <c r="GDI101" s="257"/>
      <c r="GDJ101" s="257"/>
      <c r="GDK101" s="257"/>
      <c r="GDL101" s="257"/>
      <c r="GDM101" s="257"/>
      <c r="GDN101" s="257"/>
      <c r="GDO101" s="257"/>
      <c r="GDP101" s="257"/>
      <c r="GDQ101" s="257"/>
      <c r="GDR101" s="257"/>
      <c r="GDS101" s="257"/>
      <c r="GDT101" s="257"/>
      <c r="GDU101" s="257"/>
      <c r="GDV101" s="257"/>
      <c r="GDW101" s="257"/>
      <c r="GDX101" s="257"/>
      <c r="GDY101" s="257"/>
      <c r="GDZ101" s="257"/>
      <c r="GEA101" s="257"/>
      <c r="GEB101" s="257"/>
      <c r="GEC101" s="257"/>
      <c r="GED101" s="257"/>
      <c r="GEE101" s="257"/>
      <c r="GEF101" s="257"/>
      <c r="GEG101" s="257"/>
      <c r="GEH101" s="257"/>
      <c r="GEI101" s="257"/>
      <c r="GEJ101" s="257"/>
      <c r="GEK101" s="257"/>
      <c r="GEL101" s="257"/>
      <c r="GEM101" s="257"/>
      <c r="GEN101" s="257"/>
      <c r="GEO101" s="257"/>
      <c r="GEP101" s="257"/>
      <c r="GEQ101" s="257"/>
      <c r="GER101" s="257"/>
      <c r="GES101" s="257"/>
      <c r="GET101" s="257"/>
      <c r="GEU101" s="257"/>
      <c r="GEV101" s="257"/>
      <c r="GEW101" s="257"/>
      <c r="GEX101" s="257"/>
      <c r="GEY101" s="257"/>
      <c r="GEZ101" s="257"/>
      <c r="GFA101" s="257"/>
      <c r="GFB101" s="257"/>
      <c r="GFC101" s="257"/>
      <c r="GFD101" s="257"/>
      <c r="GFE101" s="257"/>
      <c r="GFF101" s="257"/>
      <c r="GFG101" s="257"/>
      <c r="GFH101" s="257"/>
      <c r="GFI101" s="257"/>
      <c r="GFJ101" s="257"/>
      <c r="GFK101" s="257"/>
      <c r="GFL101" s="257"/>
      <c r="GFM101" s="257"/>
      <c r="GFN101" s="257"/>
      <c r="GFO101" s="257"/>
      <c r="GFP101" s="257"/>
      <c r="GFQ101" s="257"/>
      <c r="GFR101" s="257"/>
      <c r="GFS101" s="257"/>
      <c r="GFT101" s="257"/>
      <c r="GFU101" s="257"/>
      <c r="GFV101" s="257"/>
      <c r="GFW101" s="257"/>
      <c r="GFX101" s="257"/>
      <c r="GFY101" s="257"/>
      <c r="GFZ101" s="257"/>
      <c r="GGA101" s="257"/>
      <c r="GGB101" s="257"/>
      <c r="GGC101" s="257"/>
      <c r="GGD101" s="257"/>
      <c r="GGE101" s="257"/>
      <c r="GGF101" s="257"/>
      <c r="GGG101" s="257"/>
      <c r="GGH101" s="257"/>
      <c r="GGI101" s="257"/>
      <c r="GGJ101" s="257"/>
      <c r="GGK101" s="257"/>
      <c r="GGL101" s="257"/>
      <c r="GGM101" s="257"/>
      <c r="GGN101" s="257"/>
      <c r="GGO101" s="257"/>
      <c r="GGP101" s="257"/>
      <c r="GGQ101" s="257"/>
      <c r="GGR101" s="257"/>
      <c r="GGS101" s="257"/>
      <c r="GGT101" s="257"/>
      <c r="GGU101" s="257"/>
      <c r="GGV101" s="257"/>
      <c r="GGW101" s="257"/>
      <c r="GGX101" s="257"/>
      <c r="GGY101" s="257"/>
      <c r="GGZ101" s="257"/>
      <c r="GHA101" s="257"/>
      <c r="GHB101" s="257"/>
      <c r="GHC101" s="257"/>
      <c r="GHD101" s="257"/>
      <c r="GHE101" s="257"/>
      <c r="GHF101" s="257"/>
      <c r="GHG101" s="257"/>
      <c r="GHH101" s="257"/>
      <c r="GHI101" s="257"/>
      <c r="GHJ101" s="257"/>
      <c r="GHK101" s="257"/>
      <c r="GHL101" s="257"/>
      <c r="GHM101" s="257"/>
      <c r="GHN101" s="257"/>
      <c r="GHO101" s="257"/>
      <c r="GHP101" s="257"/>
      <c r="GHQ101" s="257"/>
      <c r="GHR101" s="257"/>
      <c r="GHS101" s="257"/>
      <c r="GHT101" s="257"/>
      <c r="GHU101" s="257"/>
      <c r="GHV101" s="257"/>
      <c r="GHW101" s="257"/>
      <c r="GHX101" s="257"/>
      <c r="GHY101" s="257"/>
      <c r="GHZ101" s="257"/>
      <c r="GIA101" s="257"/>
      <c r="GIB101" s="257"/>
      <c r="GIC101" s="257"/>
      <c r="GID101" s="257"/>
      <c r="GIE101" s="257"/>
      <c r="GIF101" s="257"/>
      <c r="GIG101" s="257"/>
      <c r="GIH101" s="257"/>
      <c r="GII101" s="257"/>
      <c r="GIJ101" s="257"/>
      <c r="GIK101" s="257"/>
      <c r="GIL101" s="257"/>
      <c r="GIM101" s="257"/>
      <c r="GIN101" s="257"/>
      <c r="GIO101" s="257"/>
      <c r="GIP101" s="257"/>
      <c r="GIQ101" s="257"/>
      <c r="GIR101" s="257"/>
      <c r="GIS101" s="257"/>
      <c r="GIT101" s="257"/>
      <c r="GIU101" s="257"/>
      <c r="GIV101" s="257"/>
      <c r="GIW101" s="257"/>
      <c r="GIX101" s="257"/>
      <c r="GIY101" s="257"/>
      <c r="GIZ101" s="257"/>
      <c r="GJA101" s="257"/>
      <c r="GJB101" s="257"/>
      <c r="GJC101" s="257"/>
      <c r="GJD101" s="257"/>
      <c r="GJE101" s="257"/>
      <c r="GJF101" s="257"/>
      <c r="GJG101" s="257"/>
      <c r="GJH101" s="257"/>
      <c r="GJI101" s="257"/>
      <c r="GJJ101" s="257"/>
      <c r="GJK101" s="257"/>
      <c r="GJL101" s="257"/>
      <c r="GJM101" s="257"/>
      <c r="GJN101" s="257"/>
      <c r="GJO101" s="257"/>
      <c r="GJP101" s="257"/>
      <c r="GJQ101" s="257"/>
      <c r="GJR101" s="257"/>
      <c r="GJS101" s="257"/>
      <c r="GJT101" s="257"/>
      <c r="GJU101" s="257"/>
      <c r="GJV101" s="257"/>
      <c r="GJW101" s="257"/>
      <c r="GJX101" s="257"/>
      <c r="GJY101" s="257"/>
      <c r="GJZ101" s="257"/>
      <c r="GKA101" s="257"/>
      <c r="GKB101" s="257"/>
      <c r="GKC101" s="257"/>
      <c r="GKD101" s="257"/>
      <c r="GKE101" s="257"/>
      <c r="GKF101" s="257"/>
      <c r="GKG101" s="257"/>
      <c r="GKH101" s="257"/>
      <c r="GKI101" s="257"/>
      <c r="GKJ101" s="257"/>
      <c r="GKK101" s="257"/>
      <c r="GKL101" s="257"/>
      <c r="GKM101" s="257"/>
      <c r="GKN101" s="257"/>
      <c r="GKO101" s="257"/>
      <c r="GKP101" s="257"/>
      <c r="GKQ101" s="257"/>
      <c r="GKR101" s="257"/>
      <c r="GKS101" s="257"/>
      <c r="GKT101" s="257"/>
      <c r="GKU101" s="257"/>
      <c r="GKV101" s="257"/>
      <c r="GKW101" s="257"/>
      <c r="GKX101" s="257"/>
      <c r="GKY101" s="257"/>
      <c r="GKZ101" s="257"/>
      <c r="GLA101" s="257"/>
      <c r="GLB101" s="257"/>
      <c r="GLC101" s="257"/>
      <c r="GLD101" s="257"/>
      <c r="GLE101" s="257"/>
      <c r="GLF101" s="257"/>
      <c r="GLG101" s="257"/>
      <c r="GLH101" s="257"/>
      <c r="GLI101" s="257"/>
      <c r="GLJ101" s="257"/>
      <c r="GLK101" s="257"/>
      <c r="GLL101" s="257"/>
      <c r="GLM101" s="257"/>
      <c r="GLN101" s="257"/>
      <c r="GLO101" s="257"/>
      <c r="GLP101" s="257"/>
      <c r="GLQ101" s="257"/>
      <c r="GLR101" s="257"/>
      <c r="GLS101" s="257"/>
      <c r="GLT101" s="257"/>
      <c r="GLU101" s="257"/>
      <c r="GLV101" s="257"/>
      <c r="GLW101" s="257"/>
      <c r="GLX101" s="257"/>
      <c r="GLY101" s="257"/>
      <c r="GLZ101" s="257"/>
      <c r="GMA101" s="257"/>
      <c r="GMB101" s="257"/>
      <c r="GMC101" s="257"/>
      <c r="GMD101" s="257"/>
      <c r="GME101" s="257"/>
      <c r="GMF101" s="257"/>
      <c r="GMG101" s="257"/>
      <c r="GMH101" s="257"/>
      <c r="GMI101" s="257"/>
      <c r="GMJ101" s="257"/>
      <c r="GMK101" s="257"/>
      <c r="GML101" s="257"/>
      <c r="GMM101" s="257"/>
      <c r="GMN101" s="257"/>
      <c r="GMO101" s="257"/>
      <c r="GMP101" s="257"/>
      <c r="GMQ101" s="257"/>
      <c r="GMR101" s="257"/>
      <c r="GMS101" s="257"/>
      <c r="GMT101" s="257"/>
      <c r="GMU101" s="257"/>
      <c r="GMV101" s="257"/>
      <c r="GMW101" s="257"/>
      <c r="GMX101" s="257"/>
      <c r="GMY101" s="257"/>
      <c r="GMZ101" s="257"/>
      <c r="GNA101" s="257"/>
      <c r="GNB101" s="257"/>
      <c r="GNC101" s="257"/>
      <c r="GND101" s="257"/>
      <c r="GNE101" s="257"/>
      <c r="GNF101" s="257"/>
      <c r="GNG101" s="257"/>
      <c r="GNH101" s="257"/>
      <c r="GNI101" s="257"/>
      <c r="GNJ101" s="257"/>
      <c r="GNK101" s="257"/>
      <c r="GNL101" s="257"/>
      <c r="GNM101" s="257"/>
      <c r="GNN101" s="257"/>
      <c r="GNO101" s="257"/>
      <c r="GNP101" s="257"/>
      <c r="GNQ101" s="257"/>
      <c r="GNR101" s="257"/>
      <c r="GNS101" s="257"/>
      <c r="GNT101" s="257"/>
      <c r="GNU101" s="257"/>
      <c r="GNV101" s="257"/>
      <c r="GNW101" s="257"/>
      <c r="GNX101" s="257"/>
      <c r="GNY101" s="257"/>
      <c r="GNZ101" s="257"/>
      <c r="GOA101" s="257"/>
      <c r="GOB101" s="257"/>
      <c r="GOC101" s="257"/>
      <c r="GOD101" s="257"/>
      <c r="GOE101" s="257"/>
      <c r="GOF101" s="257"/>
      <c r="GOG101" s="257"/>
      <c r="GOH101" s="257"/>
      <c r="GOI101" s="257"/>
      <c r="GOJ101" s="257"/>
      <c r="GOK101" s="257"/>
      <c r="GOL101" s="257"/>
      <c r="GOM101" s="257"/>
      <c r="GON101" s="257"/>
      <c r="GOO101" s="257"/>
      <c r="GOP101" s="257"/>
      <c r="GOQ101" s="257"/>
      <c r="GOR101" s="257"/>
      <c r="GOS101" s="257"/>
      <c r="GOT101" s="257"/>
      <c r="GOU101" s="257"/>
      <c r="GOV101" s="257"/>
      <c r="GOW101" s="257"/>
      <c r="GOX101" s="257"/>
      <c r="GOY101" s="257"/>
      <c r="GOZ101" s="257"/>
      <c r="GPA101" s="257"/>
      <c r="GPB101" s="257"/>
      <c r="GPC101" s="257"/>
      <c r="GPD101" s="257"/>
      <c r="GPE101" s="257"/>
      <c r="GPF101" s="257"/>
      <c r="GPG101" s="257"/>
      <c r="GPH101" s="257"/>
      <c r="GPI101" s="257"/>
      <c r="GPJ101" s="257"/>
      <c r="GPK101" s="257"/>
      <c r="GPL101" s="257"/>
      <c r="GPM101" s="257"/>
      <c r="GPN101" s="257"/>
      <c r="GPO101" s="257"/>
      <c r="GPP101" s="257"/>
      <c r="GPQ101" s="257"/>
      <c r="GPR101" s="257"/>
      <c r="GPS101" s="257"/>
      <c r="GPT101" s="257"/>
      <c r="GPU101" s="257"/>
      <c r="GPV101" s="257"/>
      <c r="GPW101" s="257"/>
      <c r="GPX101" s="257"/>
      <c r="GPY101" s="257"/>
      <c r="GPZ101" s="257"/>
      <c r="GQA101" s="257"/>
      <c r="GQB101" s="257"/>
      <c r="GQC101" s="257"/>
      <c r="GQD101" s="257"/>
      <c r="GQE101" s="257"/>
      <c r="GQF101" s="257"/>
      <c r="GQG101" s="257"/>
      <c r="GQH101" s="257"/>
      <c r="GQI101" s="257"/>
      <c r="GQJ101" s="257"/>
      <c r="GQK101" s="257"/>
      <c r="GQL101" s="257"/>
      <c r="GQM101" s="257"/>
      <c r="GQN101" s="257"/>
      <c r="GQO101" s="257"/>
      <c r="GQP101" s="257"/>
      <c r="GQQ101" s="257"/>
      <c r="GQR101" s="257"/>
      <c r="GQS101" s="257"/>
      <c r="GQT101" s="257"/>
      <c r="GQU101" s="257"/>
      <c r="GQV101" s="257"/>
      <c r="GQW101" s="257"/>
      <c r="GQX101" s="257"/>
      <c r="GQY101" s="257"/>
      <c r="GQZ101" s="257"/>
      <c r="GRA101" s="257"/>
      <c r="GRB101" s="257"/>
      <c r="GRC101" s="257"/>
      <c r="GRD101" s="257"/>
      <c r="GRE101" s="257"/>
      <c r="GRF101" s="257"/>
      <c r="GRG101" s="257"/>
      <c r="GRH101" s="257"/>
      <c r="GRI101" s="257"/>
      <c r="GRJ101" s="257"/>
      <c r="GRK101" s="257"/>
      <c r="GRL101" s="257"/>
      <c r="GRM101" s="257"/>
      <c r="GRN101" s="257"/>
      <c r="GRO101" s="257"/>
      <c r="GRP101" s="257"/>
      <c r="GRQ101" s="257"/>
      <c r="GRR101" s="257"/>
      <c r="GRS101" s="257"/>
      <c r="GRT101" s="257"/>
      <c r="GRU101" s="257"/>
      <c r="GRV101" s="257"/>
      <c r="GRW101" s="257"/>
      <c r="GRX101" s="257"/>
      <c r="GRY101" s="257"/>
      <c r="GRZ101" s="257"/>
      <c r="GSA101" s="257"/>
      <c r="GSB101" s="257"/>
      <c r="GSC101" s="257"/>
      <c r="GSD101" s="257"/>
      <c r="GSE101" s="257"/>
      <c r="GSF101" s="257"/>
      <c r="GSG101" s="257"/>
      <c r="GSH101" s="257"/>
      <c r="GSI101" s="257"/>
      <c r="GSJ101" s="257"/>
      <c r="GSK101" s="257"/>
      <c r="GSL101" s="257"/>
      <c r="GSM101" s="257"/>
      <c r="GSN101" s="257"/>
      <c r="GSO101" s="257"/>
      <c r="GSP101" s="257"/>
      <c r="GSQ101" s="257"/>
      <c r="GSR101" s="257"/>
      <c r="GSS101" s="257"/>
      <c r="GST101" s="257"/>
      <c r="GSU101" s="257"/>
      <c r="GSV101" s="257"/>
      <c r="GSW101" s="257"/>
      <c r="GSX101" s="257"/>
      <c r="GSY101" s="257"/>
      <c r="GSZ101" s="257"/>
      <c r="GTA101" s="257"/>
      <c r="GTB101" s="257"/>
      <c r="GTC101" s="257"/>
      <c r="GTD101" s="257"/>
      <c r="GTE101" s="257"/>
      <c r="GTF101" s="257"/>
      <c r="GTG101" s="257"/>
      <c r="GTH101" s="257"/>
      <c r="GTI101" s="257"/>
      <c r="GTJ101" s="257"/>
      <c r="GTK101" s="257"/>
      <c r="GTL101" s="257"/>
      <c r="GTM101" s="257"/>
      <c r="GTN101" s="257"/>
      <c r="GTO101" s="257"/>
      <c r="GTP101" s="257"/>
      <c r="GTQ101" s="257"/>
      <c r="GTR101" s="257"/>
      <c r="GTS101" s="257"/>
      <c r="GTT101" s="257"/>
      <c r="GTU101" s="257"/>
      <c r="GTV101" s="257"/>
      <c r="GTW101" s="257"/>
      <c r="GTX101" s="257"/>
      <c r="GTY101" s="257"/>
      <c r="GTZ101" s="257"/>
      <c r="GUA101" s="257"/>
      <c r="GUB101" s="257"/>
      <c r="GUC101" s="257"/>
      <c r="GUD101" s="257"/>
      <c r="GUE101" s="257"/>
      <c r="GUF101" s="257"/>
      <c r="GUG101" s="257"/>
      <c r="GUH101" s="257"/>
      <c r="GUI101" s="257"/>
      <c r="GUJ101" s="257"/>
      <c r="GUK101" s="257"/>
      <c r="GUL101" s="257"/>
      <c r="GUM101" s="257"/>
      <c r="GUN101" s="257"/>
      <c r="GUO101" s="257"/>
      <c r="GUP101" s="257"/>
      <c r="GUQ101" s="257"/>
      <c r="GUR101" s="257"/>
      <c r="GUS101" s="257"/>
      <c r="GUT101" s="257"/>
      <c r="GUU101" s="257"/>
      <c r="GUV101" s="257"/>
      <c r="GUW101" s="257"/>
      <c r="GUX101" s="257"/>
      <c r="GUY101" s="257"/>
      <c r="GUZ101" s="257"/>
      <c r="GVA101" s="257"/>
      <c r="GVB101" s="257"/>
      <c r="GVC101" s="257"/>
      <c r="GVD101" s="257"/>
      <c r="GVE101" s="257"/>
      <c r="GVF101" s="257"/>
      <c r="GVG101" s="257"/>
      <c r="GVH101" s="257"/>
      <c r="GVI101" s="257"/>
      <c r="GVJ101" s="257"/>
      <c r="GVK101" s="257"/>
      <c r="GVL101" s="257"/>
      <c r="GVM101" s="257"/>
      <c r="GVN101" s="257"/>
      <c r="GVO101" s="257"/>
      <c r="GVP101" s="257"/>
      <c r="GVQ101" s="257"/>
      <c r="GVR101" s="257"/>
      <c r="GVS101" s="257"/>
      <c r="GVT101" s="257"/>
      <c r="GVU101" s="257"/>
      <c r="GVV101" s="257"/>
      <c r="GVW101" s="257"/>
      <c r="GVX101" s="257"/>
      <c r="GVY101" s="257"/>
      <c r="GVZ101" s="257"/>
      <c r="GWA101" s="257"/>
      <c r="GWB101" s="257"/>
      <c r="GWC101" s="257"/>
      <c r="GWD101" s="257"/>
      <c r="GWE101" s="257"/>
      <c r="GWF101" s="257"/>
      <c r="GWG101" s="257"/>
      <c r="GWH101" s="257"/>
      <c r="GWI101" s="257"/>
      <c r="GWJ101" s="257"/>
      <c r="GWK101" s="257"/>
      <c r="GWL101" s="257"/>
      <c r="GWM101" s="257"/>
      <c r="GWN101" s="257"/>
      <c r="GWO101" s="257"/>
      <c r="GWP101" s="257"/>
      <c r="GWQ101" s="257"/>
      <c r="GWR101" s="257"/>
      <c r="GWS101" s="257"/>
      <c r="GWT101" s="257"/>
      <c r="GWU101" s="257"/>
      <c r="GWV101" s="257"/>
      <c r="GWW101" s="257"/>
      <c r="GWX101" s="257"/>
      <c r="GWY101" s="257"/>
      <c r="GWZ101" s="257"/>
      <c r="GXA101" s="257"/>
      <c r="GXB101" s="257"/>
      <c r="GXC101" s="257"/>
      <c r="GXD101" s="257"/>
      <c r="GXE101" s="257"/>
      <c r="GXF101" s="257"/>
      <c r="GXG101" s="257"/>
      <c r="GXH101" s="257"/>
      <c r="GXI101" s="257"/>
      <c r="GXJ101" s="257"/>
      <c r="GXK101" s="257"/>
      <c r="GXL101" s="257"/>
      <c r="GXM101" s="257"/>
      <c r="GXN101" s="257"/>
      <c r="GXO101" s="257"/>
      <c r="GXP101" s="257"/>
      <c r="GXQ101" s="257"/>
      <c r="GXR101" s="257"/>
      <c r="GXS101" s="257"/>
      <c r="GXT101" s="257"/>
      <c r="GXU101" s="257"/>
      <c r="GXV101" s="257"/>
      <c r="GXW101" s="257"/>
      <c r="GXX101" s="257"/>
      <c r="GXY101" s="257"/>
      <c r="GXZ101" s="257"/>
      <c r="GYA101" s="257"/>
      <c r="GYB101" s="257"/>
      <c r="GYC101" s="257"/>
      <c r="GYD101" s="257"/>
      <c r="GYE101" s="257"/>
      <c r="GYF101" s="257"/>
      <c r="GYG101" s="257"/>
      <c r="GYH101" s="257"/>
      <c r="GYI101" s="257"/>
      <c r="GYJ101" s="257"/>
      <c r="GYK101" s="257"/>
      <c r="GYL101" s="257"/>
      <c r="GYM101" s="257"/>
      <c r="GYN101" s="257"/>
      <c r="GYO101" s="257"/>
      <c r="GYP101" s="257"/>
      <c r="GYQ101" s="257"/>
      <c r="GYR101" s="257"/>
      <c r="GYS101" s="257"/>
      <c r="GYT101" s="257"/>
      <c r="GYU101" s="257"/>
      <c r="GYV101" s="257"/>
      <c r="GYW101" s="257"/>
      <c r="GYX101" s="257"/>
      <c r="GYY101" s="257"/>
      <c r="GYZ101" s="257"/>
      <c r="GZA101" s="257"/>
      <c r="GZB101" s="257"/>
      <c r="GZC101" s="257"/>
      <c r="GZD101" s="257"/>
      <c r="GZE101" s="257"/>
      <c r="GZF101" s="257"/>
      <c r="GZG101" s="257"/>
      <c r="GZH101" s="257"/>
      <c r="GZI101" s="257"/>
      <c r="GZJ101" s="257"/>
      <c r="GZK101" s="257"/>
      <c r="GZL101" s="257"/>
      <c r="GZM101" s="257"/>
      <c r="GZN101" s="257"/>
      <c r="GZO101" s="257"/>
      <c r="GZP101" s="257"/>
      <c r="GZQ101" s="257"/>
      <c r="GZR101" s="257"/>
      <c r="GZS101" s="257"/>
      <c r="GZT101" s="257"/>
      <c r="GZU101" s="257"/>
      <c r="GZV101" s="257"/>
      <c r="GZW101" s="257"/>
      <c r="GZX101" s="257"/>
      <c r="GZY101" s="257"/>
      <c r="GZZ101" s="257"/>
      <c r="HAA101" s="257"/>
      <c r="HAB101" s="257"/>
      <c r="HAC101" s="257"/>
      <c r="HAD101" s="257"/>
      <c r="HAE101" s="257"/>
      <c r="HAF101" s="257"/>
      <c r="HAG101" s="257"/>
      <c r="HAH101" s="257"/>
      <c r="HAI101" s="257"/>
      <c r="HAJ101" s="257"/>
      <c r="HAK101" s="257"/>
      <c r="HAL101" s="257"/>
      <c r="HAM101" s="257"/>
      <c r="HAN101" s="257"/>
      <c r="HAO101" s="257"/>
      <c r="HAP101" s="257"/>
      <c r="HAQ101" s="257"/>
      <c r="HAR101" s="257"/>
      <c r="HAS101" s="257"/>
      <c r="HAT101" s="257"/>
      <c r="HAU101" s="257"/>
      <c r="HAV101" s="257"/>
      <c r="HAW101" s="257"/>
      <c r="HAX101" s="257"/>
      <c r="HAY101" s="257"/>
      <c r="HAZ101" s="257"/>
      <c r="HBA101" s="257"/>
      <c r="HBB101" s="257"/>
      <c r="HBC101" s="257"/>
      <c r="HBD101" s="257"/>
      <c r="HBE101" s="257"/>
      <c r="HBF101" s="257"/>
      <c r="HBG101" s="257"/>
      <c r="HBH101" s="257"/>
      <c r="HBI101" s="257"/>
      <c r="HBJ101" s="257"/>
      <c r="HBK101" s="257"/>
      <c r="HBL101" s="257"/>
      <c r="HBM101" s="257"/>
      <c r="HBN101" s="257"/>
      <c r="HBO101" s="257"/>
      <c r="HBP101" s="257"/>
      <c r="HBQ101" s="257"/>
      <c r="HBR101" s="257"/>
      <c r="HBS101" s="257"/>
      <c r="HBT101" s="257"/>
      <c r="HBU101" s="257"/>
      <c r="HBV101" s="257"/>
      <c r="HBW101" s="257"/>
      <c r="HBX101" s="257"/>
      <c r="HBY101" s="257"/>
      <c r="HBZ101" s="257"/>
      <c r="HCA101" s="257"/>
      <c r="HCB101" s="257"/>
      <c r="HCC101" s="257"/>
      <c r="HCD101" s="257"/>
      <c r="HCE101" s="257"/>
      <c r="HCF101" s="257"/>
      <c r="HCG101" s="257"/>
      <c r="HCH101" s="257"/>
      <c r="HCI101" s="257"/>
      <c r="HCJ101" s="257"/>
      <c r="HCK101" s="257"/>
      <c r="HCL101" s="257"/>
      <c r="HCM101" s="257"/>
      <c r="HCN101" s="257"/>
      <c r="HCO101" s="257"/>
      <c r="HCP101" s="257"/>
      <c r="HCQ101" s="257"/>
      <c r="HCR101" s="257"/>
      <c r="HCS101" s="257"/>
      <c r="HCT101" s="257"/>
      <c r="HCU101" s="257"/>
      <c r="HCV101" s="257"/>
      <c r="HCW101" s="257"/>
      <c r="HCX101" s="257"/>
      <c r="HCY101" s="257"/>
      <c r="HCZ101" s="257"/>
      <c r="HDA101" s="257"/>
      <c r="HDB101" s="257"/>
      <c r="HDC101" s="257"/>
      <c r="HDD101" s="257"/>
      <c r="HDE101" s="257"/>
      <c r="HDF101" s="257"/>
      <c r="HDG101" s="257"/>
      <c r="HDH101" s="257"/>
      <c r="HDI101" s="257"/>
      <c r="HDJ101" s="257"/>
      <c r="HDK101" s="257"/>
      <c r="HDL101" s="257"/>
      <c r="HDM101" s="257"/>
      <c r="HDN101" s="257"/>
      <c r="HDO101" s="257"/>
      <c r="HDP101" s="257"/>
      <c r="HDQ101" s="257"/>
      <c r="HDR101" s="257"/>
      <c r="HDS101" s="257"/>
      <c r="HDT101" s="257"/>
      <c r="HDU101" s="257"/>
      <c r="HDV101" s="257"/>
      <c r="HDW101" s="257"/>
      <c r="HDX101" s="257"/>
      <c r="HDY101" s="257"/>
      <c r="HDZ101" s="257"/>
      <c r="HEA101" s="257"/>
      <c r="HEB101" s="257"/>
      <c r="HEC101" s="257"/>
      <c r="HED101" s="257"/>
      <c r="HEE101" s="257"/>
      <c r="HEF101" s="257"/>
      <c r="HEG101" s="257"/>
      <c r="HEH101" s="257"/>
      <c r="HEI101" s="257"/>
      <c r="HEJ101" s="257"/>
      <c r="HEK101" s="257"/>
      <c r="HEL101" s="257"/>
      <c r="HEM101" s="257"/>
      <c r="HEN101" s="257"/>
      <c r="HEO101" s="257"/>
      <c r="HEP101" s="257"/>
      <c r="HEQ101" s="257"/>
      <c r="HER101" s="257"/>
      <c r="HES101" s="257"/>
      <c r="HET101" s="257"/>
      <c r="HEU101" s="257"/>
      <c r="HEV101" s="257"/>
      <c r="HEW101" s="257"/>
      <c r="HEX101" s="257"/>
      <c r="HEY101" s="257"/>
      <c r="HEZ101" s="257"/>
      <c r="HFA101" s="257"/>
      <c r="HFB101" s="257"/>
      <c r="HFC101" s="257"/>
      <c r="HFD101" s="257"/>
      <c r="HFE101" s="257"/>
      <c r="HFF101" s="257"/>
      <c r="HFG101" s="257"/>
      <c r="HFH101" s="257"/>
      <c r="HFI101" s="257"/>
      <c r="HFJ101" s="257"/>
      <c r="HFK101" s="257"/>
      <c r="HFL101" s="257"/>
      <c r="HFM101" s="257"/>
      <c r="HFN101" s="257"/>
      <c r="HFO101" s="257"/>
      <c r="HFP101" s="257"/>
      <c r="HFQ101" s="257"/>
      <c r="HFR101" s="257"/>
      <c r="HFS101" s="257"/>
      <c r="HFT101" s="257"/>
      <c r="HFU101" s="257"/>
      <c r="HFV101" s="257"/>
      <c r="HFW101" s="257"/>
      <c r="HFX101" s="257"/>
      <c r="HFY101" s="257"/>
      <c r="HFZ101" s="257"/>
      <c r="HGA101" s="257"/>
      <c r="HGB101" s="257"/>
      <c r="HGC101" s="257"/>
      <c r="HGD101" s="257"/>
      <c r="HGE101" s="257"/>
      <c r="HGF101" s="257"/>
      <c r="HGG101" s="257"/>
      <c r="HGH101" s="257"/>
      <c r="HGI101" s="257"/>
      <c r="HGJ101" s="257"/>
      <c r="HGK101" s="257"/>
      <c r="HGL101" s="257"/>
      <c r="HGM101" s="257"/>
      <c r="HGN101" s="257"/>
      <c r="HGO101" s="257"/>
      <c r="HGP101" s="257"/>
      <c r="HGQ101" s="257"/>
      <c r="HGR101" s="257"/>
      <c r="HGS101" s="257"/>
      <c r="HGT101" s="257"/>
      <c r="HGU101" s="257"/>
      <c r="HGV101" s="257"/>
      <c r="HGW101" s="257"/>
      <c r="HGX101" s="257"/>
      <c r="HGY101" s="257"/>
      <c r="HGZ101" s="257"/>
      <c r="HHA101" s="257"/>
      <c r="HHB101" s="257"/>
      <c r="HHC101" s="257"/>
      <c r="HHD101" s="257"/>
      <c r="HHE101" s="257"/>
      <c r="HHF101" s="257"/>
      <c r="HHG101" s="257"/>
      <c r="HHH101" s="257"/>
      <c r="HHI101" s="257"/>
      <c r="HHJ101" s="257"/>
      <c r="HHK101" s="257"/>
      <c r="HHL101" s="257"/>
      <c r="HHM101" s="257"/>
      <c r="HHN101" s="257"/>
      <c r="HHO101" s="257"/>
      <c r="HHP101" s="257"/>
      <c r="HHQ101" s="257"/>
      <c r="HHR101" s="257"/>
      <c r="HHS101" s="257"/>
      <c r="HHT101" s="257"/>
      <c r="HHU101" s="257"/>
      <c r="HHV101" s="257"/>
      <c r="HHW101" s="257"/>
      <c r="HHX101" s="257"/>
      <c r="HHY101" s="257"/>
      <c r="HHZ101" s="257"/>
      <c r="HIA101" s="257"/>
      <c r="HIB101" s="257"/>
      <c r="HIC101" s="257"/>
      <c r="HID101" s="257"/>
      <c r="HIE101" s="257"/>
      <c r="HIF101" s="257"/>
      <c r="HIG101" s="257"/>
      <c r="HIH101" s="257"/>
      <c r="HII101" s="257"/>
      <c r="HIJ101" s="257"/>
      <c r="HIK101" s="257"/>
      <c r="HIL101" s="257"/>
      <c r="HIM101" s="257"/>
      <c r="HIN101" s="257"/>
      <c r="HIO101" s="257"/>
      <c r="HIP101" s="257"/>
      <c r="HIQ101" s="257"/>
      <c r="HIR101" s="257"/>
      <c r="HIS101" s="257"/>
      <c r="HIT101" s="257"/>
      <c r="HIU101" s="257"/>
      <c r="HIV101" s="257"/>
      <c r="HIW101" s="257"/>
      <c r="HIX101" s="257"/>
      <c r="HIY101" s="257"/>
      <c r="HIZ101" s="257"/>
      <c r="HJA101" s="257"/>
      <c r="HJB101" s="257"/>
      <c r="HJC101" s="257"/>
      <c r="HJD101" s="257"/>
      <c r="HJE101" s="257"/>
      <c r="HJF101" s="257"/>
      <c r="HJG101" s="257"/>
      <c r="HJH101" s="257"/>
      <c r="HJI101" s="257"/>
      <c r="HJJ101" s="257"/>
      <c r="HJK101" s="257"/>
      <c r="HJL101" s="257"/>
      <c r="HJM101" s="257"/>
      <c r="HJN101" s="257"/>
      <c r="HJO101" s="257"/>
      <c r="HJP101" s="257"/>
      <c r="HJQ101" s="257"/>
      <c r="HJR101" s="257"/>
      <c r="HJS101" s="257"/>
      <c r="HJT101" s="257"/>
      <c r="HJU101" s="257"/>
      <c r="HJV101" s="257"/>
      <c r="HJW101" s="257"/>
      <c r="HJX101" s="257"/>
      <c r="HJY101" s="257"/>
      <c r="HJZ101" s="257"/>
      <c r="HKA101" s="257"/>
      <c r="HKB101" s="257"/>
      <c r="HKC101" s="257"/>
      <c r="HKD101" s="257"/>
      <c r="HKE101" s="257"/>
      <c r="HKF101" s="257"/>
      <c r="HKG101" s="257"/>
      <c r="HKH101" s="257"/>
      <c r="HKI101" s="257"/>
      <c r="HKJ101" s="257"/>
      <c r="HKK101" s="257"/>
      <c r="HKL101" s="257"/>
      <c r="HKM101" s="257"/>
      <c r="HKN101" s="257"/>
      <c r="HKO101" s="257"/>
      <c r="HKP101" s="257"/>
      <c r="HKQ101" s="257"/>
      <c r="HKR101" s="257"/>
      <c r="HKS101" s="257"/>
      <c r="HKT101" s="257"/>
      <c r="HKU101" s="257"/>
      <c r="HKV101" s="257"/>
      <c r="HKW101" s="257"/>
      <c r="HKX101" s="257"/>
      <c r="HKY101" s="257"/>
      <c r="HKZ101" s="257"/>
      <c r="HLA101" s="257"/>
      <c r="HLB101" s="257"/>
      <c r="HLC101" s="257"/>
      <c r="HLD101" s="257"/>
      <c r="HLE101" s="257"/>
      <c r="HLF101" s="257"/>
      <c r="HLG101" s="257"/>
      <c r="HLH101" s="257"/>
      <c r="HLI101" s="257"/>
      <c r="HLJ101" s="257"/>
      <c r="HLK101" s="257"/>
      <c r="HLL101" s="257"/>
      <c r="HLM101" s="257"/>
      <c r="HLN101" s="257"/>
      <c r="HLO101" s="257"/>
      <c r="HLP101" s="257"/>
      <c r="HLQ101" s="257"/>
      <c r="HLR101" s="257"/>
      <c r="HLS101" s="257"/>
      <c r="HLT101" s="257"/>
      <c r="HLU101" s="257"/>
      <c r="HLV101" s="257"/>
      <c r="HLW101" s="257"/>
      <c r="HLX101" s="257"/>
      <c r="HLY101" s="257"/>
      <c r="HLZ101" s="257"/>
      <c r="HMA101" s="257"/>
      <c r="HMB101" s="257"/>
      <c r="HMC101" s="257"/>
      <c r="HMD101" s="257"/>
      <c r="HME101" s="257"/>
      <c r="HMF101" s="257"/>
      <c r="HMG101" s="257"/>
      <c r="HMH101" s="257"/>
      <c r="HMI101" s="257"/>
      <c r="HMJ101" s="257"/>
      <c r="HMK101" s="257"/>
      <c r="HML101" s="257"/>
      <c r="HMM101" s="257"/>
      <c r="HMN101" s="257"/>
      <c r="HMO101" s="257"/>
      <c r="HMP101" s="257"/>
      <c r="HMQ101" s="257"/>
      <c r="HMR101" s="257"/>
      <c r="HMS101" s="257"/>
      <c r="HMT101" s="257"/>
      <c r="HMU101" s="257"/>
      <c r="HMV101" s="257"/>
      <c r="HMW101" s="257"/>
      <c r="HMX101" s="257"/>
      <c r="HMY101" s="257"/>
      <c r="HMZ101" s="257"/>
      <c r="HNA101" s="257"/>
      <c r="HNB101" s="257"/>
      <c r="HNC101" s="257"/>
      <c r="HND101" s="257"/>
      <c r="HNE101" s="257"/>
      <c r="HNF101" s="257"/>
      <c r="HNG101" s="257"/>
      <c r="HNH101" s="257"/>
      <c r="HNI101" s="257"/>
      <c r="HNJ101" s="257"/>
      <c r="HNK101" s="257"/>
      <c r="HNL101" s="257"/>
      <c r="HNM101" s="257"/>
      <c r="HNN101" s="257"/>
      <c r="HNO101" s="257"/>
      <c r="HNP101" s="257"/>
      <c r="HNQ101" s="257"/>
      <c r="HNR101" s="257"/>
      <c r="HNS101" s="257"/>
      <c r="HNT101" s="257"/>
      <c r="HNU101" s="257"/>
      <c r="HNV101" s="257"/>
      <c r="HNW101" s="257"/>
      <c r="HNX101" s="257"/>
      <c r="HNY101" s="257"/>
      <c r="HNZ101" s="257"/>
      <c r="HOA101" s="257"/>
      <c r="HOB101" s="257"/>
      <c r="HOC101" s="257"/>
      <c r="HOD101" s="257"/>
      <c r="HOE101" s="257"/>
      <c r="HOF101" s="257"/>
      <c r="HOG101" s="257"/>
      <c r="HOH101" s="257"/>
      <c r="HOI101" s="257"/>
      <c r="HOJ101" s="257"/>
      <c r="HOK101" s="257"/>
      <c r="HOL101" s="257"/>
      <c r="HOM101" s="257"/>
      <c r="HON101" s="257"/>
      <c r="HOO101" s="257"/>
      <c r="HOP101" s="257"/>
      <c r="HOQ101" s="257"/>
      <c r="HOR101" s="257"/>
      <c r="HOS101" s="257"/>
      <c r="HOT101" s="257"/>
      <c r="HOU101" s="257"/>
      <c r="HOV101" s="257"/>
      <c r="HOW101" s="257"/>
      <c r="HOX101" s="257"/>
      <c r="HOY101" s="257"/>
      <c r="HOZ101" s="257"/>
      <c r="HPA101" s="257"/>
      <c r="HPB101" s="257"/>
      <c r="HPC101" s="257"/>
      <c r="HPD101" s="257"/>
      <c r="HPE101" s="257"/>
      <c r="HPF101" s="257"/>
      <c r="HPG101" s="257"/>
      <c r="HPH101" s="257"/>
      <c r="HPI101" s="257"/>
      <c r="HPJ101" s="257"/>
      <c r="HPK101" s="257"/>
      <c r="HPL101" s="257"/>
      <c r="HPM101" s="257"/>
      <c r="HPN101" s="257"/>
      <c r="HPO101" s="257"/>
      <c r="HPP101" s="257"/>
      <c r="HPQ101" s="257"/>
      <c r="HPR101" s="257"/>
      <c r="HPS101" s="257"/>
      <c r="HPT101" s="257"/>
      <c r="HPU101" s="257"/>
      <c r="HPV101" s="257"/>
      <c r="HPW101" s="257"/>
      <c r="HPX101" s="257"/>
      <c r="HPY101" s="257"/>
      <c r="HPZ101" s="257"/>
      <c r="HQA101" s="257"/>
      <c r="HQB101" s="257"/>
      <c r="HQC101" s="257"/>
      <c r="HQD101" s="257"/>
      <c r="HQE101" s="257"/>
      <c r="HQF101" s="257"/>
      <c r="HQG101" s="257"/>
      <c r="HQH101" s="257"/>
      <c r="HQI101" s="257"/>
      <c r="HQJ101" s="257"/>
      <c r="HQK101" s="257"/>
      <c r="HQL101" s="257"/>
      <c r="HQM101" s="257"/>
      <c r="HQN101" s="257"/>
      <c r="HQO101" s="257"/>
      <c r="HQP101" s="257"/>
      <c r="HQQ101" s="257"/>
      <c r="HQR101" s="257"/>
      <c r="HQS101" s="257"/>
      <c r="HQT101" s="257"/>
      <c r="HQU101" s="257"/>
      <c r="HQV101" s="257"/>
      <c r="HQW101" s="257"/>
      <c r="HQX101" s="257"/>
      <c r="HQY101" s="257"/>
      <c r="HQZ101" s="257"/>
      <c r="HRA101" s="257"/>
      <c r="HRB101" s="257"/>
      <c r="HRC101" s="257"/>
      <c r="HRD101" s="257"/>
      <c r="HRE101" s="257"/>
      <c r="HRF101" s="257"/>
      <c r="HRG101" s="257"/>
      <c r="HRH101" s="257"/>
      <c r="HRI101" s="257"/>
      <c r="HRJ101" s="257"/>
      <c r="HRK101" s="257"/>
      <c r="HRL101" s="257"/>
      <c r="HRM101" s="257"/>
      <c r="HRN101" s="257"/>
      <c r="HRO101" s="257"/>
      <c r="HRP101" s="257"/>
      <c r="HRQ101" s="257"/>
      <c r="HRR101" s="257"/>
      <c r="HRS101" s="257"/>
      <c r="HRT101" s="257"/>
      <c r="HRU101" s="257"/>
      <c r="HRV101" s="257"/>
      <c r="HRW101" s="257"/>
      <c r="HRX101" s="257"/>
      <c r="HRY101" s="257"/>
      <c r="HRZ101" s="257"/>
      <c r="HSA101" s="257"/>
      <c r="HSB101" s="257"/>
      <c r="HSC101" s="257"/>
      <c r="HSD101" s="257"/>
      <c r="HSE101" s="257"/>
      <c r="HSF101" s="257"/>
      <c r="HSG101" s="257"/>
      <c r="HSH101" s="257"/>
      <c r="HSI101" s="257"/>
      <c r="HSJ101" s="257"/>
      <c r="HSK101" s="257"/>
      <c r="HSL101" s="257"/>
      <c r="HSM101" s="257"/>
      <c r="HSN101" s="257"/>
      <c r="HSO101" s="257"/>
      <c r="HSP101" s="257"/>
      <c r="HSQ101" s="257"/>
      <c r="HSR101" s="257"/>
      <c r="HSS101" s="257"/>
      <c r="HST101" s="257"/>
      <c r="HSU101" s="257"/>
      <c r="HSV101" s="257"/>
      <c r="HSW101" s="257"/>
      <c r="HSX101" s="257"/>
      <c r="HSY101" s="257"/>
      <c r="HSZ101" s="257"/>
      <c r="HTA101" s="257"/>
      <c r="HTB101" s="257"/>
      <c r="HTC101" s="257"/>
      <c r="HTD101" s="257"/>
      <c r="HTE101" s="257"/>
      <c r="HTF101" s="257"/>
      <c r="HTG101" s="257"/>
      <c r="HTH101" s="257"/>
      <c r="HTI101" s="257"/>
      <c r="HTJ101" s="257"/>
      <c r="HTK101" s="257"/>
      <c r="HTL101" s="257"/>
      <c r="HTM101" s="257"/>
      <c r="HTN101" s="257"/>
      <c r="HTO101" s="257"/>
      <c r="HTP101" s="257"/>
      <c r="HTQ101" s="257"/>
      <c r="HTR101" s="257"/>
      <c r="HTS101" s="257"/>
      <c r="HTT101" s="257"/>
      <c r="HTU101" s="257"/>
      <c r="HTV101" s="257"/>
      <c r="HTW101" s="257"/>
      <c r="HTX101" s="257"/>
      <c r="HTY101" s="257"/>
      <c r="HTZ101" s="257"/>
      <c r="HUA101" s="257"/>
      <c r="HUB101" s="257"/>
      <c r="HUC101" s="257"/>
      <c r="HUD101" s="257"/>
      <c r="HUE101" s="257"/>
      <c r="HUF101" s="257"/>
      <c r="HUG101" s="257"/>
      <c r="HUH101" s="257"/>
      <c r="HUI101" s="257"/>
      <c r="HUJ101" s="257"/>
      <c r="HUK101" s="257"/>
      <c r="HUL101" s="257"/>
      <c r="HUM101" s="257"/>
      <c r="HUN101" s="257"/>
      <c r="HUO101" s="257"/>
      <c r="HUP101" s="257"/>
      <c r="HUQ101" s="257"/>
      <c r="HUR101" s="257"/>
      <c r="HUS101" s="257"/>
      <c r="HUT101" s="257"/>
      <c r="HUU101" s="257"/>
      <c r="HUV101" s="257"/>
      <c r="HUW101" s="257"/>
      <c r="HUX101" s="257"/>
      <c r="HUY101" s="257"/>
      <c r="HUZ101" s="257"/>
      <c r="HVA101" s="257"/>
      <c r="HVB101" s="257"/>
      <c r="HVC101" s="257"/>
      <c r="HVD101" s="257"/>
      <c r="HVE101" s="257"/>
      <c r="HVF101" s="257"/>
      <c r="HVG101" s="257"/>
      <c r="HVH101" s="257"/>
      <c r="HVI101" s="257"/>
      <c r="HVJ101" s="257"/>
      <c r="HVK101" s="257"/>
      <c r="HVL101" s="257"/>
      <c r="HVM101" s="257"/>
      <c r="HVN101" s="257"/>
      <c r="HVO101" s="257"/>
      <c r="HVP101" s="257"/>
      <c r="HVQ101" s="257"/>
      <c r="HVR101" s="257"/>
      <c r="HVS101" s="257"/>
      <c r="HVT101" s="257"/>
      <c r="HVU101" s="257"/>
      <c r="HVV101" s="257"/>
      <c r="HVW101" s="257"/>
      <c r="HVX101" s="257"/>
      <c r="HVY101" s="257"/>
      <c r="HVZ101" s="257"/>
      <c r="HWA101" s="257"/>
      <c r="HWB101" s="257"/>
      <c r="HWC101" s="257"/>
      <c r="HWD101" s="257"/>
      <c r="HWE101" s="257"/>
      <c r="HWF101" s="257"/>
      <c r="HWG101" s="257"/>
      <c r="HWH101" s="257"/>
      <c r="HWI101" s="257"/>
      <c r="HWJ101" s="257"/>
      <c r="HWK101" s="257"/>
      <c r="HWL101" s="257"/>
      <c r="HWM101" s="257"/>
      <c r="HWN101" s="257"/>
      <c r="HWO101" s="257"/>
      <c r="HWP101" s="257"/>
      <c r="HWQ101" s="257"/>
      <c r="HWR101" s="257"/>
      <c r="HWS101" s="257"/>
      <c r="HWT101" s="257"/>
      <c r="HWU101" s="257"/>
      <c r="HWV101" s="257"/>
      <c r="HWW101" s="257"/>
      <c r="HWX101" s="257"/>
      <c r="HWY101" s="257"/>
      <c r="HWZ101" s="257"/>
      <c r="HXA101" s="257"/>
      <c r="HXB101" s="257"/>
      <c r="HXC101" s="257"/>
      <c r="HXD101" s="257"/>
      <c r="HXE101" s="257"/>
      <c r="HXF101" s="257"/>
      <c r="HXG101" s="257"/>
      <c r="HXH101" s="257"/>
      <c r="HXI101" s="257"/>
      <c r="HXJ101" s="257"/>
      <c r="HXK101" s="257"/>
      <c r="HXL101" s="257"/>
      <c r="HXM101" s="257"/>
      <c r="HXN101" s="257"/>
      <c r="HXO101" s="257"/>
      <c r="HXP101" s="257"/>
      <c r="HXQ101" s="257"/>
      <c r="HXR101" s="257"/>
      <c r="HXS101" s="257"/>
      <c r="HXT101" s="257"/>
      <c r="HXU101" s="257"/>
      <c r="HXV101" s="257"/>
      <c r="HXW101" s="257"/>
      <c r="HXX101" s="257"/>
      <c r="HXY101" s="257"/>
      <c r="HXZ101" s="257"/>
      <c r="HYA101" s="257"/>
      <c r="HYB101" s="257"/>
      <c r="HYC101" s="257"/>
      <c r="HYD101" s="257"/>
      <c r="HYE101" s="257"/>
      <c r="HYF101" s="257"/>
      <c r="HYG101" s="257"/>
      <c r="HYH101" s="257"/>
      <c r="HYI101" s="257"/>
      <c r="HYJ101" s="257"/>
      <c r="HYK101" s="257"/>
      <c r="HYL101" s="257"/>
      <c r="HYM101" s="257"/>
      <c r="HYN101" s="257"/>
      <c r="HYO101" s="257"/>
      <c r="HYP101" s="257"/>
      <c r="HYQ101" s="257"/>
      <c r="HYR101" s="257"/>
      <c r="HYS101" s="257"/>
      <c r="HYT101" s="257"/>
      <c r="HYU101" s="257"/>
      <c r="HYV101" s="257"/>
      <c r="HYW101" s="257"/>
      <c r="HYX101" s="257"/>
      <c r="HYY101" s="257"/>
      <c r="HYZ101" s="257"/>
      <c r="HZA101" s="257"/>
      <c r="HZB101" s="257"/>
      <c r="HZC101" s="257"/>
      <c r="HZD101" s="257"/>
      <c r="HZE101" s="257"/>
      <c r="HZF101" s="257"/>
      <c r="HZG101" s="257"/>
      <c r="HZH101" s="257"/>
      <c r="HZI101" s="257"/>
      <c r="HZJ101" s="257"/>
      <c r="HZK101" s="257"/>
      <c r="HZL101" s="257"/>
      <c r="HZM101" s="257"/>
      <c r="HZN101" s="257"/>
      <c r="HZO101" s="257"/>
      <c r="HZP101" s="257"/>
      <c r="HZQ101" s="257"/>
      <c r="HZR101" s="257"/>
      <c r="HZS101" s="257"/>
      <c r="HZT101" s="257"/>
      <c r="HZU101" s="257"/>
      <c r="HZV101" s="257"/>
      <c r="HZW101" s="257"/>
      <c r="HZX101" s="257"/>
      <c r="HZY101" s="257"/>
      <c r="HZZ101" s="257"/>
      <c r="IAA101" s="257"/>
      <c r="IAB101" s="257"/>
      <c r="IAC101" s="257"/>
      <c r="IAD101" s="257"/>
      <c r="IAE101" s="257"/>
      <c r="IAF101" s="257"/>
      <c r="IAG101" s="257"/>
      <c r="IAH101" s="257"/>
      <c r="IAI101" s="257"/>
      <c r="IAJ101" s="257"/>
      <c r="IAK101" s="257"/>
      <c r="IAL101" s="257"/>
      <c r="IAM101" s="257"/>
      <c r="IAN101" s="257"/>
      <c r="IAO101" s="257"/>
      <c r="IAP101" s="257"/>
      <c r="IAQ101" s="257"/>
      <c r="IAR101" s="257"/>
      <c r="IAS101" s="257"/>
      <c r="IAT101" s="257"/>
      <c r="IAU101" s="257"/>
      <c r="IAV101" s="257"/>
      <c r="IAW101" s="257"/>
      <c r="IAX101" s="257"/>
      <c r="IAY101" s="257"/>
      <c r="IAZ101" s="257"/>
      <c r="IBA101" s="257"/>
      <c r="IBB101" s="257"/>
      <c r="IBC101" s="257"/>
      <c r="IBD101" s="257"/>
      <c r="IBE101" s="257"/>
      <c r="IBF101" s="257"/>
      <c r="IBG101" s="257"/>
      <c r="IBH101" s="257"/>
      <c r="IBI101" s="257"/>
      <c r="IBJ101" s="257"/>
      <c r="IBK101" s="257"/>
      <c r="IBL101" s="257"/>
      <c r="IBM101" s="257"/>
      <c r="IBN101" s="257"/>
      <c r="IBO101" s="257"/>
      <c r="IBP101" s="257"/>
      <c r="IBQ101" s="257"/>
      <c r="IBR101" s="257"/>
      <c r="IBS101" s="257"/>
      <c r="IBT101" s="257"/>
      <c r="IBU101" s="257"/>
      <c r="IBV101" s="257"/>
      <c r="IBW101" s="257"/>
      <c r="IBX101" s="257"/>
      <c r="IBY101" s="257"/>
      <c r="IBZ101" s="257"/>
      <c r="ICA101" s="257"/>
      <c r="ICB101" s="257"/>
      <c r="ICC101" s="257"/>
      <c r="ICD101" s="257"/>
      <c r="ICE101" s="257"/>
      <c r="ICF101" s="257"/>
      <c r="ICG101" s="257"/>
      <c r="ICH101" s="257"/>
      <c r="ICI101" s="257"/>
      <c r="ICJ101" s="257"/>
      <c r="ICK101" s="257"/>
      <c r="ICL101" s="257"/>
      <c r="ICM101" s="257"/>
      <c r="ICN101" s="257"/>
      <c r="ICO101" s="257"/>
      <c r="ICP101" s="257"/>
      <c r="ICQ101" s="257"/>
      <c r="ICR101" s="257"/>
      <c r="ICS101" s="257"/>
      <c r="ICT101" s="257"/>
      <c r="ICU101" s="257"/>
      <c r="ICV101" s="257"/>
      <c r="ICW101" s="257"/>
      <c r="ICX101" s="257"/>
      <c r="ICY101" s="257"/>
      <c r="ICZ101" s="257"/>
      <c r="IDA101" s="257"/>
      <c r="IDB101" s="257"/>
      <c r="IDC101" s="257"/>
      <c r="IDD101" s="257"/>
      <c r="IDE101" s="257"/>
      <c r="IDF101" s="257"/>
      <c r="IDG101" s="257"/>
      <c r="IDH101" s="257"/>
      <c r="IDI101" s="257"/>
      <c r="IDJ101" s="257"/>
      <c r="IDK101" s="257"/>
      <c r="IDL101" s="257"/>
      <c r="IDM101" s="257"/>
      <c r="IDN101" s="257"/>
      <c r="IDO101" s="257"/>
      <c r="IDP101" s="257"/>
      <c r="IDQ101" s="257"/>
      <c r="IDR101" s="257"/>
      <c r="IDS101" s="257"/>
      <c r="IDT101" s="257"/>
      <c r="IDU101" s="257"/>
      <c r="IDV101" s="257"/>
      <c r="IDW101" s="257"/>
      <c r="IDX101" s="257"/>
      <c r="IDY101" s="257"/>
      <c r="IDZ101" s="257"/>
      <c r="IEA101" s="257"/>
      <c r="IEB101" s="257"/>
      <c r="IEC101" s="257"/>
      <c r="IED101" s="257"/>
      <c r="IEE101" s="257"/>
      <c r="IEF101" s="257"/>
      <c r="IEG101" s="257"/>
      <c r="IEH101" s="257"/>
      <c r="IEI101" s="257"/>
      <c r="IEJ101" s="257"/>
      <c r="IEK101" s="257"/>
      <c r="IEL101" s="257"/>
      <c r="IEM101" s="257"/>
      <c r="IEN101" s="257"/>
      <c r="IEO101" s="257"/>
      <c r="IEP101" s="257"/>
      <c r="IEQ101" s="257"/>
      <c r="IER101" s="257"/>
      <c r="IES101" s="257"/>
      <c r="IET101" s="257"/>
      <c r="IEU101" s="257"/>
      <c r="IEV101" s="257"/>
      <c r="IEW101" s="257"/>
      <c r="IEX101" s="257"/>
      <c r="IEY101" s="257"/>
      <c r="IEZ101" s="257"/>
      <c r="IFA101" s="257"/>
      <c r="IFB101" s="257"/>
      <c r="IFC101" s="257"/>
      <c r="IFD101" s="257"/>
      <c r="IFE101" s="257"/>
      <c r="IFF101" s="257"/>
      <c r="IFG101" s="257"/>
      <c r="IFH101" s="257"/>
      <c r="IFI101" s="257"/>
      <c r="IFJ101" s="257"/>
      <c r="IFK101" s="257"/>
      <c r="IFL101" s="257"/>
      <c r="IFM101" s="257"/>
      <c r="IFN101" s="257"/>
      <c r="IFO101" s="257"/>
      <c r="IFP101" s="257"/>
      <c r="IFQ101" s="257"/>
      <c r="IFR101" s="257"/>
      <c r="IFS101" s="257"/>
      <c r="IFT101" s="257"/>
      <c r="IFU101" s="257"/>
      <c r="IFV101" s="257"/>
      <c r="IFW101" s="257"/>
      <c r="IFX101" s="257"/>
      <c r="IFY101" s="257"/>
      <c r="IFZ101" s="257"/>
      <c r="IGA101" s="257"/>
      <c r="IGB101" s="257"/>
      <c r="IGC101" s="257"/>
      <c r="IGD101" s="257"/>
      <c r="IGE101" s="257"/>
      <c r="IGF101" s="257"/>
      <c r="IGG101" s="257"/>
      <c r="IGH101" s="257"/>
      <c r="IGI101" s="257"/>
      <c r="IGJ101" s="257"/>
      <c r="IGK101" s="257"/>
      <c r="IGL101" s="257"/>
      <c r="IGM101" s="257"/>
      <c r="IGN101" s="257"/>
      <c r="IGO101" s="257"/>
      <c r="IGP101" s="257"/>
      <c r="IGQ101" s="257"/>
      <c r="IGR101" s="257"/>
      <c r="IGS101" s="257"/>
      <c r="IGT101" s="257"/>
      <c r="IGU101" s="257"/>
      <c r="IGV101" s="257"/>
      <c r="IGW101" s="257"/>
      <c r="IGX101" s="257"/>
      <c r="IGY101" s="257"/>
      <c r="IGZ101" s="257"/>
      <c r="IHA101" s="257"/>
      <c r="IHB101" s="257"/>
      <c r="IHC101" s="257"/>
      <c r="IHD101" s="257"/>
      <c r="IHE101" s="257"/>
      <c r="IHF101" s="257"/>
      <c r="IHG101" s="257"/>
      <c r="IHH101" s="257"/>
      <c r="IHI101" s="257"/>
      <c r="IHJ101" s="257"/>
      <c r="IHK101" s="257"/>
      <c r="IHL101" s="257"/>
      <c r="IHM101" s="257"/>
      <c r="IHN101" s="257"/>
      <c r="IHO101" s="257"/>
      <c r="IHP101" s="257"/>
      <c r="IHQ101" s="257"/>
      <c r="IHR101" s="257"/>
      <c r="IHS101" s="257"/>
      <c r="IHT101" s="257"/>
      <c r="IHU101" s="257"/>
      <c r="IHV101" s="257"/>
      <c r="IHW101" s="257"/>
      <c r="IHX101" s="257"/>
      <c r="IHY101" s="257"/>
      <c r="IHZ101" s="257"/>
      <c r="IIA101" s="257"/>
      <c r="IIB101" s="257"/>
      <c r="IIC101" s="257"/>
      <c r="IID101" s="257"/>
      <c r="IIE101" s="257"/>
      <c r="IIF101" s="257"/>
      <c r="IIG101" s="257"/>
      <c r="IIH101" s="257"/>
      <c r="III101" s="257"/>
      <c r="IIJ101" s="257"/>
      <c r="IIK101" s="257"/>
      <c r="IIL101" s="257"/>
      <c r="IIM101" s="257"/>
      <c r="IIN101" s="257"/>
      <c r="IIO101" s="257"/>
      <c r="IIP101" s="257"/>
      <c r="IIQ101" s="257"/>
      <c r="IIR101" s="257"/>
      <c r="IIS101" s="257"/>
      <c r="IIT101" s="257"/>
      <c r="IIU101" s="257"/>
      <c r="IIV101" s="257"/>
      <c r="IIW101" s="257"/>
      <c r="IIX101" s="257"/>
      <c r="IIY101" s="257"/>
      <c r="IIZ101" s="257"/>
      <c r="IJA101" s="257"/>
      <c r="IJB101" s="257"/>
      <c r="IJC101" s="257"/>
      <c r="IJD101" s="257"/>
      <c r="IJE101" s="257"/>
      <c r="IJF101" s="257"/>
      <c r="IJG101" s="257"/>
      <c r="IJH101" s="257"/>
      <c r="IJI101" s="257"/>
      <c r="IJJ101" s="257"/>
      <c r="IJK101" s="257"/>
      <c r="IJL101" s="257"/>
      <c r="IJM101" s="257"/>
      <c r="IJN101" s="257"/>
      <c r="IJO101" s="257"/>
      <c r="IJP101" s="257"/>
      <c r="IJQ101" s="257"/>
      <c r="IJR101" s="257"/>
      <c r="IJS101" s="257"/>
      <c r="IJT101" s="257"/>
      <c r="IJU101" s="257"/>
      <c r="IJV101" s="257"/>
      <c r="IJW101" s="257"/>
      <c r="IJX101" s="257"/>
      <c r="IJY101" s="257"/>
      <c r="IJZ101" s="257"/>
      <c r="IKA101" s="257"/>
      <c r="IKB101" s="257"/>
      <c r="IKC101" s="257"/>
      <c r="IKD101" s="257"/>
      <c r="IKE101" s="257"/>
      <c r="IKF101" s="257"/>
      <c r="IKG101" s="257"/>
      <c r="IKH101" s="257"/>
      <c r="IKI101" s="257"/>
      <c r="IKJ101" s="257"/>
      <c r="IKK101" s="257"/>
      <c r="IKL101" s="257"/>
      <c r="IKM101" s="257"/>
      <c r="IKN101" s="257"/>
      <c r="IKO101" s="257"/>
      <c r="IKP101" s="257"/>
      <c r="IKQ101" s="257"/>
      <c r="IKR101" s="257"/>
      <c r="IKS101" s="257"/>
      <c r="IKT101" s="257"/>
      <c r="IKU101" s="257"/>
      <c r="IKV101" s="257"/>
      <c r="IKW101" s="257"/>
      <c r="IKX101" s="257"/>
      <c r="IKY101" s="257"/>
      <c r="IKZ101" s="257"/>
      <c r="ILA101" s="257"/>
      <c r="ILB101" s="257"/>
      <c r="ILC101" s="257"/>
      <c r="ILD101" s="257"/>
      <c r="ILE101" s="257"/>
      <c r="ILF101" s="257"/>
      <c r="ILG101" s="257"/>
      <c r="ILH101" s="257"/>
      <c r="ILI101" s="257"/>
      <c r="ILJ101" s="257"/>
      <c r="ILK101" s="257"/>
      <c r="ILL101" s="257"/>
      <c r="ILM101" s="257"/>
      <c r="ILN101" s="257"/>
      <c r="ILO101" s="257"/>
      <c r="ILP101" s="257"/>
      <c r="ILQ101" s="257"/>
      <c r="ILR101" s="257"/>
      <c r="ILS101" s="257"/>
      <c r="ILT101" s="257"/>
      <c r="ILU101" s="257"/>
      <c r="ILV101" s="257"/>
      <c r="ILW101" s="257"/>
      <c r="ILX101" s="257"/>
      <c r="ILY101" s="257"/>
      <c r="ILZ101" s="257"/>
      <c r="IMA101" s="257"/>
      <c r="IMB101" s="257"/>
      <c r="IMC101" s="257"/>
      <c r="IMD101" s="257"/>
      <c r="IME101" s="257"/>
      <c r="IMF101" s="257"/>
      <c r="IMG101" s="257"/>
      <c r="IMH101" s="257"/>
      <c r="IMI101" s="257"/>
      <c r="IMJ101" s="257"/>
      <c r="IMK101" s="257"/>
      <c r="IML101" s="257"/>
      <c r="IMM101" s="257"/>
      <c r="IMN101" s="257"/>
      <c r="IMO101" s="257"/>
      <c r="IMP101" s="257"/>
      <c r="IMQ101" s="257"/>
      <c r="IMR101" s="257"/>
      <c r="IMS101" s="257"/>
      <c r="IMT101" s="257"/>
      <c r="IMU101" s="257"/>
      <c r="IMV101" s="257"/>
      <c r="IMW101" s="257"/>
      <c r="IMX101" s="257"/>
      <c r="IMY101" s="257"/>
      <c r="IMZ101" s="257"/>
      <c r="INA101" s="257"/>
      <c r="INB101" s="257"/>
      <c r="INC101" s="257"/>
      <c r="IND101" s="257"/>
      <c r="INE101" s="257"/>
      <c r="INF101" s="257"/>
      <c r="ING101" s="257"/>
      <c r="INH101" s="257"/>
      <c r="INI101" s="257"/>
      <c r="INJ101" s="257"/>
      <c r="INK101" s="257"/>
      <c r="INL101" s="257"/>
      <c r="INM101" s="257"/>
      <c r="INN101" s="257"/>
      <c r="INO101" s="257"/>
      <c r="INP101" s="257"/>
      <c r="INQ101" s="257"/>
      <c r="INR101" s="257"/>
      <c r="INS101" s="257"/>
      <c r="INT101" s="257"/>
      <c r="INU101" s="257"/>
      <c r="INV101" s="257"/>
      <c r="INW101" s="257"/>
      <c r="INX101" s="257"/>
      <c r="INY101" s="257"/>
      <c r="INZ101" s="257"/>
      <c r="IOA101" s="257"/>
      <c r="IOB101" s="257"/>
      <c r="IOC101" s="257"/>
      <c r="IOD101" s="257"/>
      <c r="IOE101" s="257"/>
      <c r="IOF101" s="257"/>
      <c r="IOG101" s="257"/>
      <c r="IOH101" s="257"/>
      <c r="IOI101" s="257"/>
      <c r="IOJ101" s="257"/>
      <c r="IOK101" s="257"/>
      <c r="IOL101" s="257"/>
      <c r="IOM101" s="257"/>
      <c r="ION101" s="257"/>
      <c r="IOO101" s="257"/>
      <c r="IOP101" s="257"/>
      <c r="IOQ101" s="257"/>
      <c r="IOR101" s="257"/>
      <c r="IOS101" s="257"/>
      <c r="IOT101" s="257"/>
      <c r="IOU101" s="257"/>
      <c r="IOV101" s="257"/>
      <c r="IOW101" s="257"/>
      <c r="IOX101" s="257"/>
      <c r="IOY101" s="257"/>
      <c r="IOZ101" s="257"/>
      <c r="IPA101" s="257"/>
      <c r="IPB101" s="257"/>
      <c r="IPC101" s="257"/>
      <c r="IPD101" s="257"/>
      <c r="IPE101" s="257"/>
      <c r="IPF101" s="257"/>
      <c r="IPG101" s="257"/>
      <c r="IPH101" s="257"/>
      <c r="IPI101" s="257"/>
      <c r="IPJ101" s="257"/>
      <c r="IPK101" s="257"/>
      <c r="IPL101" s="257"/>
      <c r="IPM101" s="257"/>
      <c r="IPN101" s="257"/>
      <c r="IPO101" s="257"/>
      <c r="IPP101" s="257"/>
      <c r="IPQ101" s="257"/>
      <c r="IPR101" s="257"/>
      <c r="IPS101" s="257"/>
      <c r="IPT101" s="257"/>
      <c r="IPU101" s="257"/>
      <c r="IPV101" s="257"/>
      <c r="IPW101" s="257"/>
      <c r="IPX101" s="257"/>
      <c r="IPY101" s="257"/>
      <c r="IPZ101" s="257"/>
      <c r="IQA101" s="257"/>
      <c r="IQB101" s="257"/>
      <c r="IQC101" s="257"/>
      <c r="IQD101" s="257"/>
      <c r="IQE101" s="257"/>
      <c r="IQF101" s="257"/>
      <c r="IQG101" s="257"/>
      <c r="IQH101" s="257"/>
      <c r="IQI101" s="257"/>
      <c r="IQJ101" s="257"/>
      <c r="IQK101" s="257"/>
      <c r="IQL101" s="257"/>
      <c r="IQM101" s="257"/>
      <c r="IQN101" s="257"/>
      <c r="IQO101" s="257"/>
      <c r="IQP101" s="257"/>
      <c r="IQQ101" s="257"/>
      <c r="IQR101" s="257"/>
      <c r="IQS101" s="257"/>
      <c r="IQT101" s="257"/>
      <c r="IQU101" s="257"/>
      <c r="IQV101" s="257"/>
      <c r="IQW101" s="257"/>
      <c r="IQX101" s="257"/>
      <c r="IQY101" s="257"/>
      <c r="IQZ101" s="257"/>
      <c r="IRA101" s="257"/>
      <c r="IRB101" s="257"/>
      <c r="IRC101" s="257"/>
      <c r="IRD101" s="257"/>
      <c r="IRE101" s="257"/>
      <c r="IRF101" s="257"/>
      <c r="IRG101" s="257"/>
      <c r="IRH101" s="257"/>
      <c r="IRI101" s="257"/>
      <c r="IRJ101" s="257"/>
      <c r="IRK101" s="257"/>
      <c r="IRL101" s="257"/>
      <c r="IRM101" s="257"/>
      <c r="IRN101" s="257"/>
      <c r="IRO101" s="257"/>
      <c r="IRP101" s="257"/>
      <c r="IRQ101" s="257"/>
      <c r="IRR101" s="257"/>
      <c r="IRS101" s="257"/>
      <c r="IRT101" s="257"/>
      <c r="IRU101" s="257"/>
      <c r="IRV101" s="257"/>
      <c r="IRW101" s="257"/>
      <c r="IRX101" s="257"/>
      <c r="IRY101" s="257"/>
      <c r="IRZ101" s="257"/>
      <c r="ISA101" s="257"/>
      <c r="ISB101" s="257"/>
      <c r="ISC101" s="257"/>
      <c r="ISD101" s="257"/>
      <c r="ISE101" s="257"/>
      <c r="ISF101" s="257"/>
      <c r="ISG101" s="257"/>
      <c r="ISH101" s="257"/>
      <c r="ISI101" s="257"/>
      <c r="ISJ101" s="257"/>
      <c r="ISK101" s="257"/>
      <c r="ISL101" s="257"/>
      <c r="ISM101" s="257"/>
      <c r="ISN101" s="257"/>
      <c r="ISO101" s="257"/>
      <c r="ISP101" s="257"/>
      <c r="ISQ101" s="257"/>
      <c r="ISR101" s="257"/>
      <c r="ISS101" s="257"/>
      <c r="IST101" s="257"/>
      <c r="ISU101" s="257"/>
      <c r="ISV101" s="257"/>
      <c r="ISW101" s="257"/>
      <c r="ISX101" s="257"/>
      <c r="ISY101" s="257"/>
      <c r="ISZ101" s="257"/>
      <c r="ITA101" s="257"/>
      <c r="ITB101" s="257"/>
      <c r="ITC101" s="257"/>
      <c r="ITD101" s="257"/>
      <c r="ITE101" s="257"/>
      <c r="ITF101" s="257"/>
      <c r="ITG101" s="257"/>
      <c r="ITH101" s="257"/>
      <c r="ITI101" s="257"/>
      <c r="ITJ101" s="257"/>
      <c r="ITK101" s="257"/>
      <c r="ITL101" s="257"/>
      <c r="ITM101" s="257"/>
      <c r="ITN101" s="257"/>
      <c r="ITO101" s="257"/>
      <c r="ITP101" s="257"/>
      <c r="ITQ101" s="257"/>
      <c r="ITR101" s="257"/>
      <c r="ITS101" s="257"/>
      <c r="ITT101" s="257"/>
      <c r="ITU101" s="257"/>
      <c r="ITV101" s="257"/>
      <c r="ITW101" s="257"/>
      <c r="ITX101" s="257"/>
      <c r="ITY101" s="257"/>
      <c r="ITZ101" s="257"/>
      <c r="IUA101" s="257"/>
      <c r="IUB101" s="257"/>
      <c r="IUC101" s="257"/>
      <c r="IUD101" s="257"/>
      <c r="IUE101" s="257"/>
      <c r="IUF101" s="257"/>
      <c r="IUG101" s="257"/>
      <c r="IUH101" s="257"/>
      <c r="IUI101" s="257"/>
      <c r="IUJ101" s="257"/>
      <c r="IUK101" s="257"/>
      <c r="IUL101" s="257"/>
      <c r="IUM101" s="257"/>
      <c r="IUN101" s="257"/>
      <c r="IUO101" s="257"/>
      <c r="IUP101" s="257"/>
      <c r="IUQ101" s="257"/>
      <c r="IUR101" s="257"/>
      <c r="IUS101" s="257"/>
      <c r="IUT101" s="257"/>
      <c r="IUU101" s="257"/>
      <c r="IUV101" s="257"/>
      <c r="IUW101" s="257"/>
      <c r="IUX101" s="257"/>
      <c r="IUY101" s="257"/>
      <c r="IUZ101" s="257"/>
      <c r="IVA101" s="257"/>
      <c r="IVB101" s="257"/>
      <c r="IVC101" s="257"/>
      <c r="IVD101" s="257"/>
      <c r="IVE101" s="257"/>
      <c r="IVF101" s="257"/>
      <c r="IVG101" s="257"/>
      <c r="IVH101" s="257"/>
      <c r="IVI101" s="257"/>
      <c r="IVJ101" s="257"/>
      <c r="IVK101" s="257"/>
      <c r="IVL101" s="257"/>
      <c r="IVM101" s="257"/>
      <c r="IVN101" s="257"/>
      <c r="IVO101" s="257"/>
      <c r="IVP101" s="257"/>
      <c r="IVQ101" s="257"/>
      <c r="IVR101" s="257"/>
      <c r="IVS101" s="257"/>
      <c r="IVT101" s="257"/>
      <c r="IVU101" s="257"/>
      <c r="IVV101" s="257"/>
      <c r="IVW101" s="257"/>
      <c r="IVX101" s="257"/>
      <c r="IVY101" s="257"/>
      <c r="IVZ101" s="257"/>
      <c r="IWA101" s="257"/>
      <c r="IWB101" s="257"/>
      <c r="IWC101" s="257"/>
      <c r="IWD101" s="257"/>
      <c r="IWE101" s="257"/>
      <c r="IWF101" s="257"/>
      <c r="IWG101" s="257"/>
      <c r="IWH101" s="257"/>
      <c r="IWI101" s="257"/>
      <c r="IWJ101" s="257"/>
      <c r="IWK101" s="257"/>
      <c r="IWL101" s="257"/>
      <c r="IWM101" s="257"/>
      <c r="IWN101" s="257"/>
      <c r="IWO101" s="257"/>
      <c r="IWP101" s="257"/>
      <c r="IWQ101" s="257"/>
      <c r="IWR101" s="257"/>
      <c r="IWS101" s="257"/>
      <c r="IWT101" s="257"/>
      <c r="IWU101" s="257"/>
      <c r="IWV101" s="257"/>
      <c r="IWW101" s="257"/>
      <c r="IWX101" s="257"/>
      <c r="IWY101" s="257"/>
      <c r="IWZ101" s="257"/>
      <c r="IXA101" s="257"/>
      <c r="IXB101" s="257"/>
      <c r="IXC101" s="257"/>
      <c r="IXD101" s="257"/>
      <c r="IXE101" s="257"/>
      <c r="IXF101" s="257"/>
      <c r="IXG101" s="257"/>
      <c r="IXH101" s="257"/>
      <c r="IXI101" s="257"/>
      <c r="IXJ101" s="257"/>
      <c r="IXK101" s="257"/>
      <c r="IXL101" s="257"/>
      <c r="IXM101" s="257"/>
      <c r="IXN101" s="257"/>
      <c r="IXO101" s="257"/>
      <c r="IXP101" s="257"/>
      <c r="IXQ101" s="257"/>
      <c r="IXR101" s="257"/>
      <c r="IXS101" s="257"/>
      <c r="IXT101" s="257"/>
      <c r="IXU101" s="257"/>
      <c r="IXV101" s="257"/>
      <c r="IXW101" s="257"/>
      <c r="IXX101" s="257"/>
      <c r="IXY101" s="257"/>
      <c r="IXZ101" s="257"/>
      <c r="IYA101" s="257"/>
      <c r="IYB101" s="257"/>
      <c r="IYC101" s="257"/>
      <c r="IYD101" s="257"/>
      <c r="IYE101" s="257"/>
      <c r="IYF101" s="257"/>
      <c r="IYG101" s="257"/>
      <c r="IYH101" s="257"/>
      <c r="IYI101" s="257"/>
      <c r="IYJ101" s="257"/>
      <c r="IYK101" s="257"/>
      <c r="IYL101" s="257"/>
      <c r="IYM101" s="257"/>
      <c r="IYN101" s="257"/>
      <c r="IYO101" s="257"/>
      <c r="IYP101" s="257"/>
      <c r="IYQ101" s="257"/>
      <c r="IYR101" s="257"/>
      <c r="IYS101" s="257"/>
      <c r="IYT101" s="257"/>
      <c r="IYU101" s="257"/>
      <c r="IYV101" s="257"/>
      <c r="IYW101" s="257"/>
      <c r="IYX101" s="257"/>
      <c r="IYY101" s="257"/>
      <c r="IYZ101" s="257"/>
      <c r="IZA101" s="257"/>
      <c r="IZB101" s="257"/>
      <c r="IZC101" s="257"/>
      <c r="IZD101" s="257"/>
      <c r="IZE101" s="257"/>
      <c r="IZF101" s="257"/>
      <c r="IZG101" s="257"/>
      <c r="IZH101" s="257"/>
      <c r="IZI101" s="257"/>
      <c r="IZJ101" s="257"/>
      <c r="IZK101" s="257"/>
      <c r="IZL101" s="257"/>
      <c r="IZM101" s="257"/>
      <c r="IZN101" s="257"/>
      <c r="IZO101" s="257"/>
      <c r="IZP101" s="257"/>
      <c r="IZQ101" s="257"/>
      <c r="IZR101" s="257"/>
      <c r="IZS101" s="257"/>
      <c r="IZT101" s="257"/>
      <c r="IZU101" s="257"/>
      <c r="IZV101" s="257"/>
      <c r="IZW101" s="257"/>
      <c r="IZX101" s="257"/>
      <c r="IZY101" s="257"/>
      <c r="IZZ101" s="257"/>
      <c r="JAA101" s="257"/>
      <c r="JAB101" s="257"/>
      <c r="JAC101" s="257"/>
      <c r="JAD101" s="257"/>
      <c r="JAE101" s="257"/>
      <c r="JAF101" s="257"/>
      <c r="JAG101" s="257"/>
      <c r="JAH101" s="257"/>
      <c r="JAI101" s="257"/>
      <c r="JAJ101" s="257"/>
      <c r="JAK101" s="257"/>
      <c r="JAL101" s="257"/>
      <c r="JAM101" s="257"/>
      <c r="JAN101" s="257"/>
      <c r="JAO101" s="257"/>
      <c r="JAP101" s="257"/>
      <c r="JAQ101" s="257"/>
      <c r="JAR101" s="257"/>
      <c r="JAS101" s="257"/>
      <c r="JAT101" s="257"/>
      <c r="JAU101" s="257"/>
      <c r="JAV101" s="257"/>
      <c r="JAW101" s="257"/>
      <c r="JAX101" s="257"/>
      <c r="JAY101" s="257"/>
      <c r="JAZ101" s="257"/>
      <c r="JBA101" s="257"/>
      <c r="JBB101" s="257"/>
      <c r="JBC101" s="257"/>
      <c r="JBD101" s="257"/>
      <c r="JBE101" s="257"/>
      <c r="JBF101" s="257"/>
      <c r="JBG101" s="257"/>
      <c r="JBH101" s="257"/>
      <c r="JBI101" s="257"/>
      <c r="JBJ101" s="257"/>
      <c r="JBK101" s="257"/>
      <c r="JBL101" s="257"/>
      <c r="JBM101" s="257"/>
      <c r="JBN101" s="257"/>
      <c r="JBO101" s="257"/>
      <c r="JBP101" s="257"/>
      <c r="JBQ101" s="257"/>
      <c r="JBR101" s="257"/>
      <c r="JBS101" s="257"/>
      <c r="JBT101" s="257"/>
      <c r="JBU101" s="257"/>
      <c r="JBV101" s="257"/>
      <c r="JBW101" s="257"/>
      <c r="JBX101" s="257"/>
      <c r="JBY101" s="257"/>
      <c r="JBZ101" s="257"/>
      <c r="JCA101" s="257"/>
      <c r="JCB101" s="257"/>
      <c r="JCC101" s="257"/>
      <c r="JCD101" s="257"/>
      <c r="JCE101" s="257"/>
      <c r="JCF101" s="257"/>
      <c r="JCG101" s="257"/>
      <c r="JCH101" s="257"/>
      <c r="JCI101" s="257"/>
      <c r="JCJ101" s="257"/>
      <c r="JCK101" s="257"/>
      <c r="JCL101" s="257"/>
      <c r="JCM101" s="257"/>
      <c r="JCN101" s="257"/>
      <c r="JCO101" s="257"/>
      <c r="JCP101" s="257"/>
      <c r="JCQ101" s="257"/>
      <c r="JCR101" s="257"/>
      <c r="JCS101" s="257"/>
      <c r="JCT101" s="257"/>
      <c r="JCU101" s="257"/>
      <c r="JCV101" s="257"/>
      <c r="JCW101" s="257"/>
      <c r="JCX101" s="257"/>
      <c r="JCY101" s="257"/>
      <c r="JCZ101" s="257"/>
      <c r="JDA101" s="257"/>
      <c r="JDB101" s="257"/>
      <c r="JDC101" s="257"/>
      <c r="JDD101" s="257"/>
      <c r="JDE101" s="257"/>
      <c r="JDF101" s="257"/>
      <c r="JDG101" s="257"/>
      <c r="JDH101" s="257"/>
      <c r="JDI101" s="257"/>
      <c r="JDJ101" s="257"/>
      <c r="JDK101" s="257"/>
      <c r="JDL101" s="257"/>
      <c r="JDM101" s="257"/>
      <c r="JDN101" s="257"/>
      <c r="JDO101" s="257"/>
      <c r="JDP101" s="257"/>
      <c r="JDQ101" s="257"/>
      <c r="JDR101" s="257"/>
      <c r="JDS101" s="257"/>
      <c r="JDT101" s="257"/>
      <c r="JDU101" s="257"/>
      <c r="JDV101" s="257"/>
      <c r="JDW101" s="257"/>
      <c r="JDX101" s="257"/>
      <c r="JDY101" s="257"/>
      <c r="JDZ101" s="257"/>
      <c r="JEA101" s="257"/>
      <c r="JEB101" s="257"/>
      <c r="JEC101" s="257"/>
      <c r="JED101" s="257"/>
      <c r="JEE101" s="257"/>
      <c r="JEF101" s="257"/>
      <c r="JEG101" s="257"/>
      <c r="JEH101" s="257"/>
      <c r="JEI101" s="257"/>
      <c r="JEJ101" s="257"/>
      <c r="JEK101" s="257"/>
      <c r="JEL101" s="257"/>
      <c r="JEM101" s="257"/>
      <c r="JEN101" s="257"/>
      <c r="JEO101" s="257"/>
      <c r="JEP101" s="257"/>
      <c r="JEQ101" s="257"/>
      <c r="JER101" s="257"/>
      <c r="JES101" s="257"/>
      <c r="JET101" s="257"/>
      <c r="JEU101" s="257"/>
      <c r="JEV101" s="257"/>
      <c r="JEW101" s="257"/>
      <c r="JEX101" s="257"/>
      <c r="JEY101" s="257"/>
      <c r="JEZ101" s="257"/>
      <c r="JFA101" s="257"/>
      <c r="JFB101" s="257"/>
      <c r="JFC101" s="257"/>
      <c r="JFD101" s="257"/>
      <c r="JFE101" s="257"/>
      <c r="JFF101" s="257"/>
      <c r="JFG101" s="257"/>
      <c r="JFH101" s="257"/>
      <c r="JFI101" s="257"/>
      <c r="JFJ101" s="257"/>
      <c r="JFK101" s="257"/>
      <c r="JFL101" s="257"/>
      <c r="JFM101" s="257"/>
      <c r="JFN101" s="257"/>
      <c r="JFO101" s="257"/>
      <c r="JFP101" s="257"/>
      <c r="JFQ101" s="257"/>
      <c r="JFR101" s="257"/>
      <c r="JFS101" s="257"/>
      <c r="JFT101" s="257"/>
      <c r="JFU101" s="257"/>
      <c r="JFV101" s="257"/>
      <c r="JFW101" s="257"/>
      <c r="JFX101" s="257"/>
      <c r="JFY101" s="257"/>
      <c r="JFZ101" s="257"/>
      <c r="JGA101" s="257"/>
      <c r="JGB101" s="257"/>
      <c r="JGC101" s="257"/>
      <c r="JGD101" s="257"/>
      <c r="JGE101" s="257"/>
      <c r="JGF101" s="257"/>
      <c r="JGG101" s="257"/>
      <c r="JGH101" s="257"/>
      <c r="JGI101" s="257"/>
      <c r="JGJ101" s="257"/>
      <c r="JGK101" s="257"/>
      <c r="JGL101" s="257"/>
      <c r="JGM101" s="257"/>
      <c r="JGN101" s="257"/>
      <c r="JGO101" s="257"/>
      <c r="JGP101" s="257"/>
      <c r="JGQ101" s="257"/>
      <c r="JGR101" s="257"/>
      <c r="JGS101" s="257"/>
      <c r="JGT101" s="257"/>
      <c r="JGU101" s="257"/>
      <c r="JGV101" s="257"/>
      <c r="JGW101" s="257"/>
      <c r="JGX101" s="257"/>
      <c r="JGY101" s="257"/>
      <c r="JGZ101" s="257"/>
      <c r="JHA101" s="257"/>
      <c r="JHB101" s="257"/>
      <c r="JHC101" s="257"/>
      <c r="JHD101" s="257"/>
      <c r="JHE101" s="257"/>
      <c r="JHF101" s="257"/>
      <c r="JHG101" s="257"/>
      <c r="JHH101" s="257"/>
      <c r="JHI101" s="257"/>
      <c r="JHJ101" s="257"/>
      <c r="JHK101" s="257"/>
      <c r="JHL101" s="257"/>
      <c r="JHM101" s="257"/>
      <c r="JHN101" s="257"/>
      <c r="JHO101" s="257"/>
      <c r="JHP101" s="257"/>
      <c r="JHQ101" s="257"/>
      <c r="JHR101" s="257"/>
      <c r="JHS101" s="257"/>
      <c r="JHT101" s="257"/>
      <c r="JHU101" s="257"/>
      <c r="JHV101" s="257"/>
      <c r="JHW101" s="257"/>
      <c r="JHX101" s="257"/>
      <c r="JHY101" s="257"/>
      <c r="JHZ101" s="257"/>
      <c r="JIA101" s="257"/>
      <c r="JIB101" s="257"/>
      <c r="JIC101" s="257"/>
      <c r="JID101" s="257"/>
      <c r="JIE101" s="257"/>
      <c r="JIF101" s="257"/>
      <c r="JIG101" s="257"/>
      <c r="JIH101" s="257"/>
      <c r="JII101" s="257"/>
      <c r="JIJ101" s="257"/>
      <c r="JIK101" s="257"/>
      <c r="JIL101" s="257"/>
      <c r="JIM101" s="257"/>
      <c r="JIN101" s="257"/>
      <c r="JIO101" s="257"/>
      <c r="JIP101" s="257"/>
      <c r="JIQ101" s="257"/>
      <c r="JIR101" s="257"/>
      <c r="JIS101" s="257"/>
      <c r="JIT101" s="257"/>
      <c r="JIU101" s="257"/>
      <c r="JIV101" s="257"/>
      <c r="JIW101" s="257"/>
      <c r="JIX101" s="257"/>
      <c r="JIY101" s="257"/>
      <c r="JIZ101" s="257"/>
      <c r="JJA101" s="257"/>
      <c r="JJB101" s="257"/>
      <c r="JJC101" s="257"/>
      <c r="JJD101" s="257"/>
      <c r="JJE101" s="257"/>
      <c r="JJF101" s="257"/>
      <c r="JJG101" s="257"/>
      <c r="JJH101" s="257"/>
      <c r="JJI101" s="257"/>
      <c r="JJJ101" s="257"/>
      <c r="JJK101" s="257"/>
      <c r="JJL101" s="257"/>
      <c r="JJM101" s="257"/>
      <c r="JJN101" s="257"/>
      <c r="JJO101" s="257"/>
      <c r="JJP101" s="257"/>
      <c r="JJQ101" s="257"/>
      <c r="JJR101" s="257"/>
      <c r="JJS101" s="257"/>
      <c r="JJT101" s="257"/>
      <c r="JJU101" s="257"/>
      <c r="JJV101" s="257"/>
      <c r="JJW101" s="257"/>
      <c r="JJX101" s="257"/>
      <c r="JJY101" s="257"/>
      <c r="JJZ101" s="257"/>
      <c r="JKA101" s="257"/>
      <c r="JKB101" s="257"/>
      <c r="JKC101" s="257"/>
      <c r="JKD101" s="257"/>
      <c r="JKE101" s="257"/>
      <c r="JKF101" s="257"/>
      <c r="JKG101" s="257"/>
      <c r="JKH101" s="257"/>
      <c r="JKI101" s="257"/>
      <c r="JKJ101" s="257"/>
      <c r="JKK101" s="257"/>
      <c r="JKL101" s="257"/>
      <c r="JKM101" s="257"/>
      <c r="JKN101" s="257"/>
      <c r="JKO101" s="257"/>
      <c r="JKP101" s="257"/>
      <c r="JKQ101" s="257"/>
      <c r="JKR101" s="257"/>
      <c r="JKS101" s="257"/>
      <c r="JKT101" s="257"/>
      <c r="JKU101" s="257"/>
      <c r="JKV101" s="257"/>
      <c r="JKW101" s="257"/>
      <c r="JKX101" s="257"/>
      <c r="JKY101" s="257"/>
      <c r="JKZ101" s="257"/>
      <c r="JLA101" s="257"/>
      <c r="JLB101" s="257"/>
      <c r="JLC101" s="257"/>
      <c r="JLD101" s="257"/>
      <c r="JLE101" s="257"/>
      <c r="JLF101" s="257"/>
      <c r="JLG101" s="257"/>
      <c r="JLH101" s="257"/>
      <c r="JLI101" s="257"/>
      <c r="JLJ101" s="257"/>
      <c r="JLK101" s="257"/>
      <c r="JLL101" s="257"/>
      <c r="JLM101" s="257"/>
      <c r="JLN101" s="257"/>
      <c r="JLO101" s="257"/>
      <c r="JLP101" s="257"/>
      <c r="JLQ101" s="257"/>
      <c r="JLR101" s="257"/>
      <c r="JLS101" s="257"/>
      <c r="JLT101" s="257"/>
      <c r="JLU101" s="257"/>
      <c r="JLV101" s="257"/>
      <c r="JLW101" s="257"/>
      <c r="JLX101" s="257"/>
      <c r="JLY101" s="257"/>
      <c r="JLZ101" s="257"/>
      <c r="JMA101" s="257"/>
      <c r="JMB101" s="257"/>
      <c r="JMC101" s="257"/>
      <c r="JMD101" s="257"/>
      <c r="JME101" s="257"/>
      <c r="JMF101" s="257"/>
      <c r="JMG101" s="257"/>
      <c r="JMH101" s="257"/>
      <c r="JMI101" s="257"/>
      <c r="JMJ101" s="257"/>
      <c r="JMK101" s="257"/>
      <c r="JML101" s="257"/>
      <c r="JMM101" s="257"/>
      <c r="JMN101" s="257"/>
      <c r="JMO101" s="257"/>
      <c r="JMP101" s="257"/>
      <c r="JMQ101" s="257"/>
      <c r="JMR101" s="257"/>
      <c r="JMS101" s="257"/>
      <c r="JMT101" s="257"/>
      <c r="JMU101" s="257"/>
      <c r="JMV101" s="257"/>
      <c r="JMW101" s="257"/>
      <c r="JMX101" s="257"/>
      <c r="JMY101" s="257"/>
      <c r="JMZ101" s="257"/>
      <c r="JNA101" s="257"/>
      <c r="JNB101" s="257"/>
      <c r="JNC101" s="257"/>
      <c r="JND101" s="257"/>
      <c r="JNE101" s="257"/>
      <c r="JNF101" s="257"/>
      <c r="JNG101" s="257"/>
      <c r="JNH101" s="257"/>
      <c r="JNI101" s="257"/>
      <c r="JNJ101" s="257"/>
      <c r="JNK101" s="257"/>
      <c r="JNL101" s="257"/>
      <c r="JNM101" s="257"/>
      <c r="JNN101" s="257"/>
      <c r="JNO101" s="257"/>
      <c r="JNP101" s="257"/>
      <c r="JNQ101" s="257"/>
      <c r="JNR101" s="257"/>
      <c r="JNS101" s="257"/>
      <c r="JNT101" s="257"/>
      <c r="JNU101" s="257"/>
      <c r="JNV101" s="257"/>
      <c r="JNW101" s="257"/>
      <c r="JNX101" s="257"/>
      <c r="JNY101" s="257"/>
      <c r="JNZ101" s="257"/>
      <c r="JOA101" s="257"/>
      <c r="JOB101" s="257"/>
      <c r="JOC101" s="257"/>
      <c r="JOD101" s="257"/>
      <c r="JOE101" s="257"/>
      <c r="JOF101" s="257"/>
      <c r="JOG101" s="257"/>
      <c r="JOH101" s="257"/>
      <c r="JOI101" s="257"/>
      <c r="JOJ101" s="257"/>
      <c r="JOK101" s="257"/>
      <c r="JOL101" s="257"/>
      <c r="JOM101" s="257"/>
      <c r="JON101" s="257"/>
      <c r="JOO101" s="257"/>
      <c r="JOP101" s="257"/>
      <c r="JOQ101" s="257"/>
      <c r="JOR101" s="257"/>
      <c r="JOS101" s="257"/>
      <c r="JOT101" s="257"/>
      <c r="JOU101" s="257"/>
      <c r="JOV101" s="257"/>
      <c r="JOW101" s="257"/>
      <c r="JOX101" s="257"/>
      <c r="JOY101" s="257"/>
      <c r="JOZ101" s="257"/>
      <c r="JPA101" s="257"/>
      <c r="JPB101" s="257"/>
      <c r="JPC101" s="257"/>
      <c r="JPD101" s="257"/>
      <c r="JPE101" s="257"/>
      <c r="JPF101" s="257"/>
      <c r="JPG101" s="257"/>
      <c r="JPH101" s="257"/>
      <c r="JPI101" s="257"/>
      <c r="JPJ101" s="257"/>
      <c r="JPK101" s="257"/>
      <c r="JPL101" s="257"/>
      <c r="JPM101" s="257"/>
      <c r="JPN101" s="257"/>
      <c r="JPO101" s="257"/>
      <c r="JPP101" s="257"/>
      <c r="JPQ101" s="257"/>
      <c r="JPR101" s="257"/>
      <c r="JPS101" s="257"/>
      <c r="JPT101" s="257"/>
      <c r="JPU101" s="257"/>
      <c r="JPV101" s="257"/>
      <c r="JPW101" s="257"/>
      <c r="JPX101" s="257"/>
      <c r="JPY101" s="257"/>
      <c r="JPZ101" s="257"/>
      <c r="JQA101" s="257"/>
      <c r="JQB101" s="257"/>
      <c r="JQC101" s="257"/>
      <c r="JQD101" s="257"/>
      <c r="JQE101" s="257"/>
      <c r="JQF101" s="257"/>
      <c r="JQG101" s="257"/>
      <c r="JQH101" s="257"/>
      <c r="JQI101" s="257"/>
      <c r="JQJ101" s="257"/>
      <c r="JQK101" s="257"/>
      <c r="JQL101" s="257"/>
      <c r="JQM101" s="257"/>
      <c r="JQN101" s="257"/>
      <c r="JQO101" s="257"/>
      <c r="JQP101" s="257"/>
      <c r="JQQ101" s="257"/>
      <c r="JQR101" s="257"/>
      <c r="JQS101" s="257"/>
      <c r="JQT101" s="257"/>
      <c r="JQU101" s="257"/>
      <c r="JQV101" s="257"/>
      <c r="JQW101" s="257"/>
      <c r="JQX101" s="257"/>
      <c r="JQY101" s="257"/>
      <c r="JQZ101" s="257"/>
      <c r="JRA101" s="257"/>
      <c r="JRB101" s="257"/>
      <c r="JRC101" s="257"/>
      <c r="JRD101" s="257"/>
      <c r="JRE101" s="257"/>
      <c r="JRF101" s="257"/>
      <c r="JRG101" s="257"/>
      <c r="JRH101" s="257"/>
      <c r="JRI101" s="257"/>
      <c r="JRJ101" s="257"/>
      <c r="JRK101" s="257"/>
      <c r="JRL101" s="257"/>
      <c r="JRM101" s="257"/>
      <c r="JRN101" s="257"/>
      <c r="JRO101" s="257"/>
      <c r="JRP101" s="257"/>
      <c r="JRQ101" s="257"/>
      <c r="JRR101" s="257"/>
      <c r="JRS101" s="257"/>
      <c r="JRT101" s="257"/>
      <c r="JRU101" s="257"/>
      <c r="JRV101" s="257"/>
      <c r="JRW101" s="257"/>
      <c r="JRX101" s="257"/>
      <c r="JRY101" s="257"/>
      <c r="JRZ101" s="257"/>
      <c r="JSA101" s="257"/>
      <c r="JSB101" s="257"/>
      <c r="JSC101" s="257"/>
      <c r="JSD101" s="257"/>
      <c r="JSE101" s="257"/>
      <c r="JSF101" s="257"/>
      <c r="JSG101" s="257"/>
      <c r="JSH101" s="257"/>
      <c r="JSI101" s="257"/>
      <c r="JSJ101" s="257"/>
      <c r="JSK101" s="257"/>
      <c r="JSL101" s="257"/>
      <c r="JSM101" s="257"/>
      <c r="JSN101" s="257"/>
      <c r="JSO101" s="257"/>
      <c r="JSP101" s="257"/>
      <c r="JSQ101" s="257"/>
      <c r="JSR101" s="257"/>
      <c r="JSS101" s="257"/>
      <c r="JST101" s="257"/>
      <c r="JSU101" s="257"/>
      <c r="JSV101" s="257"/>
      <c r="JSW101" s="257"/>
      <c r="JSX101" s="257"/>
      <c r="JSY101" s="257"/>
      <c r="JSZ101" s="257"/>
      <c r="JTA101" s="257"/>
      <c r="JTB101" s="257"/>
      <c r="JTC101" s="257"/>
      <c r="JTD101" s="257"/>
      <c r="JTE101" s="257"/>
      <c r="JTF101" s="257"/>
      <c r="JTG101" s="257"/>
      <c r="JTH101" s="257"/>
      <c r="JTI101" s="257"/>
      <c r="JTJ101" s="257"/>
      <c r="JTK101" s="257"/>
      <c r="JTL101" s="257"/>
      <c r="JTM101" s="257"/>
      <c r="JTN101" s="257"/>
      <c r="JTO101" s="257"/>
      <c r="JTP101" s="257"/>
      <c r="JTQ101" s="257"/>
      <c r="JTR101" s="257"/>
      <c r="JTS101" s="257"/>
      <c r="JTT101" s="257"/>
      <c r="JTU101" s="257"/>
      <c r="JTV101" s="257"/>
      <c r="JTW101" s="257"/>
      <c r="JTX101" s="257"/>
      <c r="JTY101" s="257"/>
      <c r="JTZ101" s="257"/>
      <c r="JUA101" s="257"/>
      <c r="JUB101" s="257"/>
      <c r="JUC101" s="257"/>
      <c r="JUD101" s="257"/>
      <c r="JUE101" s="257"/>
      <c r="JUF101" s="257"/>
      <c r="JUG101" s="257"/>
      <c r="JUH101" s="257"/>
      <c r="JUI101" s="257"/>
      <c r="JUJ101" s="257"/>
      <c r="JUK101" s="257"/>
      <c r="JUL101" s="257"/>
      <c r="JUM101" s="257"/>
      <c r="JUN101" s="257"/>
      <c r="JUO101" s="257"/>
      <c r="JUP101" s="257"/>
      <c r="JUQ101" s="257"/>
      <c r="JUR101" s="257"/>
      <c r="JUS101" s="257"/>
      <c r="JUT101" s="257"/>
      <c r="JUU101" s="257"/>
      <c r="JUV101" s="257"/>
      <c r="JUW101" s="257"/>
      <c r="JUX101" s="257"/>
      <c r="JUY101" s="257"/>
      <c r="JUZ101" s="257"/>
      <c r="JVA101" s="257"/>
      <c r="JVB101" s="257"/>
      <c r="JVC101" s="257"/>
      <c r="JVD101" s="257"/>
      <c r="JVE101" s="257"/>
      <c r="JVF101" s="257"/>
      <c r="JVG101" s="257"/>
      <c r="JVH101" s="257"/>
      <c r="JVI101" s="257"/>
      <c r="JVJ101" s="257"/>
      <c r="JVK101" s="257"/>
      <c r="JVL101" s="257"/>
      <c r="JVM101" s="257"/>
      <c r="JVN101" s="257"/>
      <c r="JVO101" s="257"/>
      <c r="JVP101" s="257"/>
      <c r="JVQ101" s="257"/>
      <c r="JVR101" s="257"/>
      <c r="JVS101" s="257"/>
      <c r="JVT101" s="257"/>
      <c r="JVU101" s="257"/>
      <c r="JVV101" s="257"/>
      <c r="JVW101" s="257"/>
      <c r="JVX101" s="257"/>
      <c r="JVY101" s="257"/>
      <c r="JVZ101" s="257"/>
      <c r="JWA101" s="257"/>
      <c r="JWB101" s="257"/>
      <c r="JWC101" s="257"/>
      <c r="JWD101" s="257"/>
      <c r="JWE101" s="257"/>
      <c r="JWF101" s="257"/>
      <c r="JWG101" s="257"/>
      <c r="JWH101" s="257"/>
      <c r="JWI101" s="257"/>
      <c r="JWJ101" s="257"/>
      <c r="JWK101" s="257"/>
      <c r="JWL101" s="257"/>
      <c r="JWM101" s="257"/>
      <c r="JWN101" s="257"/>
      <c r="JWO101" s="257"/>
      <c r="JWP101" s="257"/>
      <c r="JWQ101" s="257"/>
      <c r="JWR101" s="257"/>
      <c r="JWS101" s="257"/>
      <c r="JWT101" s="257"/>
      <c r="JWU101" s="257"/>
      <c r="JWV101" s="257"/>
      <c r="JWW101" s="257"/>
      <c r="JWX101" s="257"/>
      <c r="JWY101" s="257"/>
      <c r="JWZ101" s="257"/>
      <c r="JXA101" s="257"/>
      <c r="JXB101" s="257"/>
      <c r="JXC101" s="257"/>
      <c r="JXD101" s="257"/>
      <c r="JXE101" s="257"/>
      <c r="JXF101" s="257"/>
      <c r="JXG101" s="257"/>
      <c r="JXH101" s="257"/>
      <c r="JXI101" s="257"/>
      <c r="JXJ101" s="257"/>
      <c r="JXK101" s="257"/>
      <c r="JXL101" s="257"/>
      <c r="JXM101" s="257"/>
      <c r="JXN101" s="257"/>
      <c r="JXO101" s="257"/>
      <c r="JXP101" s="257"/>
      <c r="JXQ101" s="257"/>
      <c r="JXR101" s="257"/>
      <c r="JXS101" s="257"/>
      <c r="JXT101" s="257"/>
      <c r="JXU101" s="257"/>
      <c r="JXV101" s="257"/>
      <c r="JXW101" s="257"/>
      <c r="JXX101" s="257"/>
      <c r="JXY101" s="257"/>
      <c r="JXZ101" s="257"/>
      <c r="JYA101" s="257"/>
      <c r="JYB101" s="257"/>
      <c r="JYC101" s="257"/>
      <c r="JYD101" s="257"/>
      <c r="JYE101" s="257"/>
      <c r="JYF101" s="257"/>
      <c r="JYG101" s="257"/>
      <c r="JYH101" s="257"/>
      <c r="JYI101" s="257"/>
      <c r="JYJ101" s="257"/>
      <c r="JYK101" s="257"/>
      <c r="JYL101" s="257"/>
      <c r="JYM101" s="257"/>
      <c r="JYN101" s="257"/>
      <c r="JYO101" s="257"/>
      <c r="JYP101" s="257"/>
      <c r="JYQ101" s="257"/>
      <c r="JYR101" s="257"/>
      <c r="JYS101" s="257"/>
      <c r="JYT101" s="257"/>
      <c r="JYU101" s="257"/>
      <c r="JYV101" s="257"/>
      <c r="JYW101" s="257"/>
      <c r="JYX101" s="257"/>
      <c r="JYY101" s="257"/>
      <c r="JYZ101" s="257"/>
      <c r="JZA101" s="257"/>
      <c r="JZB101" s="257"/>
      <c r="JZC101" s="257"/>
      <c r="JZD101" s="257"/>
      <c r="JZE101" s="257"/>
      <c r="JZF101" s="257"/>
      <c r="JZG101" s="257"/>
      <c r="JZH101" s="257"/>
      <c r="JZI101" s="257"/>
      <c r="JZJ101" s="257"/>
      <c r="JZK101" s="257"/>
      <c r="JZL101" s="257"/>
      <c r="JZM101" s="257"/>
      <c r="JZN101" s="257"/>
      <c r="JZO101" s="257"/>
      <c r="JZP101" s="257"/>
      <c r="JZQ101" s="257"/>
      <c r="JZR101" s="257"/>
      <c r="JZS101" s="257"/>
      <c r="JZT101" s="257"/>
      <c r="JZU101" s="257"/>
      <c r="JZV101" s="257"/>
      <c r="JZW101" s="257"/>
      <c r="JZX101" s="257"/>
      <c r="JZY101" s="257"/>
      <c r="JZZ101" s="257"/>
      <c r="KAA101" s="257"/>
      <c r="KAB101" s="257"/>
      <c r="KAC101" s="257"/>
      <c r="KAD101" s="257"/>
      <c r="KAE101" s="257"/>
      <c r="KAF101" s="257"/>
      <c r="KAG101" s="257"/>
      <c r="KAH101" s="257"/>
      <c r="KAI101" s="257"/>
      <c r="KAJ101" s="257"/>
      <c r="KAK101" s="257"/>
      <c r="KAL101" s="257"/>
      <c r="KAM101" s="257"/>
      <c r="KAN101" s="257"/>
      <c r="KAO101" s="257"/>
      <c r="KAP101" s="257"/>
      <c r="KAQ101" s="257"/>
      <c r="KAR101" s="257"/>
      <c r="KAS101" s="257"/>
      <c r="KAT101" s="257"/>
      <c r="KAU101" s="257"/>
      <c r="KAV101" s="257"/>
      <c r="KAW101" s="257"/>
      <c r="KAX101" s="257"/>
      <c r="KAY101" s="257"/>
      <c r="KAZ101" s="257"/>
      <c r="KBA101" s="257"/>
      <c r="KBB101" s="257"/>
      <c r="KBC101" s="257"/>
      <c r="KBD101" s="257"/>
      <c r="KBE101" s="257"/>
      <c r="KBF101" s="257"/>
      <c r="KBG101" s="257"/>
      <c r="KBH101" s="257"/>
      <c r="KBI101" s="257"/>
      <c r="KBJ101" s="257"/>
      <c r="KBK101" s="257"/>
      <c r="KBL101" s="257"/>
      <c r="KBM101" s="257"/>
      <c r="KBN101" s="257"/>
      <c r="KBO101" s="257"/>
      <c r="KBP101" s="257"/>
      <c r="KBQ101" s="257"/>
      <c r="KBR101" s="257"/>
      <c r="KBS101" s="257"/>
      <c r="KBT101" s="257"/>
      <c r="KBU101" s="257"/>
      <c r="KBV101" s="257"/>
      <c r="KBW101" s="257"/>
      <c r="KBX101" s="257"/>
      <c r="KBY101" s="257"/>
      <c r="KBZ101" s="257"/>
      <c r="KCA101" s="257"/>
      <c r="KCB101" s="257"/>
      <c r="KCC101" s="257"/>
      <c r="KCD101" s="257"/>
      <c r="KCE101" s="257"/>
      <c r="KCF101" s="257"/>
      <c r="KCG101" s="257"/>
      <c r="KCH101" s="257"/>
      <c r="KCI101" s="257"/>
      <c r="KCJ101" s="257"/>
      <c r="KCK101" s="257"/>
      <c r="KCL101" s="257"/>
      <c r="KCM101" s="257"/>
      <c r="KCN101" s="257"/>
      <c r="KCO101" s="257"/>
      <c r="KCP101" s="257"/>
      <c r="KCQ101" s="257"/>
      <c r="KCR101" s="257"/>
      <c r="KCS101" s="257"/>
      <c r="KCT101" s="257"/>
      <c r="KCU101" s="257"/>
      <c r="KCV101" s="257"/>
      <c r="KCW101" s="257"/>
      <c r="KCX101" s="257"/>
      <c r="KCY101" s="257"/>
      <c r="KCZ101" s="257"/>
      <c r="KDA101" s="257"/>
      <c r="KDB101" s="257"/>
      <c r="KDC101" s="257"/>
      <c r="KDD101" s="257"/>
      <c r="KDE101" s="257"/>
      <c r="KDF101" s="257"/>
      <c r="KDG101" s="257"/>
      <c r="KDH101" s="257"/>
      <c r="KDI101" s="257"/>
      <c r="KDJ101" s="257"/>
      <c r="KDK101" s="257"/>
      <c r="KDL101" s="257"/>
      <c r="KDM101" s="257"/>
      <c r="KDN101" s="257"/>
      <c r="KDO101" s="257"/>
      <c r="KDP101" s="257"/>
      <c r="KDQ101" s="257"/>
      <c r="KDR101" s="257"/>
      <c r="KDS101" s="257"/>
      <c r="KDT101" s="257"/>
      <c r="KDU101" s="257"/>
      <c r="KDV101" s="257"/>
      <c r="KDW101" s="257"/>
      <c r="KDX101" s="257"/>
      <c r="KDY101" s="257"/>
      <c r="KDZ101" s="257"/>
      <c r="KEA101" s="257"/>
      <c r="KEB101" s="257"/>
      <c r="KEC101" s="257"/>
      <c r="KED101" s="257"/>
      <c r="KEE101" s="257"/>
      <c r="KEF101" s="257"/>
      <c r="KEG101" s="257"/>
      <c r="KEH101" s="257"/>
      <c r="KEI101" s="257"/>
      <c r="KEJ101" s="257"/>
      <c r="KEK101" s="257"/>
      <c r="KEL101" s="257"/>
      <c r="KEM101" s="257"/>
      <c r="KEN101" s="257"/>
      <c r="KEO101" s="257"/>
      <c r="KEP101" s="257"/>
      <c r="KEQ101" s="257"/>
      <c r="KER101" s="257"/>
      <c r="KES101" s="257"/>
      <c r="KET101" s="257"/>
      <c r="KEU101" s="257"/>
      <c r="KEV101" s="257"/>
      <c r="KEW101" s="257"/>
      <c r="KEX101" s="257"/>
      <c r="KEY101" s="257"/>
      <c r="KEZ101" s="257"/>
      <c r="KFA101" s="257"/>
      <c r="KFB101" s="257"/>
      <c r="KFC101" s="257"/>
      <c r="KFD101" s="257"/>
      <c r="KFE101" s="257"/>
      <c r="KFF101" s="257"/>
      <c r="KFG101" s="257"/>
      <c r="KFH101" s="257"/>
      <c r="KFI101" s="257"/>
      <c r="KFJ101" s="257"/>
      <c r="KFK101" s="257"/>
      <c r="KFL101" s="257"/>
      <c r="KFM101" s="257"/>
      <c r="KFN101" s="257"/>
      <c r="KFO101" s="257"/>
      <c r="KFP101" s="257"/>
      <c r="KFQ101" s="257"/>
      <c r="KFR101" s="257"/>
      <c r="KFS101" s="257"/>
      <c r="KFT101" s="257"/>
      <c r="KFU101" s="257"/>
      <c r="KFV101" s="257"/>
      <c r="KFW101" s="257"/>
      <c r="KFX101" s="257"/>
      <c r="KFY101" s="257"/>
      <c r="KFZ101" s="257"/>
      <c r="KGA101" s="257"/>
      <c r="KGB101" s="257"/>
      <c r="KGC101" s="257"/>
      <c r="KGD101" s="257"/>
      <c r="KGE101" s="257"/>
      <c r="KGF101" s="257"/>
      <c r="KGG101" s="257"/>
      <c r="KGH101" s="257"/>
      <c r="KGI101" s="257"/>
      <c r="KGJ101" s="257"/>
      <c r="KGK101" s="257"/>
      <c r="KGL101" s="257"/>
      <c r="KGM101" s="257"/>
      <c r="KGN101" s="257"/>
      <c r="KGO101" s="257"/>
      <c r="KGP101" s="257"/>
      <c r="KGQ101" s="257"/>
      <c r="KGR101" s="257"/>
      <c r="KGS101" s="257"/>
      <c r="KGT101" s="257"/>
      <c r="KGU101" s="257"/>
      <c r="KGV101" s="257"/>
      <c r="KGW101" s="257"/>
      <c r="KGX101" s="257"/>
      <c r="KGY101" s="257"/>
      <c r="KGZ101" s="257"/>
      <c r="KHA101" s="257"/>
      <c r="KHB101" s="257"/>
      <c r="KHC101" s="257"/>
      <c r="KHD101" s="257"/>
      <c r="KHE101" s="257"/>
      <c r="KHF101" s="257"/>
      <c r="KHG101" s="257"/>
      <c r="KHH101" s="257"/>
      <c r="KHI101" s="257"/>
      <c r="KHJ101" s="257"/>
      <c r="KHK101" s="257"/>
      <c r="KHL101" s="257"/>
      <c r="KHM101" s="257"/>
      <c r="KHN101" s="257"/>
      <c r="KHO101" s="257"/>
      <c r="KHP101" s="257"/>
      <c r="KHQ101" s="257"/>
      <c r="KHR101" s="257"/>
      <c r="KHS101" s="257"/>
      <c r="KHT101" s="257"/>
      <c r="KHU101" s="257"/>
      <c r="KHV101" s="257"/>
      <c r="KHW101" s="257"/>
      <c r="KHX101" s="257"/>
      <c r="KHY101" s="257"/>
      <c r="KHZ101" s="257"/>
      <c r="KIA101" s="257"/>
      <c r="KIB101" s="257"/>
      <c r="KIC101" s="257"/>
      <c r="KID101" s="257"/>
      <c r="KIE101" s="257"/>
      <c r="KIF101" s="257"/>
      <c r="KIG101" s="257"/>
      <c r="KIH101" s="257"/>
      <c r="KII101" s="257"/>
      <c r="KIJ101" s="257"/>
      <c r="KIK101" s="257"/>
      <c r="KIL101" s="257"/>
      <c r="KIM101" s="257"/>
      <c r="KIN101" s="257"/>
      <c r="KIO101" s="257"/>
      <c r="KIP101" s="257"/>
      <c r="KIQ101" s="257"/>
      <c r="KIR101" s="257"/>
      <c r="KIS101" s="257"/>
      <c r="KIT101" s="257"/>
      <c r="KIU101" s="257"/>
      <c r="KIV101" s="257"/>
      <c r="KIW101" s="257"/>
      <c r="KIX101" s="257"/>
      <c r="KIY101" s="257"/>
      <c r="KIZ101" s="257"/>
      <c r="KJA101" s="257"/>
      <c r="KJB101" s="257"/>
      <c r="KJC101" s="257"/>
      <c r="KJD101" s="257"/>
      <c r="KJE101" s="257"/>
      <c r="KJF101" s="257"/>
      <c r="KJG101" s="257"/>
      <c r="KJH101" s="257"/>
      <c r="KJI101" s="257"/>
      <c r="KJJ101" s="257"/>
      <c r="KJK101" s="257"/>
      <c r="KJL101" s="257"/>
      <c r="KJM101" s="257"/>
      <c r="KJN101" s="257"/>
      <c r="KJO101" s="257"/>
      <c r="KJP101" s="257"/>
      <c r="KJQ101" s="257"/>
      <c r="KJR101" s="257"/>
      <c r="KJS101" s="257"/>
      <c r="KJT101" s="257"/>
      <c r="KJU101" s="257"/>
      <c r="KJV101" s="257"/>
      <c r="KJW101" s="257"/>
      <c r="KJX101" s="257"/>
      <c r="KJY101" s="257"/>
      <c r="KJZ101" s="257"/>
      <c r="KKA101" s="257"/>
      <c r="KKB101" s="257"/>
      <c r="KKC101" s="257"/>
      <c r="KKD101" s="257"/>
      <c r="KKE101" s="257"/>
      <c r="KKF101" s="257"/>
      <c r="KKG101" s="257"/>
      <c r="KKH101" s="257"/>
      <c r="KKI101" s="257"/>
      <c r="KKJ101" s="257"/>
      <c r="KKK101" s="257"/>
      <c r="KKL101" s="257"/>
      <c r="KKM101" s="257"/>
      <c r="KKN101" s="257"/>
      <c r="KKO101" s="257"/>
      <c r="KKP101" s="257"/>
      <c r="KKQ101" s="257"/>
      <c r="KKR101" s="257"/>
      <c r="KKS101" s="257"/>
      <c r="KKT101" s="257"/>
      <c r="KKU101" s="257"/>
      <c r="KKV101" s="257"/>
      <c r="KKW101" s="257"/>
      <c r="KKX101" s="257"/>
      <c r="KKY101" s="257"/>
      <c r="KKZ101" s="257"/>
      <c r="KLA101" s="257"/>
      <c r="KLB101" s="257"/>
      <c r="KLC101" s="257"/>
      <c r="KLD101" s="257"/>
      <c r="KLE101" s="257"/>
      <c r="KLF101" s="257"/>
      <c r="KLG101" s="257"/>
      <c r="KLH101" s="257"/>
      <c r="KLI101" s="257"/>
      <c r="KLJ101" s="257"/>
      <c r="KLK101" s="257"/>
      <c r="KLL101" s="257"/>
      <c r="KLM101" s="257"/>
      <c r="KLN101" s="257"/>
      <c r="KLO101" s="257"/>
      <c r="KLP101" s="257"/>
      <c r="KLQ101" s="257"/>
      <c r="KLR101" s="257"/>
      <c r="KLS101" s="257"/>
      <c r="KLT101" s="257"/>
      <c r="KLU101" s="257"/>
      <c r="KLV101" s="257"/>
      <c r="KLW101" s="257"/>
      <c r="KLX101" s="257"/>
      <c r="KLY101" s="257"/>
      <c r="KLZ101" s="257"/>
      <c r="KMA101" s="257"/>
      <c r="KMB101" s="257"/>
      <c r="KMC101" s="257"/>
      <c r="KMD101" s="257"/>
      <c r="KME101" s="257"/>
      <c r="KMF101" s="257"/>
      <c r="KMG101" s="257"/>
      <c r="KMH101" s="257"/>
      <c r="KMI101" s="257"/>
      <c r="KMJ101" s="257"/>
      <c r="KMK101" s="257"/>
      <c r="KML101" s="257"/>
      <c r="KMM101" s="257"/>
      <c r="KMN101" s="257"/>
      <c r="KMO101" s="257"/>
      <c r="KMP101" s="257"/>
      <c r="KMQ101" s="257"/>
      <c r="KMR101" s="257"/>
      <c r="KMS101" s="257"/>
      <c r="KMT101" s="257"/>
      <c r="KMU101" s="257"/>
      <c r="KMV101" s="257"/>
      <c r="KMW101" s="257"/>
      <c r="KMX101" s="257"/>
      <c r="KMY101" s="257"/>
      <c r="KMZ101" s="257"/>
      <c r="KNA101" s="257"/>
      <c r="KNB101" s="257"/>
      <c r="KNC101" s="257"/>
      <c r="KND101" s="257"/>
      <c r="KNE101" s="257"/>
      <c r="KNF101" s="257"/>
      <c r="KNG101" s="257"/>
      <c r="KNH101" s="257"/>
      <c r="KNI101" s="257"/>
      <c r="KNJ101" s="257"/>
      <c r="KNK101" s="257"/>
      <c r="KNL101" s="257"/>
      <c r="KNM101" s="257"/>
      <c r="KNN101" s="257"/>
      <c r="KNO101" s="257"/>
      <c r="KNP101" s="257"/>
      <c r="KNQ101" s="257"/>
      <c r="KNR101" s="257"/>
      <c r="KNS101" s="257"/>
      <c r="KNT101" s="257"/>
      <c r="KNU101" s="257"/>
      <c r="KNV101" s="257"/>
      <c r="KNW101" s="257"/>
      <c r="KNX101" s="257"/>
      <c r="KNY101" s="257"/>
      <c r="KNZ101" s="257"/>
      <c r="KOA101" s="257"/>
      <c r="KOB101" s="257"/>
      <c r="KOC101" s="257"/>
      <c r="KOD101" s="257"/>
      <c r="KOE101" s="257"/>
      <c r="KOF101" s="257"/>
      <c r="KOG101" s="257"/>
      <c r="KOH101" s="257"/>
      <c r="KOI101" s="257"/>
      <c r="KOJ101" s="257"/>
      <c r="KOK101" s="257"/>
      <c r="KOL101" s="257"/>
      <c r="KOM101" s="257"/>
      <c r="KON101" s="257"/>
      <c r="KOO101" s="257"/>
      <c r="KOP101" s="257"/>
      <c r="KOQ101" s="257"/>
      <c r="KOR101" s="257"/>
      <c r="KOS101" s="257"/>
      <c r="KOT101" s="257"/>
      <c r="KOU101" s="257"/>
      <c r="KOV101" s="257"/>
      <c r="KOW101" s="257"/>
      <c r="KOX101" s="257"/>
      <c r="KOY101" s="257"/>
      <c r="KOZ101" s="257"/>
      <c r="KPA101" s="257"/>
      <c r="KPB101" s="257"/>
      <c r="KPC101" s="257"/>
      <c r="KPD101" s="257"/>
      <c r="KPE101" s="257"/>
      <c r="KPF101" s="257"/>
      <c r="KPG101" s="257"/>
      <c r="KPH101" s="257"/>
      <c r="KPI101" s="257"/>
      <c r="KPJ101" s="257"/>
      <c r="KPK101" s="257"/>
      <c r="KPL101" s="257"/>
      <c r="KPM101" s="257"/>
      <c r="KPN101" s="257"/>
      <c r="KPO101" s="257"/>
      <c r="KPP101" s="257"/>
      <c r="KPQ101" s="257"/>
      <c r="KPR101" s="257"/>
      <c r="KPS101" s="257"/>
      <c r="KPT101" s="257"/>
      <c r="KPU101" s="257"/>
      <c r="KPV101" s="257"/>
      <c r="KPW101" s="257"/>
      <c r="KPX101" s="257"/>
      <c r="KPY101" s="257"/>
      <c r="KPZ101" s="257"/>
      <c r="KQA101" s="257"/>
      <c r="KQB101" s="257"/>
      <c r="KQC101" s="257"/>
      <c r="KQD101" s="257"/>
      <c r="KQE101" s="257"/>
      <c r="KQF101" s="257"/>
      <c r="KQG101" s="257"/>
      <c r="KQH101" s="257"/>
      <c r="KQI101" s="257"/>
      <c r="KQJ101" s="257"/>
      <c r="KQK101" s="257"/>
      <c r="KQL101" s="257"/>
      <c r="KQM101" s="257"/>
      <c r="KQN101" s="257"/>
      <c r="KQO101" s="257"/>
      <c r="KQP101" s="257"/>
      <c r="KQQ101" s="257"/>
      <c r="KQR101" s="257"/>
      <c r="KQS101" s="257"/>
      <c r="KQT101" s="257"/>
      <c r="KQU101" s="257"/>
      <c r="KQV101" s="257"/>
      <c r="KQW101" s="257"/>
      <c r="KQX101" s="257"/>
      <c r="KQY101" s="257"/>
      <c r="KQZ101" s="257"/>
      <c r="KRA101" s="257"/>
      <c r="KRB101" s="257"/>
      <c r="KRC101" s="257"/>
      <c r="KRD101" s="257"/>
      <c r="KRE101" s="257"/>
      <c r="KRF101" s="257"/>
      <c r="KRG101" s="257"/>
      <c r="KRH101" s="257"/>
      <c r="KRI101" s="257"/>
      <c r="KRJ101" s="257"/>
      <c r="KRK101" s="257"/>
      <c r="KRL101" s="257"/>
      <c r="KRM101" s="257"/>
      <c r="KRN101" s="257"/>
      <c r="KRO101" s="257"/>
      <c r="KRP101" s="257"/>
      <c r="KRQ101" s="257"/>
      <c r="KRR101" s="257"/>
      <c r="KRS101" s="257"/>
      <c r="KRT101" s="257"/>
      <c r="KRU101" s="257"/>
      <c r="KRV101" s="257"/>
      <c r="KRW101" s="257"/>
      <c r="KRX101" s="257"/>
      <c r="KRY101" s="257"/>
      <c r="KRZ101" s="257"/>
      <c r="KSA101" s="257"/>
      <c r="KSB101" s="257"/>
      <c r="KSC101" s="257"/>
      <c r="KSD101" s="257"/>
      <c r="KSE101" s="257"/>
      <c r="KSF101" s="257"/>
      <c r="KSG101" s="257"/>
      <c r="KSH101" s="257"/>
      <c r="KSI101" s="257"/>
      <c r="KSJ101" s="257"/>
      <c r="KSK101" s="257"/>
      <c r="KSL101" s="257"/>
      <c r="KSM101" s="257"/>
      <c r="KSN101" s="257"/>
      <c r="KSO101" s="257"/>
      <c r="KSP101" s="257"/>
      <c r="KSQ101" s="257"/>
      <c r="KSR101" s="257"/>
      <c r="KSS101" s="257"/>
      <c r="KST101" s="257"/>
      <c r="KSU101" s="257"/>
      <c r="KSV101" s="257"/>
      <c r="KSW101" s="257"/>
      <c r="KSX101" s="257"/>
      <c r="KSY101" s="257"/>
      <c r="KSZ101" s="257"/>
      <c r="KTA101" s="257"/>
      <c r="KTB101" s="257"/>
      <c r="KTC101" s="257"/>
      <c r="KTD101" s="257"/>
      <c r="KTE101" s="257"/>
      <c r="KTF101" s="257"/>
      <c r="KTG101" s="257"/>
      <c r="KTH101" s="257"/>
      <c r="KTI101" s="257"/>
      <c r="KTJ101" s="257"/>
      <c r="KTK101" s="257"/>
      <c r="KTL101" s="257"/>
      <c r="KTM101" s="257"/>
      <c r="KTN101" s="257"/>
      <c r="KTO101" s="257"/>
      <c r="KTP101" s="257"/>
      <c r="KTQ101" s="257"/>
      <c r="KTR101" s="257"/>
      <c r="KTS101" s="257"/>
      <c r="KTT101" s="257"/>
      <c r="KTU101" s="257"/>
      <c r="KTV101" s="257"/>
      <c r="KTW101" s="257"/>
      <c r="KTX101" s="257"/>
      <c r="KTY101" s="257"/>
      <c r="KTZ101" s="257"/>
      <c r="KUA101" s="257"/>
      <c r="KUB101" s="257"/>
      <c r="KUC101" s="257"/>
      <c r="KUD101" s="257"/>
      <c r="KUE101" s="257"/>
      <c r="KUF101" s="257"/>
      <c r="KUG101" s="257"/>
      <c r="KUH101" s="257"/>
      <c r="KUI101" s="257"/>
      <c r="KUJ101" s="257"/>
      <c r="KUK101" s="257"/>
      <c r="KUL101" s="257"/>
      <c r="KUM101" s="257"/>
      <c r="KUN101" s="257"/>
      <c r="KUO101" s="257"/>
      <c r="KUP101" s="257"/>
      <c r="KUQ101" s="257"/>
      <c r="KUR101" s="257"/>
      <c r="KUS101" s="257"/>
      <c r="KUT101" s="257"/>
      <c r="KUU101" s="257"/>
      <c r="KUV101" s="257"/>
      <c r="KUW101" s="257"/>
      <c r="KUX101" s="257"/>
      <c r="KUY101" s="257"/>
      <c r="KUZ101" s="257"/>
      <c r="KVA101" s="257"/>
      <c r="KVB101" s="257"/>
      <c r="KVC101" s="257"/>
      <c r="KVD101" s="257"/>
      <c r="KVE101" s="257"/>
      <c r="KVF101" s="257"/>
      <c r="KVG101" s="257"/>
      <c r="KVH101" s="257"/>
      <c r="KVI101" s="257"/>
      <c r="KVJ101" s="257"/>
      <c r="KVK101" s="257"/>
      <c r="KVL101" s="257"/>
      <c r="KVM101" s="257"/>
      <c r="KVN101" s="257"/>
      <c r="KVO101" s="257"/>
      <c r="KVP101" s="257"/>
      <c r="KVQ101" s="257"/>
      <c r="KVR101" s="257"/>
      <c r="KVS101" s="257"/>
      <c r="KVT101" s="257"/>
      <c r="KVU101" s="257"/>
      <c r="KVV101" s="257"/>
      <c r="KVW101" s="257"/>
      <c r="KVX101" s="257"/>
      <c r="KVY101" s="257"/>
      <c r="KVZ101" s="257"/>
      <c r="KWA101" s="257"/>
      <c r="KWB101" s="257"/>
      <c r="KWC101" s="257"/>
      <c r="KWD101" s="257"/>
      <c r="KWE101" s="257"/>
      <c r="KWF101" s="257"/>
      <c r="KWG101" s="257"/>
      <c r="KWH101" s="257"/>
      <c r="KWI101" s="257"/>
      <c r="KWJ101" s="257"/>
      <c r="KWK101" s="257"/>
      <c r="KWL101" s="257"/>
      <c r="KWM101" s="257"/>
      <c r="KWN101" s="257"/>
      <c r="KWO101" s="257"/>
      <c r="KWP101" s="257"/>
      <c r="KWQ101" s="257"/>
      <c r="KWR101" s="257"/>
      <c r="KWS101" s="257"/>
      <c r="KWT101" s="257"/>
      <c r="KWU101" s="257"/>
      <c r="KWV101" s="257"/>
      <c r="KWW101" s="257"/>
      <c r="KWX101" s="257"/>
      <c r="KWY101" s="257"/>
      <c r="KWZ101" s="257"/>
      <c r="KXA101" s="257"/>
      <c r="KXB101" s="257"/>
      <c r="KXC101" s="257"/>
      <c r="KXD101" s="257"/>
      <c r="KXE101" s="257"/>
      <c r="KXF101" s="257"/>
      <c r="KXG101" s="257"/>
      <c r="KXH101" s="257"/>
      <c r="KXI101" s="257"/>
      <c r="KXJ101" s="257"/>
      <c r="KXK101" s="257"/>
      <c r="KXL101" s="257"/>
      <c r="KXM101" s="257"/>
      <c r="KXN101" s="257"/>
      <c r="KXO101" s="257"/>
      <c r="KXP101" s="257"/>
      <c r="KXQ101" s="257"/>
      <c r="KXR101" s="257"/>
      <c r="KXS101" s="257"/>
      <c r="KXT101" s="257"/>
      <c r="KXU101" s="257"/>
      <c r="KXV101" s="257"/>
      <c r="KXW101" s="257"/>
      <c r="KXX101" s="257"/>
      <c r="KXY101" s="257"/>
      <c r="KXZ101" s="257"/>
      <c r="KYA101" s="257"/>
      <c r="KYB101" s="257"/>
      <c r="KYC101" s="257"/>
      <c r="KYD101" s="257"/>
      <c r="KYE101" s="257"/>
      <c r="KYF101" s="257"/>
      <c r="KYG101" s="257"/>
      <c r="KYH101" s="257"/>
      <c r="KYI101" s="257"/>
      <c r="KYJ101" s="257"/>
      <c r="KYK101" s="257"/>
      <c r="KYL101" s="257"/>
      <c r="KYM101" s="257"/>
      <c r="KYN101" s="257"/>
      <c r="KYO101" s="257"/>
      <c r="KYP101" s="257"/>
      <c r="KYQ101" s="257"/>
      <c r="KYR101" s="257"/>
      <c r="KYS101" s="257"/>
      <c r="KYT101" s="257"/>
      <c r="KYU101" s="257"/>
      <c r="KYV101" s="257"/>
      <c r="KYW101" s="257"/>
      <c r="KYX101" s="257"/>
      <c r="KYY101" s="257"/>
      <c r="KYZ101" s="257"/>
      <c r="KZA101" s="257"/>
      <c r="KZB101" s="257"/>
      <c r="KZC101" s="257"/>
      <c r="KZD101" s="257"/>
      <c r="KZE101" s="257"/>
      <c r="KZF101" s="257"/>
      <c r="KZG101" s="257"/>
      <c r="KZH101" s="257"/>
      <c r="KZI101" s="257"/>
      <c r="KZJ101" s="257"/>
      <c r="KZK101" s="257"/>
      <c r="KZL101" s="257"/>
      <c r="KZM101" s="257"/>
      <c r="KZN101" s="257"/>
      <c r="KZO101" s="257"/>
      <c r="KZP101" s="257"/>
      <c r="KZQ101" s="257"/>
      <c r="KZR101" s="257"/>
      <c r="KZS101" s="257"/>
      <c r="KZT101" s="257"/>
      <c r="KZU101" s="257"/>
      <c r="KZV101" s="257"/>
      <c r="KZW101" s="257"/>
      <c r="KZX101" s="257"/>
      <c r="KZY101" s="257"/>
      <c r="KZZ101" s="257"/>
      <c r="LAA101" s="257"/>
      <c r="LAB101" s="257"/>
      <c r="LAC101" s="257"/>
      <c r="LAD101" s="257"/>
      <c r="LAE101" s="257"/>
      <c r="LAF101" s="257"/>
      <c r="LAG101" s="257"/>
      <c r="LAH101" s="257"/>
      <c r="LAI101" s="257"/>
      <c r="LAJ101" s="257"/>
      <c r="LAK101" s="257"/>
      <c r="LAL101" s="257"/>
      <c r="LAM101" s="257"/>
      <c r="LAN101" s="257"/>
      <c r="LAO101" s="257"/>
      <c r="LAP101" s="257"/>
      <c r="LAQ101" s="257"/>
      <c r="LAR101" s="257"/>
      <c r="LAS101" s="257"/>
      <c r="LAT101" s="257"/>
      <c r="LAU101" s="257"/>
      <c r="LAV101" s="257"/>
      <c r="LAW101" s="257"/>
      <c r="LAX101" s="257"/>
      <c r="LAY101" s="257"/>
      <c r="LAZ101" s="257"/>
      <c r="LBA101" s="257"/>
      <c r="LBB101" s="257"/>
      <c r="LBC101" s="257"/>
      <c r="LBD101" s="257"/>
      <c r="LBE101" s="257"/>
      <c r="LBF101" s="257"/>
      <c r="LBG101" s="257"/>
      <c r="LBH101" s="257"/>
      <c r="LBI101" s="257"/>
      <c r="LBJ101" s="257"/>
      <c r="LBK101" s="257"/>
      <c r="LBL101" s="257"/>
      <c r="LBM101" s="257"/>
      <c r="LBN101" s="257"/>
      <c r="LBO101" s="257"/>
      <c r="LBP101" s="257"/>
      <c r="LBQ101" s="257"/>
      <c r="LBR101" s="257"/>
      <c r="LBS101" s="257"/>
      <c r="LBT101" s="257"/>
      <c r="LBU101" s="257"/>
      <c r="LBV101" s="257"/>
      <c r="LBW101" s="257"/>
      <c r="LBX101" s="257"/>
      <c r="LBY101" s="257"/>
      <c r="LBZ101" s="257"/>
      <c r="LCA101" s="257"/>
      <c r="LCB101" s="257"/>
      <c r="LCC101" s="257"/>
      <c r="LCD101" s="257"/>
      <c r="LCE101" s="257"/>
      <c r="LCF101" s="257"/>
      <c r="LCG101" s="257"/>
      <c r="LCH101" s="257"/>
      <c r="LCI101" s="257"/>
      <c r="LCJ101" s="257"/>
      <c r="LCK101" s="257"/>
      <c r="LCL101" s="257"/>
      <c r="LCM101" s="257"/>
      <c r="LCN101" s="257"/>
      <c r="LCO101" s="257"/>
      <c r="LCP101" s="257"/>
      <c r="LCQ101" s="257"/>
      <c r="LCR101" s="257"/>
      <c r="LCS101" s="257"/>
      <c r="LCT101" s="257"/>
      <c r="LCU101" s="257"/>
      <c r="LCV101" s="257"/>
      <c r="LCW101" s="257"/>
      <c r="LCX101" s="257"/>
      <c r="LCY101" s="257"/>
      <c r="LCZ101" s="257"/>
      <c r="LDA101" s="257"/>
      <c r="LDB101" s="257"/>
      <c r="LDC101" s="257"/>
      <c r="LDD101" s="257"/>
      <c r="LDE101" s="257"/>
      <c r="LDF101" s="257"/>
      <c r="LDG101" s="257"/>
      <c r="LDH101" s="257"/>
      <c r="LDI101" s="257"/>
      <c r="LDJ101" s="257"/>
      <c r="LDK101" s="257"/>
      <c r="LDL101" s="257"/>
      <c r="LDM101" s="257"/>
      <c r="LDN101" s="257"/>
      <c r="LDO101" s="257"/>
      <c r="LDP101" s="257"/>
      <c r="LDQ101" s="257"/>
      <c r="LDR101" s="257"/>
      <c r="LDS101" s="257"/>
      <c r="LDT101" s="257"/>
      <c r="LDU101" s="257"/>
      <c r="LDV101" s="257"/>
      <c r="LDW101" s="257"/>
      <c r="LDX101" s="257"/>
      <c r="LDY101" s="257"/>
      <c r="LDZ101" s="257"/>
      <c r="LEA101" s="257"/>
      <c r="LEB101" s="257"/>
      <c r="LEC101" s="257"/>
      <c r="LED101" s="257"/>
      <c r="LEE101" s="257"/>
      <c r="LEF101" s="257"/>
      <c r="LEG101" s="257"/>
      <c r="LEH101" s="257"/>
      <c r="LEI101" s="257"/>
      <c r="LEJ101" s="257"/>
      <c r="LEK101" s="257"/>
      <c r="LEL101" s="257"/>
      <c r="LEM101" s="257"/>
      <c r="LEN101" s="257"/>
      <c r="LEO101" s="257"/>
      <c r="LEP101" s="257"/>
      <c r="LEQ101" s="257"/>
      <c r="LER101" s="257"/>
      <c r="LES101" s="257"/>
      <c r="LET101" s="257"/>
      <c r="LEU101" s="257"/>
      <c r="LEV101" s="257"/>
      <c r="LEW101" s="257"/>
      <c r="LEX101" s="257"/>
      <c r="LEY101" s="257"/>
      <c r="LEZ101" s="257"/>
      <c r="LFA101" s="257"/>
      <c r="LFB101" s="257"/>
      <c r="LFC101" s="257"/>
      <c r="LFD101" s="257"/>
      <c r="LFE101" s="257"/>
      <c r="LFF101" s="257"/>
      <c r="LFG101" s="257"/>
      <c r="LFH101" s="257"/>
      <c r="LFI101" s="257"/>
      <c r="LFJ101" s="257"/>
      <c r="LFK101" s="257"/>
      <c r="LFL101" s="257"/>
      <c r="LFM101" s="257"/>
      <c r="LFN101" s="257"/>
      <c r="LFO101" s="257"/>
      <c r="LFP101" s="257"/>
      <c r="LFQ101" s="257"/>
      <c r="LFR101" s="257"/>
      <c r="LFS101" s="257"/>
      <c r="LFT101" s="257"/>
      <c r="LFU101" s="257"/>
      <c r="LFV101" s="257"/>
      <c r="LFW101" s="257"/>
      <c r="LFX101" s="257"/>
      <c r="LFY101" s="257"/>
      <c r="LFZ101" s="257"/>
      <c r="LGA101" s="257"/>
      <c r="LGB101" s="257"/>
      <c r="LGC101" s="257"/>
      <c r="LGD101" s="257"/>
      <c r="LGE101" s="257"/>
      <c r="LGF101" s="257"/>
      <c r="LGG101" s="257"/>
      <c r="LGH101" s="257"/>
      <c r="LGI101" s="257"/>
      <c r="LGJ101" s="257"/>
      <c r="LGK101" s="257"/>
      <c r="LGL101" s="257"/>
      <c r="LGM101" s="257"/>
      <c r="LGN101" s="257"/>
      <c r="LGO101" s="257"/>
      <c r="LGP101" s="257"/>
      <c r="LGQ101" s="257"/>
      <c r="LGR101" s="257"/>
      <c r="LGS101" s="257"/>
      <c r="LGT101" s="257"/>
      <c r="LGU101" s="257"/>
      <c r="LGV101" s="257"/>
      <c r="LGW101" s="257"/>
      <c r="LGX101" s="257"/>
      <c r="LGY101" s="257"/>
      <c r="LGZ101" s="257"/>
      <c r="LHA101" s="257"/>
      <c r="LHB101" s="257"/>
      <c r="LHC101" s="257"/>
      <c r="LHD101" s="257"/>
      <c r="LHE101" s="257"/>
      <c r="LHF101" s="257"/>
      <c r="LHG101" s="257"/>
      <c r="LHH101" s="257"/>
      <c r="LHI101" s="257"/>
      <c r="LHJ101" s="257"/>
      <c r="LHK101" s="257"/>
      <c r="LHL101" s="257"/>
      <c r="LHM101" s="257"/>
      <c r="LHN101" s="257"/>
      <c r="LHO101" s="257"/>
      <c r="LHP101" s="257"/>
      <c r="LHQ101" s="257"/>
      <c r="LHR101" s="257"/>
      <c r="LHS101" s="257"/>
      <c r="LHT101" s="257"/>
      <c r="LHU101" s="257"/>
      <c r="LHV101" s="257"/>
      <c r="LHW101" s="257"/>
      <c r="LHX101" s="257"/>
      <c r="LHY101" s="257"/>
      <c r="LHZ101" s="257"/>
      <c r="LIA101" s="257"/>
      <c r="LIB101" s="257"/>
      <c r="LIC101" s="257"/>
      <c r="LID101" s="257"/>
      <c r="LIE101" s="257"/>
      <c r="LIF101" s="257"/>
      <c r="LIG101" s="257"/>
      <c r="LIH101" s="257"/>
      <c r="LII101" s="257"/>
      <c r="LIJ101" s="257"/>
      <c r="LIK101" s="257"/>
      <c r="LIL101" s="257"/>
      <c r="LIM101" s="257"/>
      <c r="LIN101" s="257"/>
      <c r="LIO101" s="257"/>
      <c r="LIP101" s="257"/>
      <c r="LIQ101" s="257"/>
      <c r="LIR101" s="257"/>
      <c r="LIS101" s="257"/>
      <c r="LIT101" s="257"/>
      <c r="LIU101" s="257"/>
      <c r="LIV101" s="257"/>
      <c r="LIW101" s="257"/>
      <c r="LIX101" s="257"/>
      <c r="LIY101" s="257"/>
      <c r="LIZ101" s="257"/>
      <c r="LJA101" s="257"/>
      <c r="LJB101" s="257"/>
      <c r="LJC101" s="257"/>
      <c r="LJD101" s="257"/>
      <c r="LJE101" s="257"/>
      <c r="LJF101" s="257"/>
      <c r="LJG101" s="257"/>
      <c r="LJH101" s="257"/>
      <c r="LJI101" s="257"/>
      <c r="LJJ101" s="257"/>
      <c r="LJK101" s="257"/>
      <c r="LJL101" s="257"/>
      <c r="LJM101" s="257"/>
      <c r="LJN101" s="257"/>
      <c r="LJO101" s="257"/>
      <c r="LJP101" s="257"/>
      <c r="LJQ101" s="257"/>
      <c r="LJR101" s="257"/>
      <c r="LJS101" s="257"/>
      <c r="LJT101" s="257"/>
      <c r="LJU101" s="257"/>
      <c r="LJV101" s="257"/>
      <c r="LJW101" s="257"/>
      <c r="LJX101" s="257"/>
      <c r="LJY101" s="257"/>
      <c r="LJZ101" s="257"/>
      <c r="LKA101" s="257"/>
      <c r="LKB101" s="257"/>
      <c r="LKC101" s="257"/>
      <c r="LKD101" s="257"/>
      <c r="LKE101" s="257"/>
      <c r="LKF101" s="257"/>
      <c r="LKG101" s="257"/>
      <c r="LKH101" s="257"/>
      <c r="LKI101" s="257"/>
      <c r="LKJ101" s="257"/>
      <c r="LKK101" s="257"/>
      <c r="LKL101" s="257"/>
      <c r="LKM101" s="257"/>
      <c r="LKN101" s="257"/>
      <c r="LKO101" s="257"/>
      <c r="LKP101" s="257"/>
      <c r="LKQ101" s="257"/>
      <c r="LKR101" s="257"/>
      <c r="LKS101" s="257"/>
      <c r="LKT101" s="257"/>
      <c r="LKU101" s="257"/>
      <c r="LKV101" s="257"/>
      <c r="LKW101" s="257"/>
      <c r="LKX101" s="257"/>
      <c r="LKY101" s="257"/>
      <c r="LKZ101" s="257"/>
      <c r="LLA101" s="257"/>
      <c r="LLB101" s="257"/>
      <c r="LLC101" s="257"/>
      <c r="LLD101" s="257"/>
      <c r="LLE101" s="257"/>
      <c r="LLF101" s="257"/>
      <c r="LLG101" s="257"/>
      <c r="LLH101" s="257"/>
      <c r="LLI101" s="257"/>
      <c r="LLJ101" s="257"/>
      <c r="LLK101" s="257"/>
      <c r="LLL101" s="257"/>
      <c r="LLM101" s="257"/>
      <c r="LLN101" s="257"/>
      <c r="LLO101" s="257"/>
      <c r="LLP101" s="257"/>
      <c r="LLQ101" s="257"/>
      <c r="LLR101" s="257"/>
      <c r="LLS101" s="257"/>
      <c r="LLT101" s="257"/>
      <c r="LLU101" s="257"/>
      <c r="LLV101" s="257"/>
      <c r="LLW101" s="257"/>
      <c r="LLX101" s="257"/>
      <c r="LLY101" s="257"/>
      <c r="LLZ101" s="257"/>
      <c r="LMA101" s="257"/>
      <c r="LMB101" s="257"/>
      <c r="LMC101" s="257"/>
      <c r="LMD101" s="257"/>
      <c r="LME101" s="257"/>
      <c r="LMF101" s="257"/>
      <c r="LMG101" s="257"/>
      <c r="LMH101" s="257"/>
      <c r="LMI101" s="257"/>
      <c r="LMJ101" s="257"/>
      <c r="LMK101" s="257"/>
      <c r="LML101" s="257"/>
      <c r="LMM101" s="257"/>
      <c r="LMN101" s="257"/>
      <c r="LMO101" s="257"/>
      <c r="LMP101" s="257"/>
      <c r="LMQ101" s="257"/>
      <c r="LMR101" s="257"/>
      <c r="LMS101" s="257"/>
      <c r="LMT101" s="257"/>
      <c r="LMU101" s="257"/>
      <c r="LMV101" s="257"/>
      <c r="LMW101" s="257"/>
      <c r="LMX101" s="257"/>
      <c r="LMY101" s="257"/>
      <c r="LMZ101" s="257"/>
      <c r="LNA101" s="257"/>
      <c r="LNB101" s="257"/>
      <c r="LNC101" s="257"/>
      <c r="LND101" s="257"/>
      <c r="LNE101" s="257"/>
      <c r="LNF101" s="257"/>
      <c r="LNG101" s="257"/>
      <c r="LNH101" s="257"/>
      <c r="LNI101" s="257"/>
      <c r="LNJ101" s="257"/>
      <c r="LNK101" s="257"/>
      <c r="LNL101" s="257"/>
      <c r="LNM101" s="257"/>
      <c r="LNN101" s="257"/>
      <c r="LNO101" s="257"/>
      <c r="LNP101" s="257"/>
      <c r="LNQ101" s="257"/>
      <c r="LNR101" s="257"/>
      <c r="LNS101" s="257"/>
      <c r="LNT101" s="257"/>
      <c r="LNU101" s="257"/>
      <c r="LNV101" s="257"/>
      <c r="LNW101" s="257"/>
      <c r="LNX101" s="257"/>
      <c r="LNY101" s="257"/>
      <c r="LNZ101" s="257"/>
      <c r="LOA101" s="257"/>
      <c r="LOB101" s="257"/>
      <c r="LOC101" s="257"/>
      <c r="LOD101" s="257"/>
      <c r="LOE101" s="257"/>
      <c r="LOF101" s="257"/>
      <c r="LOG101" s="257"/>
      <c r="LOH101" s="257"/>
      <c r="LOI101" s="257"/>
      <c r="LOJ101" s="257"/>
      <c r="LOK101" s="257"/>
      <c r="LOL101" s="257"/>
      <c r="LOM101" s="257"/>
      <c r="LON101" s="257"/>
      <c r="LOO101" s="257"/>
      <c r="LOP101" s="257"/>
      <c r="LOQ101" s="257"/>
      <c r="LOR101" s="257"/>
      <c r="LOS101" s="257"/>
      <c r="LOT101" s="257"/>
      <c r="LOU101" s="257"/>
      <c r="LOV101" s="257"/>
      <c r="LOW101" s="257"/>
      <c r="LOX101" s="257"/>
      <c r="LOY101" s="257"/>
      <c r="LOZ101" s="257"/>
      <c r="LPA101" s="257"/>
      <c r="LPB101" s="257"/>
      <c r="LPC101" s="257"/>
      <c r="LPD101" s="257"/>
      <c r="LPE101" s="257"/>
      <c r="LPF101" s="257"/>
      <c r="LPG101" s="257"/>
      <c r="LPH101" s="257"/>
      <c r="LPI101" s="257"/>
      <c r="LPJ101" s="257"/>
      <c r="LPK101" s="257"/>
      <c r="LPL101" s="257"/>
      <c r="LPM101" s="257"/>
      <c r="LPN101" s="257"/>
      <c r="LPO101" s="257"/>
      <c r="LPP101" s="257"/>
      <c r="LPQ101" s="257"/>
      <c r="LPR101" s="257"/>
      <c r="LPS101" s="257"/>
      <c r="LPT101" s="257"/>
      <c r="LPU101" s="257"/>
      <c r="LPV101" s="257"/>
      <c r="LPW101" s="257"/>
      <c r="LPX101" s="257"/>
      <c r="LPY101" s="257"/>
      <c r="LPZ101" s="257"/>
      <c r="LQA101" s="257"/>
      <c r="LQB101" s="257"/>
      <c r="LQC101" s="257"/>
      <c r="LQD101" s="257"/>
      <c r="LQE101" s="257"/>
      <c r="LQF101" s="257"/>
      <c r="LQG101" s="257"/>
      <c r="LQH101" s="257"/>
      <c r="LQI101" s="257"/>
      <c r="LQJ101" s="257"/>
      <c r="LQK101" s="257"/>
      <c r="LQL101" s="257"/>
      <c r="LQM101" s="257"/>
      <c r="LQN101" s="257"/>
      <c r="LQO101" s="257"/>
      <c r="LQP101" s="257"/>
      <c r="LQQ101" s="257"/>
      <c r="LQR101" s="257"/>
      <c r="LQS101" s="257"/>
      <c r="LQT101" s="257"/>
      <c r="LQU101" s="257"/>
      <c r="LQV101" s="257"/>
      <c r="LQW101" s="257"/>
      <c r="LQX101" s="257"/>
      <c r="LQY101" s="257"/>
      <c r="LQZ101" s="257"/>
      <c r="LRA101" s="257"/>
      <c r="LRB101" s="257"/>
      <c r="LRC101" s="257"/>
      <c r="LRD101" s="257"/>
      <c r="LRE101" s="257"/>
      <c r="LRF101" s="257"/>
      <c r="LRG101" s="257"/>
      <c r="LRH101" s="257"/>
      <c r="LRI101" s="257"/>
      <c r="LRJ101" s="257"/>
      <c r="LRK101" s="257"/>
      <c r="LRL101" s="257"/>
      <c r="LRM101" s="257"/>
      <c r="LRN101" s="257"/>
      <c r="LRO101" s="257"/>
      <c r="LRP101" s="257"/>
      <c r="LRQ101" s="257"/>
      <c r="LRR101" s="257"/>
      <c r="LRS101" s="257"/>
      <c r="LRT101" s="257"/>
      <c r="LRU101" s="257"/>
      <c r="LRV101" s="257"/>
      <c r="LRW101" s="257"/>
      <c r="LRX101" s="257"/>
      <c r="LRY101" s="257"/>
      <c r="LRZ101" s="257"/>
      <c r="LSA101" s="257"/>
      <c r="LSB101" s="257"/>
      <c r="LSC101" s="257"/>
      <c r="LSD101" s="257"/>
      <c r="LSE101" s="257"/>
      <c r="LSF101" s="257"/>
      <c r="LSG101" s="257"/>
      <c r="LSH101" s="257"/>
      <c r="LSI101" s="257"/>
      <c r="LSJ101" s="257"/>
      <c r="LSK101" s="257"/>
      <c r="LSL101" s="257"/>
      <c r="LSM101" s="257"/>
      <c r="LSN101" s="257"/>
      <c r="LSO101" s="257"/>
      <c r="LSP101" s="257"/>
      <c r="LSQ101" s="257"/>
      <c r="LSR101" s="257"/>
      <c r="LSS101" s="257"/>
      <c r="LST101" s="257"/>
      <c r="LSU101" s="257"/>
      <c r="LSV101" s="257"/>
      <c r="LSW101" s="257"/>
      <c r="LSX101" s="257"/>
      <c r="LSY101" s="257"/>
      <c r="LSZ101" s="257"/>
      <c r="LTA101" s="257"/>
      <c r="LTB101" s="257"/>
      <c r="LTC101" s="257"/>
      <c r="LTD101" s="257"/>
      <c r="LTE101" s="257"/>
      <c r="LTF101" s="257"/>
      <c r="LTG101" s="257"/>
      <c r="LTH101" s="257"/>
      <c r="LTI101" s="257"/>
      <c r="LTJ101" s="257"/>
      <c r="LTK101" s="257"/>
      <c r="LTL101" s="257"/>
      <c r="LTM101" s="257"/>
      <c r="LTN101" s="257"/>
      <c r="LTO101" s="257"/>
      <c r="LTP101" s="257"/>
      <c r="LTQ101" s="257"/>
      <c r="LTR101" s="257"/>
      <c r="LTS101" s="257"/>
      <c r="LTT101" s="257"/>
      <c r="LTU101" s="257"/>
      <c r="LTV101" s="257"/>
      <c r="LTW101" s="257"/>
      <c r="LTX101" s="257"/>
      <c r="LTY101" s="257"/>
      <c r="LTZ101" s="257"/>
      <c r="LUA101" s="257"/>
      <c r="LUB101" s="257"/>
      <c r="LUC101" s="257"/>
      <c r="LUD101" s="257"/>
      <c r="LUE101" s="257"/>
      <c r="LUF101" s="257"/>
      <c r="LUG101" s="257"/>
      <c r="LUH101" s="257"/>
      <c r="LUI101" s="257"/>
      <c r="LUJ101" s="257"/>
      <c r="LUK101" s="257"/>
      <c r="LUL101" s="257"/>
      <c r="LUM101" s="257"/>
      <c r="LUN101" s="257"/>
      <c r="LUO101" s="257"/>
      <c r="LUP101" s="257"/>
      <c r="LUQ101" s="257"/>
      <c r="LUR101" s="257"/>
      <c r="LUS101" s="257"/>
      <c r="LUT101" s="257"/>
      <c r="LUU101" s="257"/>
      <c r="LUV101" s="257"/>
      <c r="LUW101" s="257"/>
      <c r="LUX101" s="257"/>
      <c r="LUY101" s="257"/>
      <c r="LUZ101" s="257"/>
      <c r="LVA101" s="257"/>
      <c r="LVB101" s="257"/>
      <c r="LVC101" s="257"/>
      <c r="LVD101" s="257"/>
      <c r="LVE101" s="257"/>
      <c r="LVF101" s="257"/>
      <c r="LVG101" s="257"/>
      <c r="LVH101" s="257"/>
      <c r="LVI101" s="257"/>
      <c r="LVJ101" s="257"/>
      <c r="LVK101" s="257"/>
      <c r="LVL101" s="257"/>
      <c r="LVM101" s="257"/>
      <c r="LVN101" s="257"/>
      <c r="LVO101" s="257"/>
      <c r="LVP101" s="257"/>
      <c r="LVQ101" s="257"/>
      <c r="LVR101" s="257"/>
      <c r="LVS101" s="257"/>
      <c r="LVT101" s="257"/>
      <c r="LVU101" s="257"/>
      <c r="LVV101" s="257"/>
      <c r="LVW101" s="257"/>
      <c r="LVX101" s="257"/>
      <c r="LVY101" s="257"/>
      <c r="LVZ101" s="257"/>
      <c r="LWA101" s="257"/>
      <c r="LWB101" s="257"/>
      <c r="LWC101" s="257"/>
      <c r="LWD101" s="257"/>
      <c r="LWE101" s="257"/>
      <c r="LWF101" s="257"/>
      <c r="LWG101" s="257"/>
      <c r="LWH101" s="257"/>
      <c r="LWI101" s="257"/>
      <c r="LWJ101" s="257"/>
      <c r="LWK101" s="257"/>
      <c r="LWL101" s="257"/>
      <c r="LWM101" s="257"/>
      <c r="LWN101" s="257"/>
      <c r="LWO101" s="257"/>
      <c r="LWP101" s="257"/>
      <c r="LWQ101" s="257"/>
      <c r="LWR101" s="257"/>
      <c r="LWS101" s="257"/>
      <c r="LWT101" s="257"/>
      <c r="LWU101" s="257"/>
      <c r="LWV101" s="257"/>
      <c r="LWW101" s="257"/>
      <c r="LWX101" s="257"/>
      <c r="LWY101" s="257"/>
      <c r="LWZ101" s="257"/>
      <c r="LXA101" s="257"/>
      <c r="LXB101" s="257"/>
      <c r="LXC101" s="257"/>
      <c r="LXD101" s="257"/>
      <c r="LXE101" s="257"/>
      <c r="LXF101" s="257"/>
      <c r="LXG101" s="257"/>
      <c r="LXH101" s="257"/>
      <c r="LXI101" s="257"/>
      <c r="LXJ101" s="257"/>
      <c r="LXK101" s="257"/>
      <c r="LXL101" s="257"/>
      <c r="LXM101" s="257"/>
      <c r="LXN101" s="257"/>
      <c r="LXO101" s="257"/>
      <c r="LXP101" s="257"/>
      <c r="LXQ101" s="257"/>
      <c r="LXR101" s="257"/>
      <c r="LXS101" s="257"/>
      <c r="LXT101" s="257"/>
      <c r="LXU101" s="257"/>
      <c r="LXV101" s="257"/>
      <c r="LXW101" s="257"/>
      <c r="LXX101" s="257"/>
      <c r="LXY101" s="257"/>
      <c r="LXZ101" s="257"/>
      <c r="LYA101" s="257"/>
      <c r="LYB101" s="257"/>
      <c r="LYC101" s="257"/>
      <c r="LYD101" s="257"/>
      <c r="LYE101" s="257"/>
      <c r="LYF101" s="257"/>
      <c r="LYG101" s="257"/>
      <c r="LYH101" s="257"/>
      <c r="LYI101" s="257"/>
      <c r="LYJ101" s="257"/>
      <c r="LYK101" s="257"/>
      <c r="LYL101" s="257"/>
      <c r="LYM101" s="257"/>
      <c r="LYN101" s="257"/>
      <c r="LYO101" s="257"/>
      <c r="LYP101" s="257"/>
      <c r="LYQ101" s="257"/>
      <c r="LYR101" s="257"/>
      <c r="LYS101" s="257"/>
      <c r="LYT101" s="257"/>
      <c r="LYU101" s="257"/>
      <c r="LYV101" s="257"/>
      <c r="LYW101" s="257"/>
      <c r="LYX101" s="257"/>
      <c r="LYY101" s="257"/>
      <c r="LYZ101" s="257"/>
      <c r="LZA101" s="257"/>
      <c r="LZB101" s="257"/>
      <c r="LZC101" s="257"/>
      <c r="LZD101" s="257"/>
      <c r="LZE101" s="257"/>
      <c r="LZF101" s="257"/>
      <c r="LZG101" s="257"/>
      <c r="LZH101" s="257"/>
      <c r="LZI101" s="257"/>
      <c r="LZJ101" s="257"/>
      <c r="LZK101" s="257"/>
      <c r="LZL101" s="257"/>
      <c r="LZM101" s="257"/>
      <c r="LZN101" s="257"/>
      <c r="LZO101" s="257"/>
      <c r="LZP101" s="257"/>
      <c r="LZQ101" s="257"/>
      <c r="LZR101" s="257"/>
      <c r="LZS101" s="257"/>
      <c r="LZT101" s="257"/>
      <c r="LZU101" s="257"/>
      <c r="LZV101" s="257"/>
      <c r="LZW101" s="257"/>
      <c r="LZX101" s="257"/>
      <c r="LZY101" s="257"/>
      <c r="LZZ101" s="257"/>
      <c r="MAA101" s="257"/>
      <c r="MAB101" s="257"/>
      <c r="MAC101" s="257"/>
      <c r="MAD101" s="257"/>
      <c r="MAE101" s="257"/>
      <c r="MAF101" s="257"/>
      <c r="MAG101" s="257"/>
      <c r="MAH101" s="257"/>
      <c r="MAI101" s="257"/>
      <c r="MAJ101" s="257"/>
      <c r="MAK101" s="257"/>
      <c r="MAL101" s="257"/>
      <c r="MAM101" s="257"/>
      <c r="MAN101" s="257"/>
      <c r="MAO101" s="257"/>
      <c r="MAP101" s="257"/>
      <c r="MAQ101" s="257"/>
      <c r="MAR101" s="257"/>
      <c r="MAS101" s="257"/>
      <c r="MAT101" s="257"/>
      <c r="MAU101" s="257"/>
      <c r="MAV101" s="257"/>
      <c r="MAW101" s="257"/>
      <c r="MAX101" s="257"/>
      <c r="MAY101" s="257"/>
      <c r="MAZ101" s="257"/>
      <c r="MBA101" s="257"/>
      <c r="MBB101" s="257"/>
      <c r="MBC101" s="257"/>
      <c r="MBD101" s="257"/>
      <c r="MBE101" s="257"/>
      <c r="MBF101" s="257"/>
      <c r="MBG101" s="257"/>
      <c r="MBH101" s="257"/>
      <c r="MBI101" s="257"/>
      <c r="MBJ101" s="257"/>
      <c r="MBK101" s="257"/>
      <c r="MBL101" s="257"/>
      <c r="MBM101" s="257"/>
      <c r="MBN101" s="257"/>
      <c r="MBO101" s="257"/>
      <c r="MBP101" s="257"/>
      <c r="MBQ101" s="257"/>
      <c r="MBR101" s="257"/>
      <c r="MBS101" s="257"/>
      <c r="MBT101" s="257"/>
      <c r="MBU101" s="257"/>
      <c r="MBV101" s="257"/>
      <c r="MBW101" s="257"/>
      <c r="MBX101" s="257"/>
      <c r="MBY101" s="257"/>
      <c r="MBZ101" s="257"/>
      <c r="MCA101" s="257"/>
      <c r="MCB101" s="257"/>
      <c r="MCC101" s="257"/>
      <c r="MCD101" s="257"/>
      <c r="MCE101" s="257"/>
      <c r="MCF101" s="257"/>
      <c r="MCG101" s="257"/>
      <c r="MCH101" s="257"/>
      <c r="MCI101" s="257"/>
      <c r="MCJ101" s="257"/>
      <c r="MCK101" s="257"/>
      <c r="MCL101" s="257"/>
      <c r="MCM101" s="257"/>
      <c r="MCN101" s="257"/>
      <c r="MCO101" s="257"/>
      <c r="MCP101" s="257"/>
      <c r="MCQ101" s="257"/>
      <c r="MCR101" s="257"/>
      <c r="MCS101" s="257"/>
      <c r="MCT101" s="257"/>
      <c r="MCU101" s="257"/>
      <c r="MCV101" s="257"/>
      <c r="MCW101" s="257"/>
      <c r="MCX101" s="257"/>
      <c r="MCY101" s="257"/>
      <c r="MCZ101" s="257"/>
      <c r="MDA101" s="257"/>
      <c r="MDB101" s="257"/>
      <c r="MDC101" s="257"/>
      <c r="MDD101" s="257"/>
      <c r="MDE101" s="257"/>
      <c r="MDF101" s="257"/>
      <c r="MDG101" s="257"/>
      <c r="MDH101" s="257"/>
      <c r="MDI101" s="257"/>
      <c r="MDJ101" s="257"/>
      <c r="MDK101" s="257"/>
      <c r="MDL101" s="257"/>
      <c r="MDM101" s="257"/>
      <c r="MDN101" s="257"/>
      <c r="MDO101" s="257"/>
      <c r="MDP101" s="257"/>
      <c r="MDQ101" s="257"/>
      <c r="MDR101" s="257"/>
      <c r="MDS101" s="257"/>
      <c r="MDT101" s="257"/>
      <c r="MDU101" s="257"/>
      <c r="MDV101" s="257"/>
      <c r="MDW101" s="257"/>
      <c r="MDX101" s="257"/>
      <c r="MDY101" s="257"/>
      <c r="MDZ101" s="257"/>
      <c r="MEA101" s="257"/>
      <c r="MEB101" s="257"/>
      <c r="MEC101" s="257"/>
      <c r="MED101" s="257"/>
      <c r="MEE101" s="257"/>
      <c r="MEF101" s="257"/>
      <c r="MEG101" s="257"/>
      <c r="MEH101" s="257"/>
      <c r="MEI101" s="257"/>
      <c r="MEJ101" s="257"/>
      <c r="MEK101" s="257"/>
      <c r="MEL101" s="257"/>
      <c r="MEM101" s="257"/>
      <c r="MEN101" s="257"/>
      <c r="MEO101" s="257"/>
      <c r="MEP101" s="257"/>
      <c r="MEQ101" s="257"/>
      <c r="MER101" s="257"/>
      <c r="MES101" s="257"/>
      <c r="MET101" s="257"/>
      <c r="MEU101" s="257"/>
      <c r="MEV101" s="257"/>
      <c r="MEW101" s="257"/>
      <c r="MEX101" s="257"/>
      <c r="MEY101" s="257"/>
      <c r="MEZ101" s="257"/>
      <c r="MFA101" s="257"/>
      <c r="MFB101" s="257"/>
      <c r="MFC101" s="257"/>
      <c r="MFD101" s="257"/>
      <c r="MFE101" s="257"/>
      <c r="MFF101" s="257"/>
      <c r="MFG101" s="257"/>
      <c r="MFH101" s="257"/>
      <c r="MFI101" s="257"/>
      <c r="MFJ101" s="257"/>
      <c r="MFK101" s="257"/>
      <c r="MFL101" s="257"/>
      <c r="MFM101" s="257"/>
      <c r="MFN101" s="257"/>
      <c r="MFO101" s="257"/>
      <c r="MFP101" s="257"/>
      <c r="MFQ101" s="257"/>
      <c r="MFR101" s="257"/>
      <c r="MFS101" s="257"/>
      <c r="MFT101" s="257"/>
      <c r="MFU101" s="257"/>
      <c r="MFV101" s="257"/>
      <c r="MFW101" s="257"/>
      <c r="MFX101" s="257"/>
      <c r="MFY101" s="257"/>
      <c r="MFZ101" s="257"/>
      <c r="MGA101" s="257"/>
      <c r="MGB101" s="257"/>
      <c r="MGC101" s="257"/>
      <c r="MGD101" s="257"/>
      <c r="MGE101" s="257"/>
      <c r="MGF101" s="257"/>
      <c r="MGG101" s="257"/>
      <c r="MGH101" s="257"/>
      <c r="MGI101" s="257"/>
      <c r="MGJ101" s="257"/>
      <c r="MGK101" s="257"/>
      <c r="MGL101" s="257"/>
      <c r="MGM101" s="257"/>
      <c r="MGN101" s="257"/>
      <c r="MGO101" s="257"/>
      <c r="MGP101" s="257"/>
      <c r="MGQ101" s="257"/>
      <c r="MGR101" s="257"/>
      <c r="MGS101" s="257"/>
      <c r="MGT101" s="257"/>
      <c r="MGU101" s="257"/>
      <c r="MGV101" s="257"/>
      <c r="MGW101" s="257"/>
      <c r="MGX101" s="257"/>
      <c r="MGY101" s="257"/>
      <c r="MGZ101" s="257"/>
      <c r="MHA101" s="257"/>
      <c r="MHB101" s="257"/>
      <c r="MHC101" s="257"/>
      <c r="MHD101" s="257"/>
      <c r="MHE101" s="257"/>
      <c r="MHF101" s="257"/>
      <c r="MHG101" s="257"/>
      <c r="MHH101" s="257"/>
      <c r="MHI101" s="257"/>
      <c r="MHJ101" s="257"/>
      <c r="MHK101" s="257"/>
      <c r="MHL101" s="257"/>
      <c r="MHM101" s="257"/>
      <c r="MHN101" s="257"/>
      <c r="MHO101" s="257"/>
      <c r="MHP101" s="257"/>
      <c r="MHQ101" s="257"/>
      <c r="MHR101" s="257"/>
      <c r="MHS101" s="257"/>
      <c r="MHT101" s="257"/>
      <c r="MHU101" s="257"/>
      <c r="MHV101" s="257"/>
      <c r="MHW101" s="257"/>
      <c r="MHX101" s="257"/>
      <c r="MHY101" s="257"/>
      <c r="MHZ101" s="257"/>
      <c r="MIA101" s="257"/>
      <c r="MIB101" s="257"/>
      <c r="MIC101" s="257"/>
      <c r="MID101" s="257"/>
      <c r="MIE101" s="257"/>
      <c r="MIF101" s="257"/>
      <c r="MIG101" s="257"/>
      <c r="MIH101" s="257"/>
      <c r="MII101" s="257"/>
      <c r="MIJ101" s="257"/>
      <c r="MIK101" s="257"/>
      <c r="MIL101" s="257"/>
      <c r="MIM101" s="257"/>
      <c r="MIN101" s="257"/>
      <c r="MIO101" s="257"/>
      <c r="MIP101" s="257"/>
      <c r="MIQ101" s="257"/>
      <c r="MIR101" s="257"/>
      <c r="MIS101" s="257"/>
      <c r="MIT101" s="257"/>
      <c r="MIU101" s="257"/>
      <c r="MIV101" s="257"/>
      <c r="MIW101" s="257"/>
      <c r="MIX101" s="257"/>
      <c r="MIY101" s="257"/>
      <c r="MIZ101" s="257"/>
      <c r="MJA101" s="257"/>
      <c r="MJB101" s="257"/>
      <c r="MJC101" s="257"/>
      <c r="MJD101" s="257"/>
      <c r="MJE101" s="257"/>
      <c r="MJF101" s="257"/>
      <c r="MJG101" s="257"/>
      <c r="MJH101" s="257"/>
      <c r="MJI101" s="257"/>
      <c r="MJJ101" s="257"/>
      <c r="MJK101" s="257"/>
      <c r="MJL101" s="257"/>
      <c r="MJM101" s="257"/>
      <c r="MJN101" s="257"/>
      <c r="MJO101" s="257"/>
      <c r="MJP101" s="257"/>
      <c r="MJQ101" s="257"/>
      <c r="MJR101" s="257"/>
      <c r="MJS101" s="257"/>
      <c r="MJT101" s="257"/>
      <c r="MJU101" s="257"/>
      <c r="MJV101" s="257"/>
      <c r="MJW101" s="257"/>
      <c r="MJX101" s="257"/>
      <c r="MJY101" s="257"/>
      <c r="MJZ101" s="257"/>
      <c r="MKA101" s="257"/>
      <c r="MKB101" s="257"/>
      <c r="MKC101" s="257"/>
      <c r="MKD101" s="257"/>
      <c r="MKE101" s="257"/>
      <c r="MKF101" s="257"/>
      <c r="MKG101" s="257"/>
      <c r="MKH101" s="257"/>
      <c r="MKI101" s="257"/>
      <c r="MKJ101" s="257"/>
      <c r="MKK101" s="257"/>
      <c r="MKL101" s="257"/>
      <c r="MKM101" s="257"/>
      <c r="MKN101" s="257"/>
      <c r="MKO101" s="257"/>
      <c r="MKP101" s="257"/>
      <c r="MKQ101" s="257"/>
      <c r="MKR101" s="257"/>
      <c r="MKS101" s="257"/>
      <c r="MKT101" s="257"/>
      <c r="MKU101" s="257"/>
      <c r="MKV101" s="257"/>
      <c r="MKW101" s="257"/>
      <c r="MKX101" s="257"/>
      <c r="MKY101" s="257"/>
      <c r="MKZ101" s="257"/>
      <c r="MLA101" s="257"/>
      <c r="MLB101" s="257"/>
      <c r="MLC101" s="257"/>
      <c r="MLD101" s="257"/>
      <c r="MLE101" s="257"/>
      <c r="MLF101" s="257"/>
      <c r="MLG101" s="257"/>
      <c r="MLH101" s="257"/>
      <c r="MLI101" s="257"/>
      <c r="MLJ101" s="257"/>
      <c r="MLK101" s="257"/>
      <c r="MLL101" s="257"/>
      <c r="MLM101" s="257"/>
      <c r="MLN101" s="257"/>
      <c r="MLO101" s="257"/>
      <c r="MLP101" s="257"/>
      <c r="MLQ101" s="257"/>
      <c r="MLR101" s="257"/>
      <c r="MLS101" s="257"/>
      <c r="MLT101" s="257"/>
      <c r="MLU101" s="257"/>
      <c r="MLV101" s="257"/>
      <c r="MLW101" s="257"/>
      <c r="MLX101" s="257"/>
      <c r="MLY101" s="257"/>
      <c r="MLZ101" s="257"/>
      <c r="MMA101" s="257"/>
      <c r="MMB101" s="257"/>
      <c r="MMC101" s="257"/>
      <c r="MMD101" s="257"/>
      <c r="MME101" s="257"/>
      <c r="MMF101" s="257"/>
      <c r="MMG101" s="257"/>
      <c r="MMH101" s="257"/>
      <c r="MMI101" s="257"/>
      <c r="MMJ101" s="257"/>
      <c r="MMK101" s="257"/>
      <c r="MML101" s="257"/>
      <c r="MMM101" s="257"/>
      <c r="MMN101" s="257"/>
      <c r="MMO101" s="257"/>
      <c r="MMP101" s="257"/>
      <c r="MMQ101" s="257"/>
      <c r="MMR101" s="257"/>
      <c r="MMS101" s="257"/>
      <c r="MMT101" s="257"/>
      <c r="MMU101" s="257"/>
      <c r="MMV101" s="257"/>
      <c r="MMW101" s="257"/>
      <c r="MMX101" s="257"/>
      <c r="MMY101" s="257"/>
      <c r="MMZ101" s="257"/>
      <c r="MNA101" s="257"/>
      <c r="MNB101" s="257"/>
      <c r="MNC101" s="257"/>
      <c r="MND101" s="257"/>
      <c r="MNE101" s="257"/>
      <c r="MNF101" s="257"/>
      <c r="MNG101" s="257"/>
      <c r="MNH101" s="257"/>
      <c r="MNI101" s="257"/>
      <c r="MNJ101" s="257"/>
      <c r="MNK101" s="257"/>
      <c r="MNL101" s="257"/>
      <c r="MNM101" s="257"/>
      <c r="MNN101" s="257"/>
      <c r="MNO101" s="257"/>
      <c r="MNP101" s="257"/>
      <c r="MNQ101" s="257"/>
      <c r="MNR101" s="257"/>
      <c r="MNS101" s="257"/>
      <c r="MNT101" s="257"/>
      <c r="MNU101" s="257"/>
      <c r="MNV101" s="257"/>
      <c r="MNW101" s="257"/>
      <c r="MNX101" s="257"/>
      <c r="MNY101" s="257"/>
      <c r="MNZ101" s="257"/>
      <c r="MOA101" s="257"/>
      <c r="MOB101" s="257"/>
      <c r="MOC101" s="257"/>
      <c r="MOD101" s="257"/>
      <c r="MOE101" s="257"/>
      <c r="MOF101" s="257"/>
      <c r="MOG101" s="257"/>
      <c r="MOH101" s="257"/>
      <c r="MOI101" s="257"/>
      <c r="MOJ101" s="257"/>
      <c r="MOK101" s="257"/>
      <c r="MOL101" s="257"/>
      <c r="MOM101" s="257"/>
      <c r="MON101" s="257"/>
      <c r="MOO101" s="257"/>
      <c r="MOP101" s="257"/>
      <c r="MOQ101" s="257"/>
      <c r="MOR101" s="257"/>
      <c r="MOS101" s="257"/>
      <c r="MOT101" s="257"/>
      <c r="MOU101" s="257"/>
      <c r="MOV101" s="257"/>
      <c r="MOW101" s="257"/>
      <c r="MOX101" s="257"/>
      <c r="MOY101" s="257"/>
      <c r="MOZ101" s="257"/>
      <c r="MPA101" s="257"/>
      <c r="MPB101" s="257"/>
      <c r="MPC101" s="257"/>
      <c r="MPD101" s="257"/>
      <c r="MPE101" s="257"/>
      <c r="MPF101" s="257"/>
      <c r="MPG101" s="257"/>
      <c r="MPH101" s="257"/>
      <c r="MPI101" s="257"/>
      <c r="MPJ101" s="257"/>
      <c r="MPK101" s="257"/>
      <c r="MPL101" s="257"/>
      <c r="MPM101" s="257"/>
      <c r="MPN101" s="257"/>
      <c r="MPO101" s="257"/>
      <c r="MPP101" s="257"/>
      <c r="MPQ101" s="257"/>
      <c r="MPR101" s="257"/>
      <c r="MPS101" s="257"/>
      <c r="MPT101" s="257"/>
      <c r="MPU101" s="257"/>
      <c r="MPV101" s="257"/>
      <c r="MPW101" s="257"/>
      <c r="MPX101" s="257"/>
      <c r="MPY101" s="257"/>
      <c r="MPZ101" s="257"/>
      <c r="MQA101" s="257"/>
      <c r="MQB101" s="257"/>
      <c r="MQC101" s="257"/>
      <c r="MQD101" s="257"/>
      <c r="MQE101" s="257"/>
      <c r="MQF101" s="257"/>
      <c r="MQG101" s="257"/>
      <c r="MQH101" s="257"/>
      <c r="MQI101" s="257"/>
      <c r="MQJ101" s="257"/>
      <c r="MQK101" s="257"/>
      <c r="MQL101" s="257"/>
      <c r="MQM101" s="257"/>
      <c r="MQN101" s="257"/>
      <c r="MQO101" s="257"/>
      <c r="MQP101" s="257"/>
      <c r="MQQ101" s="257"/>
      <c r="MQR101" s="257"/>
      <c r="MQS101" s="257"/>
      <c r="MQT101" s="257"/>
      <c r="MQU101" s="257"/>
      <c r="MQV101" s="257"/>
      <c r="MQW101" s="257"/>
      <c r="MQX101" s="257"/>
      <c r="MQY101" s="257"/>
      <c r="MQZ101" s="257"/>
      <c r="MRA101" s="257"/>
      <c r="MRB101" s="257"/>
      <c r="MRC101" s="257"/>
      <c r="MRD101" s="257"/>
      <c r="MRE101" s="257"/>
      <c r="MRF101" s="257"/>
      <c r="MRG101" s="257"/>
      <c r="MRH101" s="257"/>
      <c r="MRI101" s="257"/>
      <c r="MRJ101" s="257"/>
      <c r="MRK101" s="257"/>
      <c r="MRL101" s="257"/>
      <c r="MRM101" s="257"/>
      <c r="MRN101" s="257"/>
      <c r="MRO101" s="257"/>
      <c r="MRP101" s="257"/>
      <c r="MRQ101" s="257"/>
      <c r="MRR101" s="257"/>
      <c r="MRS101" s="257"/>
      <c r="MRT101" s="257"/>
      <c r="MRU101" s="257"/>
      <c r="MRV101" s="257"/>
      <c r="MRW101" s="257"/>
      <c r="MRX101" s="257"/>
      <c r="MRY101" s="257"/>
      <c r="MRZ101" s="257"/>
      <c r="MSA101" s="257"/>
      <c r="MSB101" s="257"/>
      <c r="MSC101" s="257"/>
      <c r="MSD101" s="257"/>
      <c r="MSE101" s="257"/>
      <c r="MSF101" s="257"/>
      <c r="MSG101" s="257"/>
      <c r="MSH101" s="257"/>
      <c r="MSI101" s="257"/>
      <c r="MSJ101" s="257"/>
      <c r="MSK101" s="257"/>
      <c r="MSL101" s="257"/>
      <c r="MSM101" s="257"/>
      <c r="MSN101" s="257"/>
      <c r="MSO101" s="257"/>
      <c r="MSP101" s="257"/>
      <c r="MSQ101" s="257"/>
      <c r="MSR101" s="257"/>
      <c r="MSS101" s="257"/>
      <c r="MST101" s="257"/>
      <c r="MSU101" s="257"/>
      <c r="MSV101" s="257"/>
      <c r="MSW101" s="257"/>
      <c r="MSX101" s="257"/>
      <c r="MSY101" s="257"/>
      <c r="MSZ101" s="257"/>
      <c r="MTA101" s="257"/>
      <c r="MTB101" s="257"/>
      <c r="MTC101" s="257"/>
      <c r="MTD101" s="257"/>
      <c r="MTE101" s="257"/>
      <c r="MTF101" s="257"/>
      <c r="MTG101" s="257"/>
      <c r="MTH101" s="257"/>
      <c r="MTI101" s="257"/>
      <c r="MTJ101" s="257"/>
      <c r="MTK101" s="257"/>
      <c r="MTL101" s="257"/>
      <c r="MTM101" s="257"/>
      <c r="MTN101" s="257"/>
      <c r="MTO101" s="257"/>
      <c r="MTP101" s="257"/>
      <c r="MTQ101" s="257"/>
      <c r="MTR101" s="257"/>
      <c r="MTS101" s="257"/>
      <c r="MTT101" s="257"/>
      <c r="MTU101" s="257"/>
      <c r="MTV101" s="257"/>
      <c r="MTW101" s="257"/>
      <c r="MTX101" s="257"/>
      <c r="MTY101" s="257"/>
      <c r="MTZ101" s="257"/>
      <c r="MUA101" s="257"/>
      <c r="MUB101" s="257"/>
      <c r="MUC101" s="257"/>
      <c r="MUD101" s="257"/>
      <c r="MUE101" s="257"/>
      <c r="MUF101" s="257"/>
      <c r="MUG101" s="257"/>
      <c r="MUH101" s="257"/>
      <c r="MUI101" s="257"/>
      <c r="MUJ101" s="257"/>
      <c r="MUK101" s="257"/>
      <c r="MUL101" s="257"/>
      <c r="MUM101" s="257"/>
      <c r="MUN101" s="257"/>
      <c r="MUO101" s="257"/>
      <c r="MUP101" s="257"/>
      <c r="MUQ101" s="257"/>
      <c r="MUR101" s="257"/>
      <c r="MUS101" s="257"/>
      <c r="MUT101" s="257"/>
      <c r="MUU101" s="257"/>
      <c r="MUV101" s="257"/>
      <c r="MUW101" s="257"/>
      <c r="MUX101" s="257"/>
      <c r="MUY101" s="257"/>
      <c r="MUZ101" s="257"/>
      <c r="MVA101" s="257"/>
      <c r="MVB101" s="257"/>
      <c r="MVC101" s="257"/>
      <c r="MVD101" s="257"/>
      <c r="MVE101" s="257"/>
      <c r="MVF101" s="257"/>
      <c r="MVG101" s="257"/>
      <c r="MVH101" s="257"/>
      <c r="MVI101" s="257"/>
      <c r="MVJ101" s="257"/>
      <c r="MVK101" s="257"/>
      <c r="MVL101" s="257"/>
      <c r="MVM101" s="257"/>
      <c r="MVN101" s="257"/>
      <c r="MVO101" s="257"/>
      <c r="MVP101" s="257"/>
      <c r="MVQ101" s="257"/>
      <c r="MVR101" s="257"/>
      <c r="MVS101" s="257"/>
      <c r="MVT101" s="257"/>
      <c r="MVU101" s="257"/>
      <c r="MVV101" s="257"/>
      <c r="MVW101" s="257"/>
      <c r="MVX101" s="257"/>
      <c r="MVY101" s="257"/>
      <c r="MVZ101" s="257"/>
      <c r="MWA101" s="257"/>
      <c r="MWB101" s="257"/>
      <c r="MWC101" s="257"/>
      <c r="MWD101" s="257"/>
      <c r="MWE101" s="257"/>
      <c r="MWF101" s="257"/>
      <c r="MWG101" s="257"/>
      <c r="MWH101" s="257"/>
      <c r="MWI101" s="257"/>
      <c r="MWJ101" s="257"/>
      <c r="MWK101" s="257"/>
      <c r="MWL101" s="257"/>
      <c r="MWM101" s="257"/>
      <c r="MWN101" s="257"/>
      <c r="MWO101" s="257"/>
      <c r="MWP101" s="257"/>
      <c r="MWQ101" s="257"/>
      <c r="MWR101" s="257"/>
      <c r="MWS101" s="257"/>
      <c r="MWT101" s="257"/>
      <c r="MWU101" s="257"/>
      <c r="MWV101" s="257"/>
      <c r="MWW101" s="257"/>
      <c r="MWX101" s="257"/>
      <c r="MWY101" s="257"/>
      <c r="MWZ101" s="257"/>
      <c r="MXA101" s="257"/>
      <c r="MXB101" s="257"/>
      <c r="MXC101" s="257"/>
      <c r="MXD101" s="257"/>
      <c r="MXE101" s="257"/>
      <c r="MXF101" s="257"/>
      <c r="MXG101" s="257"/>
      <c r="MXH101" s="257"/>
      <c r="MXI101" s="257"/>
      <c r="MXJ101" s="257"/>
      <c r="MXK101" s="257"/>
      <c r="MXL101" s="257"/>
      <c r="MXM101" s="257"/>
      <c r="MXN101" s="257"/>
      <c r="MXO101" s="257"/>
      <c r="MXP101" s="257"/>
      <c r="MXQ101" s="257"/>
      <c r="MXR101" s="257"/>
      <c r="MXS101" s="257"/>
      <c r="MXT101" s="257"/>
      <c r="MXU101" s="257"/>
      <c r="MXV101" s="257"/>
      <c r="MXW101" s="257"/>
      <c r="MXX101" s="257"/>
      <c r="MXY101" s="257"/>
      <c r="MXZ101" s="257"/>
      <c r="MYA101" s="257"/>
      <c r="MYB101" s="257"/>
      <c r="MYC101" s="257"/>
      <c r="MYD101" s="257"/>
      <c r="MYE101" s="257"/>
      <c r="MYF101" s="257"/>
      <c r="MYG101" s="257"/>
      <c r="MYH101" s="257"/>
      <c r="MYI101" s="257"/>
      <c r="MYJ101" s="257"/>
      <c r="MYK101" s="257"/>
      <c r="MYL101" s="257"/>
      <c r="MYM101" s="257"/>
      <c r="MYN101" s="257"/>
      <c r="MYO101" s="257"/>
      <c r="MYP101" s="257"/>
      <c r="MYQ101" s="257"/>
      <c r="MYR101" s="257"/>
      <c r="MYS101" s="257"/>
      <c r="MYT101" s="257"/>
      <c r="MYU101" s="257"/>
      <c r="MYV101" s="257"/>
      <c r="MYW101" s="257"/>
      <c r="MYX101" s="257"/>
      <c r="MYY101" s="257"/>
      <c r="MYZ101" s="257"/>
      <c r="MZA101" s="257"/>
      <c r="MZB101" s="257"/>
      <c r="MZC101" s="257"/>
      <c r="MZD101" s="257"/>
      <c r="MZE101" s="257"/>
      <c r="MZF101" s="257"/>
      <c r="MZG101" s="257"/>
      <c r="MZH101" s="257"/>
      <c r="MZI101" s="257"/>
      <c r="MZJ101" s="257"/>
      <c r="MZK101" s="257"/>
      <c r="MZL101" s="257"/>
      <c r="MZM101" s="257"/>
      <c r="MZN101" s="257"/>
      <c r="MZO101" s="257"/>
      <c r="MZP101" s="257"/>
      <c r="MZQ101" s="257"/>
      <c r="MZR101" s="257"/>
      <c r="MZS101" s="257"/>
      <c r="MZT101" s="257"/>
      <c r="MZU101" s="257"/>
      <c r="MZV101" s="257"/>
      <c r="MZW101" s="257"/>
      <c r="MZX101" s="257"/>
      <c r="MZY101" s="257"/>
      <c r="MZZ101" s="257"/>
      <c r="NAA101" s="257"/>
      <c r="NAB101" s="257"/>
      <c r="NAC101" s="257"/>
      <c r="NAD101" s="257"/>
      <c r="NAE101" s="257"/>
      <c r="NAF101" s="257"/>
      <c r="NAG101" s="257"/>
      <c r="NAH101" s="257"/>
      <c r="NAI101" s="257"/>
      <c r="NAJ101" s="257"/>
      <c r="NAK101" s="257"/>
      <c r="NAL101" s="257"/>
      <c r="NAM101" s="257"/>
      <c r="NAN101" s="257"/>
      <c r="NAO101" s="257"/>
      <c r="NAP101" s="257"/>
      <c r="NAQ101" s="257"/>
      <c r="NAR101" s="257"/>
      <c r="NAS101" s="257"/>
      <c r="NAT101" s="257"/>
      <c r="NAU101" s="257"/>
      <c r="NAV101" s="257"/>
      <c r="NAW101" s="257"/>
      <c r="NAX101" s="257"/>
      <c r="NAY101" s="257"/>
      <c r="NAZ101" s="257"/>
      <c r="NBA101" s="257"/>
      <c r="NBB101" s="257"/>
      <c r="NBC101" s="257"/>
      <c r="NBD101" s="257"/>
      <c r="NBE101" s="257"/>
      <c r="NBF101" s="257"/>
      <c r="NBG101" s="257"/>
      <c r="NBH101" s="257"/>
      <c r="NBI101" s="257"/>
      <c r="NBJ101" s="257"/>
      <c r="NBK101" s="257"/>
      <c r="NBL101" s="257"/>
      <c r="NBM101" s="257"/>
      <c r="NBN101" s="257"/>
      <c r="NBO101" s="257"/>
      <c r="NBP101" s="257"/>
      <c r="NBQ101" s="257"/>
      <c r="NBR101" s="257"/>
      <c r="NBS101" s="257"/>
      <c r="NBT101" s="257"/>
      <c r="NBU101" s="257"/>
      <c r="NBV101" s="257"/>
      <c r="NBW101" s="257"/>
      <c r="NBX101" s="257"/>
      <c r="NBY101" s="257"/>
      <c r="NBZ101" s="257"/>
      <c r="NCA101" s="257"/>
      <c r="NCB101" s="257"/>
      <c r="NCC101" s="257"/>
      <c r="NCD101" s="257"/>
      <c r="NCE101" s="257"/>
      <c r="NCF101" s="257"/>
      <c r="NCG101" s="257"/>
      <c r="NCH101" s="257"/>
      <c r="NCI101" s="257"/>
      <c r="NCJ101" s="257"/>
      <c r="NCK101" s="257"/>
      <c r="NCL101" s="257"/>
      <c r="NCM101" s="257"/>
      <c r="NCN101" s="257"/>
      <c r="NCO101" s="257"/>
      <c r="NCP101" s="257"/>
      <c r="NCQ101" s="257"/>
      <c r="NCR101" s="257"/>
      <c r="NCS101" s="257"/>
      <c r="NCT101" s="257"/>
      <c r="NCU101" s="257"/>
      <c r="NCV101" s="257"/>
      <c r="NCW101" s="257"/>
      <c r="NCX101" s="257"/>
      <c r="NCY101" s="257"/>
      <c r="NCZ101" s="257"/>
      <c r="NDA101" s="257"/>
      <c r="NDB101" s="257"/>
      <c r="NDC101" s="257"/>
      <c r="NDD101" s="257"/>
      <c r="NDE101" s="257"/>
      <c r="NDF101" s="257"/>
      <c r="NDG101" s="257"/>
      <c r="NDH101" s="257"/>
      <c r="NDI101" s="257"/>
      <c r="NDJ101" s="257"/>
      <c r="NDK101" s="257"/>
      <c r="NDL101" s="257"/>
      <c r="NDM101" s="257"/>
      <c r="NDN101" s="257"/>
      <c r="NDO101" s="257"/>
      <c r="NDP101" s="257"/>
      <c r="NDQ101" s="257"/>
      <c r="NDR101" s="257"/>
      <c r="NDS101" s="257"/>
      <c r="NDT101" s="257"/>
      <c r="NDU101" s="257"/>
      <c r="NDV101" s="257"/>
      <c r="NDW101" s="257"/>
      <c r="NDX101" s="257"/>
      <c r="NDY101" s="257"/>
      <c r="NDZ101" s="257"/>
      <c r="NEA101" s="257"/>
      <c r="NEB101" s="257"/>
      <c r="NEC101" s="257"/>
      <c r="NED101" s="257"/>
      <c r="NEE101" s="257"/>
      <c r="NEF101" s="257"/>
      <c r="NEG101" s="257"/>
      <c r="NEH101" s="257"/>
      <c r="NEI101" s="257"/>
      <c r="NEJ101" s="257"/>
      <c r="NEK101" s="257"/>
      <c r="NEL101" s="257"/>
      <c r="NEM101" s="257"/>
      <c r="NEN101" s="257"/>
      <c r="NEO101" s="257"/>
      <c r="NEP101" s="257"/>
      <c r="NEQ101" s="257"/>
      <c r="NER101" s="257"/>
      <c r="NES101" s="257"/>
      <c r="NET101" s="257"/>
      <c r="NEU101" s="257"/>
      <c r="NEV101" s="257"/>
      <c r="NEW101" s="257"/>
      <c r="NEX101" s="257"/>
      <c r="NEY101" s="257"/>
      <c r="NEZ101" s="257"/>
      <c r="NFA101" s="257"/>
      <c r="NFB101" s="257"/>
      <c r="NFC101" s="257"/>
      <c r="NFD101" s="257"/>
      <c r="NFE101" s="257"/>
      <c r="NFF101" s="257"/>
      <c r="NFG101" s="257"/>
      <c r="NFH101" s="257"/>
      <c r="NFI101" s="257"/>
      <c r="NFJ101" s="257"/>
      <c r="NFK101" s="257"/>
      <c r="NFL101" s="257"/>
      <c r="NFM101" s="257"/>
      <c r="NFN101" s="257"/>
      <c r="NFO101" s="257"/>
      <c r="NFP101" s="257"/>
      <c r="NFQ101" s="257"/>
      <c r="NFR101" s="257"/>
      <c r="NFS101" s="257"/>
      <c r="NFT101" s="257"/>
      <c r="NFU101" s="257"/>
      <c r="NFV101" s="257"/>
      <c r="NFW101" s="257"/>
      <c r="NFX101" s="257"/>
      <c r="NFY101" s="257"/>
      <c r="NFZ101" s="257"/>
      <c r="NGA101" s="257"/>
      <c r="NGB101" s="257"/>
      <c r="NGC101" s="257"/>
      <c r="NGD101" s="257"/>
      <c r="NGE101" s="257"/>
      <c r="NGF101" s="257"/>
      <c r="NGG101" s="257"/>
      <c r="NGH101" s="257"/>
      <c r="NGI101" s="257"/>
      <c r="NGJ101" s="257"/>
      <c r="NGK101" s="257"/>
      <c r="NGL101" s="257"/>
      <c r="NGM101" s="257"/>
      <c r="NGN101" s="257"/>
      <c r="NGO101" s="257"/>
      <c r="NGP101" s="257"/>
      <c r="NGQ101" s="257"/>
      <c r="NGR101" s="257"/>
      <c r="NGS101" s="257"/>
      <c r="NGT101" s="257"/>
      <c r="NGU101" s="257"/>
      <c r="NGV101" s="257"/>
      <c r="NGW101" s="257"/>
      <c r="NGX101" s="257"/>
      <c r="NGY101" s="257"/>
      <c r="NGZ101" s="257"/>
      <c r="NHA101" s="257"/>
      <c r="NHB101" s="257"/>
      <c r="NHC101" s="257"/>
      <c r="NHD101" s="257"/>
      <c r="NHE101" s="257"/>
      <c r="NHF101" s="257"/>
      <c r="NHG101" s="257"/>
      <c r="NHH101" s="257"/>
      <c r="NHI101" s="257"/>
      <c r="NHJ101" s="257"/>
      <c r="NHK101" s="257"/>
      <c r="NHL101" s="257"/>
      <c r="NHM101" s="257"/>
      <c r="NHN101" s="257"/>
      <c r="NHO101" s="257"/>
      <c r="NHP101" s="257"/>
      <c r="NHQ101" s="257"/>
      <c r="NHR101" s="257"/>
      <c r="NHS101" s="257"/>
      <c r="NHT101" s="257"/>
      <c r="NHU101" s="257"/>
      <c r="NHV101" s="257"/>
      <c r="NHW101" s="257"/>
      <c r="NHX101" s="257"/>
      <c r="NHY101" s="257"/>
      <c r="NHZ101" s="257"/>
      <c r="NIA101" s="257"/>
      <c r="NIB101" s="257"/>
      <c r="NIC101" s="257"/>
      <c r="NID101" s="257"/>
      <c r="NIE101" s="257"/>
      <c r="NIF101" s="257"/>
      <c r="NIG101" s="257"/>
      <c r="NIH101" s="257"/>
      <c r="NII101" s="257"/>
      <c r="NIJ101" s="257"/>
      <c r="NIK101" s="257"/>
      <c r="NIL101" s="257"/>
      <c r="NIM101" s="257"/>
      <c r="NIN101" s="257"/>
      <c r="NIO101" s="257"/>
      <c r="NIP101" s="257"/>
      <c r="NIQ101" s="257"/>
      <c r="NIR101" s="257"/>
      <c r="NIS101" s="257"/>
      <c r="NIT101" s="257"/>
      <c r="NIU101" s="257"/>
      <c r="NIV101" s="257"/>
      <c r="NIW101" s="257"/>
      <c r="NIX101" s="257"/>
      <c r="NIY101" s="257"/>
      <c r="NIZ101" s="257"/>
      <c r="NJA101" s="257"/>
      <c r="NJB101" s="257"/>
      <c r="NJC101" s="257"/>
      <c r="NJD101" s="257"/>
      <c r="NJE101" s="257"/>
      <c r="NJF101" s="257"/>
      <c r="NJG101" s="257"/>
      <c r="NJH101" s="257"/>
      <c r="NJI101" s="257"/>
      <c r="NJJ101" s="257"/>
      <c r="NJK101" s="257"/>
      <c r="NJL101" s="257"/>
      <c r="NJM101" s="257"/>
      <c r="NJN101" s="257"/>
      <c r="NJO101" s="257"/>
      <c r="NJP101" s="257"/>
      <c r="NJQ101" s="257"/>
      <c r="NJR101" s="257"/>
      <c r="NJS101" s="257"/>
      <c r="NJT101" s="257"/>
      <c r="NJU101" s="257"/>
      <c r="NJV101" s="257"/>
      <c r="NJW101" s="257"/>
      <c r="NJX101" s="257"/>
      <c r="NJY101" s="257"/>
      <c r="NJZ101" s="257"/>
      <c r="NKA101" s="257"/>
      <c r="NKB101" s="257"/>
      <c r="NKC101" s="257"/>
      <c r="NKD101" s="257"/>
      <c r="NKE101" s="257"/>
      <c r="NKF101" s="257"/>
      <c r="NKG101" s="257"/>
      <c r="NKH101" s="257"/>
      <c r="NKI101" s="257"/>
      <c r="NKJ101" s="257"/>
      <c r="NKK101" s="257"/>
      <c r="NKL101" s="257"/>
      <c r="NKM101" s="257"/>
      <c r="NKN101" s="257"/>
      <c r="NKO101" s="257"/>
      <c r="NKP101" s="257"/>
      <c r="NKQ101" s="257"/>
      <c r="NKR101" s="257"/>
      <c r="NKS101" s="257"/>
      <c r="NKT101" s="257"/>
      <c r="NKU101" s="257"/>
      <c r="NKV101" s="257"/>
      <c r="NKW101" s="257"/>
      <c r="NKX101" s="257"/>
      <c r="NKY101" s="257"/>
      <c r="NKZ101" s="257"/>
      <c r="NLA101" s="257"/>
      <c r="NLB101" s="257"/>
      <c r="NLC101" s="257"/>
      <c r="NLD101" s="257"/>
      <c r="NLE101" s="257"/>
      <c r="NLF101" s="257"/>
      <c r="NLG101" s="257"/>
      <c r="NLH101" s="257"/>
      <c r="NLI101" s="257"/>
      <c r="NLJ101" s="257"/>
      <c r="NLK101" s="257"/>
      <c r="NLL101" s="257"/>
      <c r="NLM101" s="257"/>
      <c r="NLN101" s="257"/>
      <c r="NLO101" s="257"/>
      <c r="NLP101" s="257"/>
      <c r="NLQ101" s="257"/>
      <c r="NLR101" s="257"/>
      <c r="NLS101" s="257"/>
      <c r="NLT101" s="257"/>
      <c r="NLU101" s="257"/>
      <c r="NLV101" s="257"/>
      <c r="NLW101" s="257"/>
      <c r="NLX101" s="257"/>
      <c r="NLY101" s="257"/>
      <c r="NLZ101" s="257"/>
      <c r="NMA101" s="257"/>
      <c r="NMB101" s="257"/>
      <c r="NMC101" s="257"/>
      <c r="NMD101" s="257"/>
      <c r="NME101" s="257"/>
      <c r="NMF101" s="257"/>
      <c r="NMG101" s="257"/>
      <c r="NMH101" s="257"/>
      <c r="NMI101" s="257"/>
      <c r="NMJ101" s="257"/>
      <c r="NMK101" s="257"/>
      <c r="NML101" s="257"/>
      <c r="NMM101" s="257"/>
      <c r="NMN101" s="257"/>
      <c r="NMO101" s="257"/>
      <c r="NMP101" s="257"/>
      <c r="NMQ101" s="257"/>
      <c r="NMR101" s="257"/>
      <c r="NMS101" s="257"/>
      <c r="NMT101" s="257"/>
      <c r="NMU101" s="257"/>
      <c r="NMV101" s="257"/>
      <c r="NMW101" s="257"/>
      <c r="NMX101" s="257"/>
      <c r="NMY101" s="257"/>
      <c r="NMZ101" s="257"/>
      <c r="NNA101" s="257"/>
      <c r="NNB101" s="257"/>
      <c r="NNC101" s="257"/>
      <c r="NND101" s="257"/>
      <c r="NNE101" s="257"/>
      <c r="NNF101" s="257"/>
      <c r="NNG101" s="257"/>
      <c r="NNH101" s="257"/>
      <c r="NNI101" s="257"/>
      <c r="NNJ101" s="257"/>
      <c r="NNK101" s="257"/>
      <c r="NNL101" s="257"/>
      <c r="NNM101" s="257"/>
      <c r="NNN101" s="257"/>
      <c r="NNO101" s="257"/>
      <c r="NNP101" s="257"/>
      <c r="NNQ101" s="257"/>
      <c r="NNR101" s="257"/>
      <c r="NNS101" s="257"/>
      <c r="NNT101" s="257"/>
      <c r="NNU101" s="257"/>
      <c r="NNV101" s="257"/>
      <c r="NNW101" s="257"/>
      <c r="NNX101" s="257"/>
      <c r="NNY101" s="257"/>
      <c r="NNZ101" s="257"/>
      <c r="NOA101" s="257"/>
      <c r="NOB101" s="257"/>
      <c r="NOC101" s="257"/>
      <c r="NOD101" s="257"/>
      <c r="NOE101" s="257"/>
      <c r="NOF101" s="257"/>
      <c r="NOG101" s="257"/>
      <c r="NOH101" s="257"/>
      <c r="NOI101" s="257"/>
      <c r="NOJ101" s="257"/>
      <c r="NOK101" s="257"/>
      <c r="NOL101" s="257"/>
      <c r="NOM101" s="257"/>
      <c r="NON101" s="257"/>
      <c r="NOO101" s="257"/>
      <c r="NOP101" s="257"/>
      <c r="NOQ101" s="257"/>
      <c r="NOR101" s="257"/>
      <c r="NOS101" s="257"/>
      <c r="NOT101" s="257"/>
      <c r="NOU101" s="257"/>
      <c r="NOV101" s="257"/>
      <c r="NOW101" s="257"/>
      <c r="NOX101" s="257"/>
      <c r="NOY101" s="257"/>
      <c r="NOZ101" s="257"/>
      <c r="NPA101" s="257"/>
      <c r="NPB101" s="257"/>
      <c r="NPC101" s="257"/>
      <c r="NPD101" s="257"/>
      <c r="NPE101" s="257"/>
      <c r="NPF101" s="257"/>
      <c r="NPG101" s="257"/>
      <c r="NPH101" s="257"/>
      <c r="NPI101" s="257"/>
      <c r="NPJ101" s="257"/>
      <c r="NPK101" s="257"/>
      <c r="NPL101" s="257"/>
      <c r="NPM101" s="257"/>
      <c r="NPN101" s="257"/>
      <c r="NPO101" s="257"/>
      <c r="NPP101" s="257"/>
      <c r="NPQ101" s="257"/>
      <c r="NPR101" s="257"/>
      <c r="NPS101" s="257"/>
      <c r="NPT101" s="257"/>
      <c r="NPU101" s="257"/>
      <c r="NPV101" s="257"/>
      <c r="NPW101" s="257"/>
      <c r="NPX101" s="257"/>
      <c r="NPY101" s="257"/>
      <c r="NPZ101" s="257"/>
      <c r="NQA101" s="257"/>
      <c r="NQB101" s="257"/>
      <c r="NQC101" s="257"/>
      <c r="NQD101" s="257"/>
      <c r="NQE101" s="257"/>
      <c r="NQF101" s="257"/>
      <c r="NQG101" s="257"/>
      <c r="NQH101" s="257"/>
      <c r="NQI101" s="257"/>
      <c r="NQJ101" s="257"/>
      <c r="NQK101" s="257"/>
      <c r="NQL101" s="257"/>
      <c r="NQM101" s="257"/>
      <c r="NQN101" s="257"/>
      <c r="NQO101" s="257"/>
      <c r="NQP101" s="257"/>
      <c r="NQQ101" s="257"/>
      <c r="NQR101" s="257"/>
      <c r="NQS101" s="257"/>
      <c r="NQT101" s="257"/>
      <c r="NQU101" s="257"/>
      <c r="NQV101" s="257"/>
      <c r="NQW101" s="257"/>
      <c r="NQX101" s="257"/>
      <c r="NQY101" s="257"/>
      <c r="NQZ101" s="257"/>
      <c r="NRA101" s="257"/>
      <c r="NRB101" s="257"/>
      <c r="NRC101" s="257"/>
      <c r="NRD101" s="257"/>
      <c r="NRE101" s="257"/>
      <c r="NRF101" s="257"/>
      <c r="NRG101" s="257"/>
      <c r="NRH101" s="257"/>
      <c r="NRI101" s="257"/>
      <c r="NRJ101" s="257"/>
      <c r="NRK101" s="257"/>
      <c r="NRL101" s="257"/>
      <c r="NRM101" s="257"/>
      <c r="NRN101" s="257"/>
      <c r="NRO101" s="257"/>
      <c r="NRP101" s="257"/>
      <c r="NRQ101" s="257"/>
      <c r="NRR101" s="257"/>
      <c r="NRS101" s="257"/>
      <c r="NRT101" s="257"/>
      <c r="NRU101" s="257"/>
      <c r="NRV101" s="257"/>
      <c r="NRW101" s="257"/>
      <c r="NRX101" s="257"/>
      <c r="NRY101" s="257"/>
      <c r="NRZ101" s="257"/>
      <c r="NSA101" s="257"/>
      <c r="NSB101" s="257"/>
      <c r="NSC101" s="257"/>
      <c r="NSD101" s="257"/>
      <c r="NSE101" s="257"/>
      <c r="NSF101" s="257"/>
      <c r="NSG101" s="257"/>
      <c r="NSH101" s="257"/>
      <c r="NSI101" s="257"/>
      <c r="NSJ101" s="257"/>
      <c r="NSK101" s="257"/>
      <c r="NSL101" s="257"/>
      <c r="NSM101" s="257"/>
      <c r="NSN101" s="257"/>
      <c r="NSO101" s="257"/>
      <c r="NSP101" s="257"/>
      <c r="NSQ101" s="257"/>
      <c r="NSR101" s="257"/>
      <c r="NSS101" s="257"/>
      <c r="NST101" s="257"/>
      <c r="NSU101" s="257"/>
      <c r="NSV101" s="257"/>
      <c r="NSW101" s="257"/>
      <c r="NSX101" s="257"/>
      <c r="NSY101" s="257"/>
      <c r="NSZ101" s="257"/>
      <c r="NTA101" s="257"/>
      <c r="NTB101" s="257"/>
      <c r="NTC101" s="257"/>
      <c r="NTD101" s="257"/>
      <c r="NTE101" s="257"/>
      <c r="NTF101" s="257"/>
      <c r="NTG101" s="257"/>
      <c r="NTH101" s="257"/>
      <c r="NTI101" s="257"/>
      <c r="NTJ101" s="257"/>
      <c r="NTK101" s="257"/>
      <c r="NTL101" s="257"/>
      <c r="NTM101" s="257"/>
      <c r="NTN101" s="257"/>
      <c r="NTO101" s="257"/>
      <c r="NTP101" s="257"/>
      <c r="NTQ101" s="257"/>
      <c r="NTR101" s="257"/>
      <c r="NTS101" s="257"/>
      <c r="NTT101" s="257"/>
      <c r="NTU101" s="257"/>
      <c r="NTV101" s="257"/>
      <c r="NTW101" s="257"/>
      <c r="NTX101" s="257"/>
      <c r="NTY101" s="257"/>
      <c r="NTZ101" s="257"/>
      <c r="NUA101" s="257"/>
      <c r="NUB101" s="257"/>
      <c r="NUC101" s="257"/>
      <c r="NUD101" s="257"/>
      <c r="NUE101" s="257"/>
      <c r="NUF101" s="257"/>
      <c r="NUG101" s="257"/>
      <c r="NUH101" s="257"/>
      <c r="NUI101" s="257"/>
      <c r="NUJ101" s="257"/>
      <c r="NUK101" s="257"/>
      <c r="NUL101" s="257"/>
      <c r="NUM101" s="257"/>
      <c r="NUN101" s="257"/>
      <c r="NUO101" s="257"/>
      <c r="NUP101" s="257"/>
      <c r="NUQ101" s="257"/>
      <c r="NUR101" s="257"/>
      <c r="NUS101" s="257"/>
      <c r="NUT101" s="257"/>
      <c r="NUU101" s="257"/>
      <c r="NUV101" s="257"/>
      <c r="NUW101" s="257"/>
      <c r="NUX101" s="257"/>
      <c r="NUY101" s="257"/>
      <c r="NUZ101" s="257"/>
      <c r="NVA101" s="257"/>
      <c r="NVB101" s="257"/>
      <c r="NVC101" s="257"/>
      <c r="NVD101" s="257"/>
      <c r="NVE101" s="257"/>
      <c r="NVF101" s="257"/>
      <c r="NVG101" s="257"/>
      <c r="NVH101" s="257"/>
      <c r="NVI101" s="257"/>
      <c r="NVJ101" s="257"/>
      <c r="NVK101" s="257"/>
      <c r="NVL101" s="257"/>
      <c r="NVM101" s="257"/>
      <c r="NVN101" s="257"/>
      <c r="NVO101" s="257"/>
      <c r="NVP101" s="257"/>
      <c r="NVQ101" s="257"/>
      <c r="NVR101" s="257"/>
      <c r="NVS101" s="257"/>
      <c r="NVT101" s="257"/>
      <c r="NVU101" s="257"/>
      <c r="NVV101" s="257"/>
      <c r="NVW101" s="257"/>
      <c r="NVX101" s="257"/>
      <c r="NVY101" s="257"/>
      <c r="NVZ101" s="257"/>
      <c r="NWA101" s="257"/>
      <c r="NWB101" s="257"/>
      <c r="NWC101" s="257"/>
      <c r="NWD101" s="257"/>
      <c r="NWE101" s="257"/>
      <c r="NWF101" s="257"/>
      <c r="NWG101" s="257"/>
      <c r="NWH101" s="257"/>
      <c r="NWI101" s="257"/>
      <c r="NWJ101" s="257"/>
      <c r="NWK101" s="257"/>
      <c r="NWL101" s="257"/>
      <c r="NWM101" s="257"/>
      <c r="NWN101" s="257"/>
      <c r="NWO101" s="257"/>
      <c r="NWP101" s="257"/>
      <c r="NWQ101" s="257"/>
      <c r="NWR101" s="257"/>
      <c r="NWS101" s="257"/>
      <c r="NWT101" s="257"/>
      <c r="NWU101" s="257"/>
      <c r="NWV101" s="257"/>
      <c r="NWW101" s="257"/>
      <c r="NWX101" s="257"/>
      <c r="NWY101" s="257"/>
      <c r="NWZ101" s="257"/>
      <c r="NXA101" s="257"/>
      <c r="NXB101" s="257"/>
      <c r="NXC101" s="257"/>
      <c r="NXD101" s="257"/>
      <c r="NXE101" s="257"/>
      <c r="NXF101" s="257"/>
      <c r="NXG101" s="257"/>
      <c r="NXH101" s="257"/>
      <c r="NXI101" s="257"/>
      <c r="NXJ101" s="257"/>
      <c r="NXK101" s="257"/>
      <c r="NXL101" s="257"/>
      <c r="NXM101" s="257"/>
      <c r="NXN101" s="257"/>
      <c r="NXO101" s="257"/>
      <c r="NXP101" s="257"/>
      <c r="NXQ101" s="257"/>
      <c r="NXR101" s="257"/>
      <c r="NXS101" s="257"/>
      <c r="NXT101" s="257"/>
      <c r="NXU101" s="257"/>
      <c r="NXV101" s="257"/>
      <c r="NXW101" s="257"/>
      <c r="NXX101" s="257"/>
      <c r="NXY101" s="257"/>
      <c r="NXZ101" s="257"/>
      <c r="NYA101" s="257"/>
      <c r="NYB101" s="257"/>
      <c r="NYC101" s="257"/>
      <c r="NYD101" s="257"/>
      <c r="NYE101" s="257"/>
      <c r="NYF101" s="257"/>
      <c r="NYG101" s="257"/>
      <c r="NYH101" s="257"/>
      <c r="NYI101" s="257"/>
      <c r="NYJ101" s="257"/>
      <c r="NYK101" s="257"/>
      <c r="NYL101" s="257"/>
      <c r="NYM101" s="257"/>
      <c r="NYN101" s="257"/>
      <c r="NYO101" s="257"/>
      <c r="NYP101" s="257"/>
      <c r="NYQ101" s="257"/>
      <c r="NYR101" s="257"/>
      <c r="NYS101" s="257"/>
      <c r="NYT101" s="257"/>
      <c r="NYU101" s="257"/>
      <c r="NYV101" s="257"/>
      <c r="NYW101" s="257"/>
      <c r="NYX101" s="257"/>
      <c r="NYY101" s="257"/>
      <c r="NYZ101" s="257"/>
      <c r="NZA101" s="257"/>
      <c r="NZB101" s="257"/>
      <c r="NZC101" s="257"/>
      <c r="NZD101" s="257"/>
      <c r="NZE101" s="257"/>
      <c r="NZF101" s="257"/>
      <c r="NZG101" s="257"/>
      <c r="NZH101" s="257"/>
      <c r="NZI101" s="257"/>
      <c r="NZJ101" s="257"/>
      <c r="NZK101" s="257"/>
      <c r="NZL101" s="257"/>
      <c r="NZM101" s="257"/>
      <c r="NZN101" s="257"/>
      <c r="NZO101" s="257"/>
      <c r="NZP101" s="257"/>
      <c r="NZQ101" s="257"/>
      <c r="NZR101" s="257"/>
      <c r="NZS101" s="257"/>
      <c r="NZT101" s="257"/>
      <c r="NZU101" s="257"/>
      <c r="NZV101" s="257"/>
      <c r="NZW101" s="257"/>
      <c r="NZX101" s="257"/>
      <c r="NZY101" s="257"/>
      <c r="NZZ101" s="257"/>
      <c r="OAA101" s="257"/>
      <c r="OAB101" s="257"/>
      <c r="OAC101" s="257"/>
      <c r="OAD101" s="257"/>
      <c r="OAE101" s="257"/>
      <c r="OAF101" s="257"/>
      <c r="OAG101" s="257"/>
      <c r="OAH101" s="257"/>
      <c r="OAI101" s="257"/>
      <c r="OAJ101" s="257"/>
      <c r="OAK101" s="257"/>
      <c r="OAL101" s="257"/>
      <c r="OAM101" s="257"/>
      <c r="OAN101" s="257"/>
      <c r="OAO101" s="257"/>
      <c r="OAP101" s="257"/>
      <c r="OAQ101" s="257"/>
      <c r="OAR101" s="257"/>
      <c r="OAS101" s="257"/>
      <c r="OAT101" s="257"/>
      <c r="OAU101" s="257"/>
      <c r="OAV101" s="257"/>
      <c r="OAW101" s="257"/>
      <c r="OAX101" s="257"/>
      <c r="OAY101" s="257"/>
      <c r="OAZ101" s="257"/>
      <c r="OBA101" s="257"/>
      <c r="OBB101" s="257"/>
      <c r="OBC101" s="257"/>
      <c r="OBD101" s="257"/>
      <c r="OBE101" s="257"/>
      <c r="OBF101" s="257"/>
      <c r="OBG101" s="257"/>
      <c r="OBH101" s="257"/>
      <c r="OBI101" s="257"/>
      <c r="OBJ101" s="257"/>
      <c r="OBK101" s="257"/>
      <c r="OBL101" s="257"/>
      <c r="OBM101" s="257"/>
      <c r="OBN101" s="257"/>
      <c r="OBO101" s="257"/>
      <c r="OBP101" s="257"/>
      <c r="OBQ101" s="257"/>
      <c r="OBR101" s="257"/>
      <c r="OBS101" s="257"/>
      <c r="OBT101" s="257"/>
      <c r="OBU101" s="257"/>
      <c r="OBV101" s="257"/>
      <c r="OBW101" s="257"/>
      <c r="OBX101" s="257"/>
      <c r="OBY101" s="257"/>
      <c r="OBZ101" s="257"/>
      <c r="OCA101" s="257"/>
      <c r="OCB101" s="257"/>
      <c r="OCC101" s="257"/>
      <c r="OCD101" s="257"/>
      <c r="OCE101" s="257"/>
      <c r="OCF101" s="257"/>
      <c r="OCG101" s="257"/>
      <c r="OCH101" s="257"/>
      <c r="OCI101" s="257"/>
      <c r="OCJ101" s="257"/>
      <c r="OCK101" s="257"/>
      <c r="OCL101" s="257"/>
      <c r="OCM101" s="257"/>
      <c r="OCN101" s="257"/>
      <c r="OCO101" s="257"/>
      <c r="OCP101" s="257"/>
      <c r="OCQ101" s="257"/>
      <c r="OCR101" s="257"/>
      <c r="OCS101" s="257"/>
      <c r="OCT101" s="257"/>
      <c r="OCU101" s="257"/>
      <c r="OCV101" s="257"/>
      <c r="OCW101" s="257"/>
      <c r="OCX101" s="257"/>
      <c r="OCY101" s="257"/>
      <c r="OCZ101" s="257"/>
      <c r="ODA101" s="257"/>
      <c r="ODB101" s="257"/>
      <c r="ODC101" s="257"/>
      <c r="ODD101" s="257"/>
      <c r="ODE101" s="257"/>
      <c r="ODF101" s="257"/>
      <c r="ODG101" s="257"/>
      <c r="ODH101" s="257"/>
      <c r="ODI101" s="257"/>
      <c r="ODJ101" s="257"/>
      <c r="ODK101" s="257"/>
      <c r="ODL101" s="257"/>
      <c r="ODM101" s="257"/>
      <c r="ODN101" s="257"/>
      <c r="ODO101" s="257"/>
      <c r="ODP101" s="257"/>
      <c r="ODQ101" s="257"/>
      <c r="ODR101" s="257"/>
      <c r="ODS101" s="257"/>
      <c r="ODT101" s="257"/>
      <c r="ODU101" s="257"/>
      <c r="ODV101" s="257"/>
      <c r="ODW101" s="257"/>
      <c r="ODX101" s="257"/>
      <c r="ODY101" s="257"/>
      <c r="ODZ101" s="257"/>
      <c r="OEA101" s="257"/>
      <c r="OEB101" s="257"/>
      <c r="OEC101" s="257"/>
      <c r="OED101" s="257"/>
      <c r="OEE101" s="257"/>
      <c r="OEF101" s="257"/>
      <c r="OEG101" s="257"/>
      <c r="OEH101" s="257"/>
      <c r="OEI101" s="257"/>
      <c r="OEJ101" s="257"/>
      <c r="OEK101" s="257"/>
      <c r="OEL101" s="257"/>
      <c r="OEM101" s="257"/>
      <c r="OEN101" s="257"/>
      <c r="OEO101" s="257"/>
      <c r="OEP101" s="257"/>
      <c r="OEQ101" s="257"/>
      <c r="OER101" s="257"/>
      <c r="OES101" s="257"/>
      <c r="OET101" s="257"/>
      <c r="OEU101" s="257"/>
      <c r="OEV101" s="257"/>
      <c r="OEW101" s="257"/>
      <c r="OEX101" s="257"/>
      <c r="OEY101" s="257"/>
      <c r="OEZ101" s="257"/>
      <c r="OFA101" s="257"/>
      <c r="OFB101" s="257"/>
      <c r="OFC101" s="257"/>
      <c r="OFD101" s="257"/>
      <c r="OFE101" s="257"/>
      <c r="OFF101" s="257"/>
      <c r="OFG101" s="257"/>
      <c r="OFH101" s="257"/>
      <c r="OFI101" s="257"/>
      <c r="OFJ101" s="257"/>
      <c r="OFK101" s="257"/>
      <c r="OFL101" s="257"/>
      <c r="OFM101" s="257"/>
      <c r="OFN101" s="257"/>
      <c r="OFO101" s="257"/>
      <c r="OFP101" s="257"/>
      <c r="OFQ101" s="257"/>
      <c r="OFR101" s="257"/>
      <c r="OFS101" s="257"/>
      <c r="OFT101" s="257"/>
      <c r="OFU101" s="257"/>
      <c r="OFV101" s="257"/>
      <c r="OFW101" s="257"/>
      <c r="OFX101" s="257"/>
      <c r="OFY101" s="257"/>
      <c r="OFZ101" s="257"/>
      <c r="OGA101" s="257"/>
      <c r="OGB101" s="257"/>
      <c r="OGC101" s="257"/>
      <c r="OGD101" s="257"/>
      <c r="OGE101" s="257"/>
      <c r="OGF101" s="257"/>
      <c r="OGG101" s="257"/>
      <c r="OGH101" s="257"/>
      <c r="OGI101" s="257"/>
      <c r="OGJ101" s="257"/>
      <c r="OGK101" s="257"/>
      <c r="OGL101" s="257"/>
      <c r="OGM101" s="257"/>
      <c r="OGN101" s="257"/>
      <c r="OGO101" s="257"/>
      <c r="OGP101" s="257"/>
      <c r="OGQ101" s="257"/>
      <c r="OGR101" s="257"/>
      <c r="OGS101" s="257"/>
      <c r="OGT101" s="257"/>
      <c r="OGU101" s="257"/>
      <c r="OGV101" s="257"/>
      <c r="OGW101" s="257"/>
      <c r="OGX101" s="257"/>
      <c r="OGY101" s="257"/>
      <c r="OGZ101" s="257"/>
      <c r="OHA101" s="257"/>
      <c r="OHB101" s="257"/>
      <c r="OHC101" s="257"/>
      <c r="OHD101" s="257"/>
      <c r="OHE101" s="257"/>
      <c r="OHF101" s="257"/>
      <c r="OHG101" s="257"/>
      <c r="OHH101" s="257"/>
      <c r="OHI101" s="257"/>
      <c r="OHJ101" s="257"/>
      <c r="OHK101" s="257"/>
      <c r="OHL101" s="257"/>
      <c r="OHM101" s="257"/>
      <c r="OHN101" s="257"/>
      <c r="OHO101" s="257"/>
      <c r="OHP101" s="257"/>
      <c r="OHQ101" s="257"/>
      <c r="OHR101" s="257"/>
      <c r="OHS101" s="257"/>
      <c r="OHT101" s="257"/>
      <c r="OHU101" s="257"/>
      <c r="OHV101" s="257"/>
      <c r="OHW101" s="257"/>
      <c r="OHX101" s="257"/>
      <c r="OHY101" s="257"/>
      <c r="OHZ101" s="257"/>
      <c r="OIA101" s="257"/>
      <c r="OIB101" s="257"/>
      <c r="OIC101" s="257"/>
      <c r="OID101" s="257"/>
      <c r="OIE101" s="257"/>
      <c r="OIF101" s="257"/>
      <c r="OIG101" s="257"/>
      <c r="OIH101" s="257"/>
      <c r="OII101" s="257"/>
      <c r="OIJ101" s="257"/>
      <c r="OIK101" s="257"/>
      <c r="OIL101" s="257"/>
      <c r="OIM101" s="257"/>
      <c r="OIN101" s="257"/>
      <c r="OIO101" s="257"/>
      <c r="OIP101" s="257"/>
      <c r="OIQ101" s="257"/>
      <c r="OIR101" s="257"/>
      <c r="OIS101" s="257"/>
      <c r="OIT101" s="257"/>
      <c r="OIU101" s="257"/>
      <c r="OIV101" s="257"/>
      <c r="OIW101" s="257"/>
      <c r="OIX101" s="257"/>
      <c r="OIY101" s="257"/>
      <c r="OIZ101" s="257"/>
      <c r="OJA101" s="257"/>
      <c r="OJB101" s="257"/>
      <c r="OJC101" s="257"/>
      <c r="OJD101" s="257"/>
      <c r="OJE101" s="257"/>
      <c r="OJF101" s="257"/>
      <c r="OJG101" s="257"/>
      <c r="OJH101" s="257"/>
      <c r="OJI101" s="257"/>
      <c r="OJJ101" s="257"/>
      <c r="OJK101" s="257"/>
      <c r="OJL101" s="257"/>
      <c r="OJM101" s="257"/>
      <c r="OJN101" s="257"/>
      <c r="OJO101" s="257"/>
      <c r="OJP101" s="257"/>
      <c r="OJQ101" s="257"/>
      <c r="OJR101" s="257"/>
      <c r="OJS101" s="257"/>
      <c r="OJT101" s="257"/>
      <c r="OJU101" s="257"/>
      <c r="OJV101" s="257"/>
      <c r="OJW101" s="257"/>
      <c r="OJX101" s="257"/>
      <c r="OJY101" s="257"/>
      <c r="OJZ101" s="257"/>
      <c r="OKA101" s="257"/>
      <c r="OKB101" s="257"/>
      <c r="OKC101" s="257"/>
      <c r="OKD101" s="257"/>
      <c r="OKE101" s="257"/>
      <c r="OKF101" s="257"/>
      <c r="OKG101" s="257"/>
      <c r="OKH101" s="257"/>
      <c r="OKI101" s="257"/>
      <c r="OKJ101" s="257"/>
      <c r="OKK101" s="257"/>
      <c r="OKL101" s="257"/>
      <c r="OKM101" s="257"/>
      <c r="OKN101" s="257"/>
      <c r="OKO101" s="257"/>
      <c r="OKP101" s="257"/>
      <c r="OKQ101" s="257"/>
      <c r="OKR101" s="257"/>
      <c r="OKS101" s="257"/>
      <c r="OKT101" s="257"/>
      <c r="OKU101" s="257"/>
      <c r="OKV101" s="257"/>
      <c r="OKW101" s="257"/>
      <c r="OKX101" s="257"/>
      <c r="OKY101" s="257"/>
      <c r="OKZ101" s="257"/>
      <c r="OLA101" s="257"/>
      <c r="OLB101" s="257"/>
      <c r="OLC101" s="257"/>
      <c r="OLD101" s="257"/>
      <c r="OLE101" s="257"/>
      <c r="OLF101" s="257"/>
      <c r="OLG101" s="257"/>
      <c r="OLH101" s="257"/>
      <c r="OLI101" s="257"/>
      <c r="OLJ101" s="257"/>
      <c r="OLK101" s="257"/>
      <c r="OLL101" s="257"/>
      <c r="OLM101" s="257"/>
      <c r="OLN101" s="257"/>
      <c r="OLO101" s="257"/>
      <c r="OLP101" s="257"/>
      <c r="OLQ101" s="257"/>
      <c r="OLR101" s="257"/>
      <c r="OLS101" s="257"/>
      <c r="OLT101" s="257"/>
      <c r="OLU101" s="257"/>
      <c r="OLV101" s="257"/>
      <c r="OLW101" s="257"/>
      <c r="OLX101" s="257"/>
      <c r="OLY101" s="257"/>
      <c r="OLZ101" s="257"/>
      <c r="OMA101" s="257"/>
      <c r="OMB101" s="257"/>
      <c r="OMC101" s="257"/>
      <c r="OMD101" s="257"/>
      <c r="OME101" s="257"/>
      <c r="OMF101" s="257"/>
      <c r="OMG101" s="257"/>
      <c r="OMH101" s="257"/>
      <c r="OMI101" s="257"/>
      <c r="OMJ101" s="257"/>
      <c r="OMK101" s="257"/>
      <c r="OML101" s="257"/>
      <c r="OMM101" s="257"/>
      <c r="OMN101" s="257"/>
      <c r="OMO101" s="257"/>
      <c r="OMP101" s="257"/>
      <c r="OMQ101" s="257"/>
      <c r="OMR101" s="257"/>
      <c r="OMS101" s="257"/>
      <c r="OMT101" s="257"/>
      <c r="OMU101" s="257"/>
      <c r="OMV101" s="257"/>
      <c r="OMW101" s="257"/>
      <c r="OMX101" s="257"/>
      <c r="OMY101" s="257"/>
      <c r="OMZ101" s="257"/>
      <c r="ONA101" s="257"/>
      <c r="ONB101" s="257"/>
      <c r="ONC101" s="257"/>
      <c r="OND101" s="257"/>
      <c r="ONE101" s="257"/>
      <c r="ONF101" s="257"/>
      <c r="ONG101" s="257"/>
      <c r="ONH101" s="257"/>
      <c r="ONI101" s="257"/>
      <c r="ONJ101" s="257"/>
      <c r="ONK101" s="257"/>
      <c r="ONL101" s="257"/>
      <c r="ONM101" s="257"/>
      <c r="ONN101" s="257"/>
      <c r="ONO101" s="257"/>
      <c r="ONP101" s="257"/>
      <c r="ONQ101" s="257"/>
      <c r="ONR101" s="257"/>
      <c r="ONS101" s="257"/>
      <c r="ONT101" s="257"/>
      <c r="ONU101" s="257"/>
      <c r="ONV101" s="257"/>
      <c r="ONW101" s="257"/>
      <c r="ONX101" s="257"/>
      <c r="ONY101" s="257"/>
      <c r="ONZ101" s="257"/>
      <c r="OOA101" s="257"/>
      <c r="OOB101" s="257"/>
      <c r="OOC101" s="257"/>
      <c r="OOD101" s="257"/>
      <c r="OOE101" s="257"/>
      <c r="OOF101" s="257"/>
      <c r="OOG101" s="257"/>
      <c r="OOH101" s="257"/>
      <c r="OOI101" s="257"/>
      <c r="OOJ101" s="257"/>
      <c r="OOK101" s="257"/>
      <c r="OOL101" s="257"/>
      <c r="OOM101" s="257"/>
      <c r="OON101" s="257"/>
      <c r="OOO101" s="257"/>
      <c r="OOP101" s="257"/>
      <c r="OOQ101" s="257"/>
      <c r="OOR101" s="257"/>
      <c r="OOS101" s="257"/>
      <c r="OOT101" s="257"/>
      <c r="OOU101" s="257"/>
      <c r="OOV101" s="257"/>
      <c r="OOW101" s="257"/>
      <c r="OOX101" s="257"/>
      <c r="OOY101" s="257"/>
      <c r="OOZ101" s="257"/>
      <c r="OPA101" s="257"/>
      <c r="OPB101" s="257"/>
      <c r="OPC101" s="257"/>
      <c r="OPD101" s="257"/>
      <c r="OPE101" s="257"/>
      <c r="OPF101" s="257"/>
      <c r="OPG101" s="257"/>
      <c r="OPH101" s="257"/>
      <c r="OPI101" s="257"/>
      <c r="OPJ101" s="257"/>
      <c r="OPK101" s="257"/>
      <c r="OPL101" s="257"/>
      <c r="OPM101" s="257"/>
      <c r="OPN101" s="257"/>
      <c r="OPO101" s="257"/>
      <c r="OPP101" s="257"/>
      <c r="OPQ101" s="257"/>
      <c r="OPR101" s="257"/>
      <c r="OPS101" s="257"/>
      <c r="OPT101" s="257"/>
      <c r="OPU101" s="257"/>
      <c r="OPV101" s="257"/>
      <c r="OPW101" s="257"/>
      <c r="OPX101" s="257"/>
      <c r="OPY101" s="257"/>
      <c r="OPZ101" s="257"/>
      <c r="OQA101" s="257"/>
      <c r="OQB101" s="257"/>
      <c r="OQC101" s="257"/>
      <c r="OQD101" s="257"/>
      <c r="OQE101" s="257"/>
      <c r="OQF101" s="257"/>
      <c r="OQG101" s="257"/>
      <c r="OQH101" s="257"/>
      <c r="OQI101" s="257"/>
      <c r="OQJ101" s="257"/>
      <c r="OQK101" s="257"/>
      <c r="OQL101" s="257"/>
      <c r="OQM101" s="257"/>
      <c r="OQN101" s="257"/>
      <c r="OQO101" s="257"/>
      <c r="OQP101" s="257"/>
      <c r="OQQ101" s="257"/>
      <c r="OQR101" s="257"/>
      <c r="OQS101" s="257"/>
      <c r="OQT101" s="257"/>
      <c r="OQU101" s="257"/>
      <c r="OQV101" s="257"/>
      <c r="OQW101" s="257"/>
      <c r="OQX101" s="257"/>
      <c r="OQY101" s="257"/>
      <c r="OQZ101" s="257"/>
      <c r="ORA101" s="257"/>
      <c r="ORB101" s="257"/>
      <c r="ORC101" s="257"/>
      <c r="ORD101" s="257"/>
      <c r="ORE101" s="257"/>
      <c r="ORF101" s="257"/>
      <c r="ORG101" s="257"/>
      <c r="ORH101" s="257"/>
      <c r="ORI101" s="257"/>
      <c r="ORJ101" s="257"/>
      <c r="ORK101" s="257"/>
      <c r="ORL101" s="257"/>
      <c r="ORM101" s="257"/>
      <c r="ORN101" s="257"/>
      <c r="ORO101" s="257"/>
      <c r="ORP101" s="257"/>
      <c r="ORQ101" s="257"/>
      <c r="ORR101" s="257"/>
      <c r="ORS101" s="257"/>
      <c r="ORT101" s="257"/>
      <c r="ORU101" s="257"/>
      <c r="ORV101" s="257"/>
      <c r="ORW101" s="257"/>
      <c r="ORX101" s="257"/>
      <c r="ORY101" s="257"/>
      <c r="ORZ101" s="257"/>
      <c r="OSA101" s="257"/>
      <c r="OSB101" s="257"/>
      <c r="OSC101" s="257"/>
      <c r="OSD101" s="257"/>
      <c r="OSE101" s="257"/>
      <c r="OSF101" s="257"/>
      <c r="OSG101" s="257"/>
      <c r="OSH101" s="257"/>
      <c r="OSI101" s="257"/>
      <c r="OSJ101" s="257"/>
      <c r="OSK101" s="257"/>
      <c r="OSL101" s="257"/>
      <c r="OSM101" s="257"/>
      <c r="OSN101" s="257"/>
      <c r="OSO101" s="257"/>
      <c r="OSP101" s="257"/>
      <c r="OSQ101" s="257"/>
      <c r="OSR101" s="257"/>
      <c r="OSS101" s="257"/>
      <c r="OST101" s="257"/>
      <c r="OSU101" s="257"/>
      <c r="OSV101" s="257"/>
      <c r="OSW101" s="257"/>
      <c r="OSX101" s="257"/>
      <c r="OSY101" s="257"/>
      <c r="OSZ101" s="257"/>
      <c r="OTA101" s="257"/>
      <c r="OTB101" s="257"/>
      <c r="OTC101" s="257"/>
      <c r="OTD101" s="257"/>
      <c r="OTE101" s="257"/>
      <c r="OTF101" s="257"/>
      <c r="OTG101" s="257"/>
      <c r="OTH101" s="257"/>
      <c r="OTI101" s="257"/>
      <c r="OTJ101" s="257"/>
      <c r="OTK101" s="257"/>
      <c r="OTL101" s="257"/>
      <c r="OTM101" s="257"/>
      <c r="OTN101" s="257"/>
      <c r="OTO101" s="257"/>
      <c r="OTP101" s="257"/>
      <c r="OTQ101" s="257"/>
      <c r="OTR101" s="257"/>
      <c r="OTS101" s="257"/>
      <c r="OTT101" s="257"/>
      <c r="OTU101" s="257"/>
      <c r="OTV101" s="257"/>
      <c r="OTW101" s="257"/>
      <c r="OTX101" s="257"/>
      <c r="OTY101" s="257"/>
      <c r="OTZ101" s="257"/>
      <c r="OUA101" s="257"/>
      <c r="OUB101" s="257"/>
      <c r="OUC101" s="257"/>
      <c r="OUD101" s="257"/>
      <c r="OUE101" s="257"/>
      <c r="OUF101" s="257"/>
      <c r="OUG101" s="257"/>
      <c r="OUH101" s="257"/>
      <c r="OUI101" s="257"/>
      <c r="OUJ101" s="257"/>
      <c r="OUK101" s="257"/>
      <c r="OUL101" s="257"/>
      <c r="OUM101" s="257"/>
      <c r="OUN101" s="257"/>
      <c r="OUO101" s="257"/>
      <c r="OUP101" s="257"/>
      <c r="OUQ101" s="257"/>
      <c r="OUR101" s="257"/>
      <c r="OUS101" s="257"/>
      <c r="OUT101" s="257"/>
      <c r="OUU101" s="257"/>
      <c r="OUV101" s="257"/>
      <c r="OUW101" s="257"/>
      <c r="OUX101" s="257"/>
      <c r="OUY101" s="257"/>
      <c r="OUZ101" s="257"/>
      <c r="OVA101" s="257"/>
      <c r="OVB101" s="257"/>
      <c r="OVC101" s="257"/>
      <c r="OVD101" s="257"/>
      <c r="OVE101" s="257"/>
      <c r="OVF101" s="257"/>
      <c r="OVG101" s="257"/>
      <c r="OVH101" s="257"/>
      <c r="OVI101" s="257"/>
      <c r="OVJ101" s="257"/>
      <c r="OVK101" s="257"/>
      <c r="OVL101" s="257"/>
      <c r="OVM101" s="257"/>
      <c r="OVN101" s="257"/>
      <c r="OVO101" s="257"/>
      <c r="OVP101" s="257"/>
      <c r="OVQ101" s="257"/>
      <c r="OVR101" s="257"/>
      <c r="OVS101" s="257"/>
      <c r="OVT101" s="257"/>
      <c r="OVU101" s="257"/>
      <c r="OVV101" s="257"/>
      <c r="OVW101" s="257"/>
      <c r="OVX101" s="257"/>
      <c r="OVY101" s="257"/>
      <c r="OVZ101" s="257"/>
      <c r="OWA101" s="257"/>
      <c r="OWB101" s="257"/>
      <c r="OWC101" s="257"/>
      <c r="OWD101" s="257"/>
      <c r="OWE101" s="257"/>
      <c r="OWF101" s="257"/>
      <c r="OWG101" s="257"/>
      <c r="OWH101" s="257"/>
      <c r="OWI101" s="257"/>
      <c r="OWJ101" s="257"/>
      <c r="OWK101" s="257"/>
      <c r="OWL101" s="257"/>
      <c r="OWM101" s="257"/>
      <c r="OWN101" s="257"/>
      <c r="OWO101" s="257"/>
      <c r="OWP101" s="257"/>
      <c r="OWQ101" s="257"/>
      <c r="OWR101" s="257"/>
      <c r="OWS101" s="257"/>
      <c r="OWT101" s="257"/>
      <c r="OWU101" s="257"/>
      <c r="OWV101" s="257"/>
      <c r="OWW101" s="257"/>
      <c r="OWX101" s="257"/>
      <c r="OWY101" s="257"/>
      <c r="OWZ101" s="257"/>
      <c r="OXA101" s="257"/>
      <c r="OXB101" s="257"/>
      <c r="OXC101" s="257"/>
      <c r="OXD101" s="257"/>
      <c r="OXE101" s="257"/>
      <c r="OXF101" s="257"/>
      <c r="OXG101" s="257"/>
      <c r="OXH101" s="257"/>
      <c r="OXI101" s="257"/>
      <c r="OXJ101" s="257"/>
      <c r="OXK101" s="257"/>
      <c r="OXL101" s="257"/>
      <c r="OXM101" s="257"/>
      <c r="OXN101" s="257"/>
      <c r="OXO101" s="257"/>
      <c r="OXP101" s="257"/>
      <c r="OXQ101" s="257"/>
      <c r="OXR101" s="257"/>
      <c r="OXS101" s="257"/>
      <c r="OXT101" s="257"/>
      <c r="OXU101" s="257"/>
      <c r="OXV101" s="257"/>
      <c r="OXW101" s="257"/>
      <c r="OXX101" s="257"/>
      <c r="OXY101" s="257"/>
      <c r="OXZ101" s="257"/>
      <c r="OYA101" s="257"/>
      <c r="OYB101" s="257"/>
      <c r="OYC101" s="257"/>
      <c r="OYD101" s="257"/>
      <c r="OYE101" s="257"/>
      <c r="OYF101" s="257"/>
      <c r="OYG101" s="257"/>
      <c r="OYH101" s="257"/>
      <c r="OYI101" s="257"/>
      <c r="OYJ101" s="257"/>
      <c r="OYK101" s="257"/>
      <c r="OYL101" s="257"/>
      <c r="OYM101" s="257"/>
      <c r="OYN101" s="257"/>
      <c r="OYO101" s="257"/>
      <c r="OYP101" s="257"/>
      <c r="OYQ101" s="257"/>
      <c r="OYR101" s="257"/>
      <c r="OYS101" s="257"/>
      <c r="OYT101" s="257"/>
      <c r="OYU101" s="257"/>
      <c r="OYV101" s="257"/>
      <c r="OYW101" s="257"/>
      <c r="OYX101" s="257"/>
      <c r="OYY101" s="257"/>
      <c r="OYZ101" s="257"/>
      <c r="OZA101" s="257"/>
      <c r="OZB101" s="257"/>
      <c r="OZC101" s="257"/>
      <c r="OZD101" s="257"/>
      <c r="OZE101" s="257"/>
      <c r="OZF101" s="257"/>
      <c r="OZG101" s="257"/>
      <c r="OZH101" s="257"/>
      <c r="OZI101" s="257"/>
      <c r="OZJ101" s="257"/>
      <c r="OZK101" s="257"/>
      <c r="OZL101" s="257"/>
      <c r="OZM101" s="257"/>
      <c r="OZN101" s="257"/>
      <c r="OZO101" s="257"/>
      <c r="OZP101" s="257"/>
      <c r="OZQ101" s="257"/>
      <c r="OZR101" s="257"/>
      <c r="OZS101" s="257"/>
      <c r="OZT101" s="257"/>
      <c r="OZU101" s="257"/>
      <c r="OZV101" s="257"/>
      <c r="OZW101" s="257"/>
      <c r="OZX101" s="257"/>
      <c r="OZY101" s="257"/>
      <c r="OZZ101" s="257"/>
      <c r="PAA101" s="257"/>
      <c r="PAB101" s="257"/>
      <c r="PAC101" s="257"/>
      <c r="PAD101" s="257"/>
      <c r="PAE101" s="257"/>
      <c r="PAF101" s="257"/>
      <c r="PAG101" s="257"/>
      <c r="PAH101" s="257"/>
      <c r="PAI101" s="257"/>
      <c r="PAJ101" s="257"/>
      <c r="PAK101" s="257"/>
      <c r="PAL101" s="257"/>
      <c r="PAM101" s="257"/>
      <c r="PAN101" s="257"/>
      <c r="PAO101" s="257"/>
      <c r="PAP101" s="257"/>
      <c r="PAQ101" s="257"/>
      <c r="PAR101" s="257"/>
      <c r="PAS101" s="257"/>
      <c r="PAT101" s="257"/>
      <c r="PAU101" s="257"/>
      <c r="PAV101" s="257"/>
      <c r="PAW101" s="257"/>
      <c r="PAX101" s="257"/>
      <c r="PAY101" s="257"/>
      <c r="PAZ101" s="257"/>
      <c r="PBA101" s="257"/>
      <c r="PBB101" s="257"/>
      <c r="PBC101" s="257"/>
      <c r="PBD101" s="257"/>
      <c r="PBE101" s="257"/>
      <c r="PBF101" s="257"/>
      <c r="PBG101" s="257"/>
      <c r="PBH101" s="257"/>
      <c r="PBI101" s="257"/>
      <c r="PBJ101" s="257"/>
      <c r="PBK101" s="257"/>
      <c r="PBL101" s="257"/>
      <c r="PBM101" s="257"/>
      <c r="PBN101" s="257"/>
      <c r="PBO101" s="257"/>
      <c r="PBP101" s="257"/>
      <c r="PBQ101" s="257"/>
      <c r="PBR101" s="257"/>
      <c r="PBS101" s="257"/>
      <c r="PBT101" s="257"/>
      <c r="PBU101" s="257"/>
      <c r="PBV101" s="257"/>
      <c r="PBW101" s="257"/>
      <c r="PBX101" s="257"/>
      <c r="PBY101" s="257"/>
      <c r="PBZ101" s="257"/>
      <c r="PCA101" s="257"/>
      <c r="PCB101" s="257"/>
      <c r="PCC101" s="257"/>
      <c r="PCD101" s="257"/>
      <c r="PCE101" s="257"/>
      <c r="PCF101" s="257"/>
      <c r="PCG101" s="257"/>
      <c r="PCH101" s="257"/>
      <c r="PCI101" s="257"/>
      <c r="PCJ101" s="257"/>
      <c r="PCK101" s="257"/>
      <c r="PCL101" s="257"/>
      <c r="PCM101" s="257"/>
      <c r="PCN101" s="257"/>
      <c r="PCO101" s="257"/>
      <c r="PCP101" s="257"/>
      <c r="PCQ101" s="257"/>
      <c r="PCR101" s="257"/>
      <c r="PCS101" s="257"/>
      <c r="PCT101" s="257"/>
      <c r="PCU101" s="257"/>
      <c r="PCV101" s="257"/>
      <c r="PCW101" s="257"/>
      <c r="PCX101" s="257"/>
      <c r="PCY101" s="257"/>
      <c r="PCZ101" s="257"/>
      <c r="PDA101" s="257"/>
      <c r="PDB101" s="257"/>
      <c r="PDC101" s="257"/>
      <c r="PDD101" s="257"/>
      <c r="PDE101" s="257"/>
      <c r="PDF101" s="257"/>
      <c r="PDG101" s="257"/>
      <c r="PDH101" s="257"/>
      <c r="PDI101" s="257"/>
      <c r="PDJ101" s="257"/>
      <c r="PDK101" s="257"/>
      <c r="PDL101" s="257"/>
      <c r="PDM101" s="257"/>
      <c r="PDN101" s="257"/>
      <c r="PDO101" s="257"/>
      <c r="PDP101" s="257"/>
      <c r="PDQ101" s="257"/>
      <c r="PDR101" s="257"/>
      <c r="PDS101" s="257"/>
      <c r="PDT101" s="257"/>
      <c r="PDU101" s="257"/>
      <c r="PDV101" s="257"/>
      <c r="PDW101" s="257"/>
      <c r="PDX101" s="257"/>
      <c r="PDY101" s="257"/>
      <c r="PDZ101" s="257"/>
      <c r="PEA101" s="257"/>
      <c r="PEB101" s="257"/>
      <c r="PEC101" s="257"/>
      <c r="PED101" s="257"/>
      <c r="PEE101" s="257"/>
      <c r="PEF101" s="257"/>
      <c r="PEG101" s="257"/>
      <c r="PEH101" s="257"/>
      <c r="PEI101" s="257"/>
      <c r="PEJ101" s="257"/>
      <c r="PEK101" s="257"/>
      <c r="PEL101" s="257"/>
      <c r="PEM101" s="257"/>
      <c r="PEN101" s="257"/>
      <c r="PEO101" s="257"/>
      <c r="PEP101" s="257"/>
      <c r="PEQ101" s="257"/>
      <c r="PER101" s="257"/>
      <c r="PES101" s="257"/>
      <c r="PET101" s="257"/>
      <c r="PEU101" s="257"/>
      <c r="PEV101" s="257"/>
      <c r="PEW101" s="257"/>
      <c r="PEX101" s="257"/>
      <c r="PEY101" s="257"/>
      <c r="PEZ101" s="257"/>
      <c r="PFA101" s="257"/>
      <c r="PFB101" s="257"/>
      <c r="PFC101" s="257"/>
      <c r="PFD101" s="257"/>
      <c r="PFE101" s="257"/>
      <c r="PFF101" s="257"/>
      <c r="PFG101" s="257"/>
      <c r="PFH101" s="257"/>
      <c r="PFI101" s="257"/>
      <c r="PFJ101" s="257"/>
      <c r="PFK101" s="257"/>
      <c r="PFL101" s="257"/>
      <c r="PFM101" s="257"/>
      <c r="PFN101" s="257"/>
      <c r="PFO101" s="257"/>
      <c r="PFP101" s="257"/>
      <c r="PFQ101" s="257"/>
      <c r="PFR101" s="257"/>
      <c r="PFS101" s="257"/>
      <c r="PFT101" s="257"/>
      <c r="PFU101" s="257"/>
      <c r="PFV101" s="257"/>
      <c r="PFW101" s="257"/>
      <c r="PFX101" s="257"/>
      <c r="PFY101" s="257"/>
      <c r="PFZ101" s="257"/>
      <c r="PGA101" s="257"/>
      <c r="PGB101" s="257"/>
      <c r="PGC101" s="257"/>
      <c r="PGD101" s="257"/>
      <c r="PGE101" s="257"/>
      <c r="PGF101" s="257"/>
      <c r="PGG101" s="257"/>
      <c r="PGH101" s="257"/>
      <c r="PGI101" s="257"/>
      <c r="PGJ101" s="257"/>
      <c r="PGK101" s="257"/>
      <c r="PGL101" s="257"/>
      <c r="PGM101" s="257"/>
      <c r="PGN101" s="257"/>
      <c r="PGO101" s="257"/>
      <c r="PGP101" s="257"/>
      <c r="PGQ101" s="257"/>
      <c r="PGR101" s="257"/>
      <c r="PGS101" s="257"/>
      <c r="PGT101" s="257"/>
      <c r="PGU101" s="257"/>
      <c r="PGV101" s="257"/>
      <c r="PGW101" s="257"/>
      <c r="PGX101" s="257"/>
      <c r="PGY101" s="257"/>
      <c r="PGZ101" s="257"/>
      <c r="PHA101" s="257"/>
      <c r="PHB101" s="257"/>
      <c r="PHC101" s="257"/>
      <c r="PHD101" s="257"/>
      <c r="PHE101" s="257"/>
      <c r="PHF101" s="257"/>
      <c r="PHG101" s="257"/>
      <c r="PHH101" s="257"/>
      <c r="PHI101" s="257"/>
      <c r="PHJ101" s="257"/>
      <c r="PHK101" s="257"/>
      <c r="PHL101" s="257"/>
      <c r="PHM101" s="257"/>
      <c r="PHN101" s="257"/>
      <c r="PHO101" s="257"/>
      <c r="PHP101" s="257"/>
      <c r="PHQ101" s="257"/>
      <c r="PHR101" s="257"/>
      <c r="PHS101" s="257"/>
      <c r="PHT101" s="257"/>
      <c r="PHU101" s="257"/>
      <c r="PHV101" s="257"/>
      <c r="PHW101" s="257"/>
      <c r="PHX101" s="257"/>
      <c r="PHY101" s="257"/>
      <c r="PHZ101" s="257"/>
      <c r="PIA101" s="257"/>
      <c r="PIB101" s="257"/>
      <c r="PIC101" s="257"/>
      <c r="PID101" s="257"/>
      <c r="PIE101" s="257"/>
      <c r="PIF101" s="257"/>
      <c r="PIG101" s="257"/>
      <c r="PIH101" s="257"/>
      <c r="PII101" s="257"/>
      <c r="PIJ101" s="257"/>
      <c r="PIK101" s="257"/>
      <c r="PIL101" s="257"/>
      <c r="PIM101" s="257"/>
      <c r="PIN101" s="257"/>
      <c r="PIO101" s="257"/>
      <c r="PIP101" s="257"/>
      <c r="PIQ101" s="257"/>
      <c r="PIR101" s="257"/>
      <c r="PIS101" s="257"/>
      <c r="PIT101" s="257"/>
      <c r="PIU101" s="257"/>
      <c r="PIV101" s="257"/>
      <c r="PIW101" s="257"/>
      <c r="PIX101" s="257"/>
      <c r="PIY101" s="257"/>
      <c r="PIZ101" s="257"/>
      <c r="PJA101" s="257"/>
      <c r="PJB101" s="257"/>
      <c r="PJC101" s="257"/>
      <c r="PJD101" s="257"/>
      <c r="PJE101" s="257"/>
      <c r="PJF101" s="257"/>
      <c r="PJG101" s="257"/>
      <c r="PJH101" s="257"/>
      <c r="PJI101" s="257"/>
      <c r="PJJ101" s="257"/>
      <c r="PJK101" s="257"/>
      <c r="PJL101" s="257"/>
      <c r="PJM101" s="257"/>
      <c r="PJN101" s="257"/>
      <c r="PJO101" s="257"/>
      <c r="PJP101" s="257"/>
      <c r="PJQ101" s="257"/>
      <c r="PJR101" s="257"/>
      <c r="PJS101" s="257"/>
      <c r="PJT101" s="257"/>
      <c r="PJU101" s="257"/>
      <c r="PJV101" s="257"/>
      <c r="PJW101" s="257"/>
      <c r="PJX101" s="257"/>
      <c r="PJY101" s="257"/>
      <c r="PJZ101" s="257"/>
      <c r="PKA101" s="257"/>
      <c r="PKB101" s="257"/>
      <c r="PKC101" s="257"/>
      <c r="PKD101" s="257"/>
      <c r="PKE101" s="257"/>
      <c r="PKF101" s="257"/>
      <c r="PKG101" s="257"/>
      <c r="PKH101" s="257"/>
      <c r="PKI101" s="257"/>
      <c r="PKJ101" s="257"/>
      <c r="PKK101" s="257"/>
      <c r="PKL101" s="257"/>
      <c r="PKM101" s="257"/>
      <c r="PKN101" s="257"/>
      <c r="PKO101" s="257"/>
      <c r="PKP101" s="257"/>
      <c r="PKQ101" s="257"/>
      <c r="PKR101" s="257"/>
      <c r="PKS101" s="257"/>
      <c r="PKT101" s="257"/>
      <c r="PKU101" s="257"/>
      <c r="PKV101" s="257"/>
      <c r="PKW101" s="257"/>
      <c r="PKX101" s="257"/>
      <c r="PKY101" s="257"/>
      <c r="PKZ101" s="257"/>
      <c r="PLA101" s="257"/>
      <c r="PLB101" s="257"/>
      <c r="PLC101" s="257"/>
      <c r="PLD101" s="257"/>
      <c r="PLE101" s="257"/>
      <c r="PLF101" s="257"/>
      <c r="PLG101" s="257"/>
      <c r="PLH101" s="257"/>
      <c r="PLI101" s="257"/>
      <c r="PLJ101" s="257"/>
      <c r="PLK101" s="257"/>
      <c r="PLL101" s="257"/>
      <c r="PLM101" s="257"/>
      <c r="PLN101" s="257"/>
      <c r="PLO101" s="257"/>
      <c r="PLP101" s="257"/>
      <c r="PLQ101" s="257"/>
      <c r="PLR101" s="257"/>
      <c r="PLS101" s="257"/>
      <c r="PLT101" s="257"/>
      <c r="PLU101" s="257"/>
      <c r="PLV101" s="257"/>
      <c r="PLW101" s="257"/>
      <c r="PLX101" s="257"/>
      <c r="PLY101" s="257"/>
      <c r="PLZ101" s="257"/>
      <c r="PMA101" s="257"/>
      <c r="PMB101" s="257"/>
      <c r="PMC101" s="257"/>
      <c r="PMD101" s="257"/>
      <c r="PME101" s="257"/>
      <c r="PMF101" s="257"/>
      <c r="PMG101" s="257"/>
      <c r="PMH101" s="257"/>
      <c r="PMI101" s="257"/>
      <c r="PMJ101" s="257"/>
      <c r="PMK101" s="257"/>
      <c r="PML101" s="257"/>
      <c r="PMM101" s="257"/>
      <c r="PMN101" s="257"/>
      <c r="PMO101" s="257"/>
      <c r="PMP101" s="257"/>
      <c r="PMQ101" s="257"/>
      <c r="PMR101" s="257"/>
      <c r="PMS101" s="257"/>
      <c r="PMT101" s="257"/>
      <c r="PMU101" s="257"/>
      <c r="PMV101" s="257"/>
      <c r="PMW101" s="257"/>
      <c r="PMX101" s="257"/>
      <c r="PMY101" s="257"/>
      <c r="PMZ101" s="257"/>
      <c r="PNA101" s="257"/>
      <c r="PNB101" s="257"/>
      <c r="PNC101" s="257"/>
      <c r="PND101" s="257"/>
      <c r="PNE101" s="257"/>
      <c r="PNF101" s="257"/>
      <c r="PNG101" s="257"/>
      <c r="PNH101" s="257"/>
      <c r="PNI101" s="257"/>
      <c r="PNJ101" s="257"/>
      <c r="PNK101" s="257"/>
      <c r="PNL101" s="257"/>
      <c r="PNM101" s="257"/>
      <c r="PNN101" s="257"/>
      <c r="PNO101" s="257"/>
      <c r="PNP101" s="257"/>
      <c r="PNQ101" s="257"/>
      <c r="PNR101" s="257"/>
      <c r="PNS101" s="257"/>
      <c r="PNT101" s="257"/>
      <c r="PNU101" s="257"/>
      <c r="PNV101" s="257"/>
      <c r="PNW101" s="257"/>
      <c r="PNX101" s="257"/>
      <c r="PNY101" s="257"/>
      <c r="PNZ101" s="257"/>
      <c r="POA101" s="257"/>
      <c r="POB101" s="257"/>
      <c r="POC101" s="257"/>
      <c r="POD101" s="257"/>
      <c r="POE101" s="257"/>
      <c r="POF101" s="257"/>
      <c r="POG101" s="257"/>
      <c r="POH101" s="257"/>
      <c r="POI101" s="257"/>
      <c r="POJ101" s="257"/>
      <c r="POK101" s="257"/>
      <c r="POL101" s="257"/>
      <c r="POM101" s="257"/>
      <c r="PON101" s="257"/>
      <c r="POO101" s="257"/>
      <c r="POP101" s="257"/>
      <c r="POQ101" s="257"/>
      <c r="POR101" s="257"/>
      <c r="POS101" s="257"/>
      <c r="POT101" s="257"/>
      <c r="POU101" s="257"/>
      <c r="POV101" s="257"/>
      <c r="POW101" s="257"/>
      <c r="POX101" s="257"/>
      <c r="POY101" s="257"/>
      <c r="POZ101" s="257"/>
      <c r="PPA101" s="257"/>
      <c r="PPB101" s="257"/>
      <c r="PPC101" s="257"/>
      <c r="PPD101" s="257"/>
      <c r="PPE101" s="257"/>
      <c r="PPF101" s="257"/>
      <c r="PPG101" s="257"/>
      <c r="PPH101" s="257"/>
      <c r="PPI101" s="257"/>
      <c r="PPJ101" s="257"/>
      <c r="PPK101" s="257"/>
      <c r="PPL101" s="257"/>
      <c r="PPM101" s="257"/>
      <c r="PPN101" s="257"/>
      <c r="PPO101" s="257"/>
      <c r="PPP101" s="257"/>
      <c r="PPQ101" s="257"/>
      <c r="PPR101" s="257"/>
      <c r="PPS101" s="257"/>
      <c r="PPT101" s="257"/>
      <c r="PPU101" s="257"/>
      <c r="PPV101" s="257"/>
      <c r="PPW101" s="257"/>
      <c r="PPX101" s="257"/>
      <c r="PPY101" s="257"/>
      <c r="PPZ101" s="257"/>
      <c r="PQA101" s="257"/>
      <c r="PQB101" s="257"/>
      <c r="PQC101" s="257"/>
      <c r="PQD101" s="257"/>
      <c r="PQE101" s="257"/>
      <c r="PQF101" s="257"/>
      <c r="PQG101" s="257"/>
      <c r="PQH101" s="257"/>
      <c r="PQI101" s="257"/>
      <c r="PQJ101" s="257"/>
      <c r="PQK101" s="257"/>
      <c r="PQL101" s="257"/>
      <c r="PQM101" s="257"/>
      <c r="PQN101" s="257"/>
      <c r="PQO101" s="257"/>
      <c r="PQP101" s="257"/>
      <c r="PQQ101" s="257"/>
      <c r="PQR101" s="257"/>
      <c r="PQS101" s="257"/>
      <c r="PQT101" s="257"/>
      <c r="PQU101" s="257"/>
      <c r="PQV101" s="257"/>
      <c r="PQW101" s="257"/>
      <c r="PQX101" s="257"/>
      <c r="PQY101" s="257"/>
      <c r="PQZ101" s="257"/>
      <c r="PRA101" s="257"/>
      <c r="PRB101" s="257"/>
      <c r="PRC101" s="257"/>
      <c r="PRD101" s="257"/>
      <c r="PRE101" s="257"/>
      <c r="PRF101" s="257"/>
      <c r="PRG101" s="257"/>
      <c r="PRH101" s="257"/>
      <c r="PRI101" s="257"/>
      <c r="PRJ101" s="257"/>
      <c r="PRK101" s="257"/>
      <c r="PRL101" s="257"/>
      <c r="PRM101" s="257"/>
      <c r="PRN101" s="257"/>
      <c r="PRO101" s="257"/>
      <c r="PRP101" s="257"/>
      <c r="PRQ101" s="257"/>
      <c r="PRR101" s="257"/>
      <c r="PRS101" s="257"/>
      <c r="PRT101" s="257"/>
      <c r="PRU101" s="257"/>
      <c r="PRV101" s="257"/>
      <c r="PRW101" s="257"/>
      <c r="PRX101" s="257"/>
      <c r="PRY101" s="257"/>
      <c r="PRZ101" s="257"/>
      <c r="PSA101" s="257"/>
      <c r="PSB101" s="257"/>
      <c r="PSC101" s="257"/>
      <c r="PSD101" s="257"/>
      <c r="PSE101" s="257"/>
      <c r="PSF101" s="257"/>
      <c r="PSG101" s="257"/>
      <c r="PSH101" s="257"/>
      <c r="PSI101" s="257"/>
      <c r="PSJ101" s="257"/>
      <c r="PSK101" s="257"/>
      <c r="PSL101" s="257"/>
      <c r="PSM101" s="257"/>
      <c r="PSN101" s="257"/>
      <c r="PSO101" s="257"/>
      <c r="PSP101" s="257"/>
      <c r="PSQ101" s="257"/>
      <c r="PSR101" s="257"/>
      <c r="PSS101" s="257"/>
      <c r="PST101" s="257"/>
      <c r="PSU101" s="257"/>
      <c r="PSV101" s="257"/>
      <c r="PSW101" s="257"/>
      <c r="PSX101" s="257"/>
      <c r="PSY101" s="257"/>
      <c r="PSZ101" s="257"/>
      <c r="PTA101" s="257"/>
      <c r="PTB101" s="257"/>
      <c r="PTC101" s="257"/>
      <c r="PTD101" s="257"/>
      <c r="PTE101" s="257"/>
      <c r="PTF101" s="257"/>
      <c r="PTG101" s="257"/>
      <c r="PTH101" s="257"/>
      <c r="PTI101" s="257"/>
      <c r="PTJ101" s="257"/>
      <c r="PTK101" s="257"/>
      <c r="PTL101" s="257"/>
      <c r="PTM101" s="257"/>
      <c r="PTN101" s="257"/>
      <c r="PTO101" s="257"/>
      <c r="PTP101" s="257"/>
      <c r="PTQ101" s="257"/>
      <c r="PTR101" s="257"/>
      <c r="PTS101" s="257"/>
      <c r="PTT101" s="257"/>
      <c r="PTU101" s="257"/>
      <c r="PTV101" s="257"/>
      <c r="PTW101" s="257"/>
      <c r="PTX101" s="257"/>
      <c r="PTY101" s="257"/>
      <c r="PTZ101" s="257"/>
      <c r="PUA101" s="257"/>
      <c r="PUB101" s="257"/>
      <c r="PUC101" s="257"/>
      <c r="PUD101" s="257"/>
      <c r="PUE101" s="257"/>
      <c r="PUF101" s="257"/>
      <c r="PUG101" s="257"/>
      <c r="PUH101" s="257"/>
      <c r="PUI101" s="257"/>
      <c r="PUJ101" s="257"/>
      <c r="PUK101" s="257"/>
      <c r="PUL101" s="257"/>
      <c r="PUM101" s="257"/>
      <c r="PUN101" s="257"/>
      <c r="PUO101" s="257"/>
      <c r="PUP101" s="257"/>
      <c r="PUQ101" s="257"/>
      <c r="PUR101" s="257"/>
      <c r="PUS101" s="257"/>
      <c r="PUT101" s="257"/>
      <c r="PUU101" s="257"/>
      <c r="PUV101" s="257"/>
      <c r="PUW101" s="257"/>
      <c r="PUX101" s="257"/>
      <c r="PUY101" s="257"/>
      <c r="PUZ101" s="257"/>
      <c r="PVA101" s="257"/>
      <c r="PVB101" s="257"/>
      <c r="PVC101" s="257"/>
      <c r="PVD101" s="257"/>
      <c r="PVE101" s="257"/>
      <c r="PVF101" s="257"/>
      <c r="PVG101" s="257"/>
      <c r="PVH101" s="257"/>
      <c r="PVI101" s="257"/>
      <c r="PVJ101" s="257"/>
      <c r="PVK101" s="257"/>
      <c r="PVL101" s="257"/>
      <c r="PVM101" s="257"/>
      <c r="PVN101" s="257"/>
      <c r="PVO101" s="257"/>
      <c r="PVP101" s="257"/>
      <c r="PVQ101" s="257"/>
      <c r="PVR101" s="257"/>
      <c r="PVS101" s="257"/>
      <c r="PVT101" s="257"/>
      <c r="PVU101" s="257"/>
      <c r="PVV101" s="257"/>
      <c r="PVW101" s="257"/>
      <c r="PVX101" s="257"/>
      <c r="PVY101" s="257"/>
      <c r="PVZ101" s="257"/>
      <c r="PWA101" s="257"/>
      <c r="PWB101" s="257"/>
      <c r="PWC101" s="257"/>
      <c r="PWD101" s="257"/>
      <c r="PWE101" s="257"/>
      <c r="PWF101" s="257"/>
      <c r="PWG101" s="257"/>
      <c r="PWH101" s="257"/>
      <c r="PWI101" s="257"/>
      <c r="PWJ101" s="257"/>
      <c r="PWK101" s="257"/>
      <c r="PWL101" s="257"/>
      <c r="PWM101" s="257"/>
      <c r="PWN101" s="257"/>
      <c r="PWO101" s="257"/>
      <c r="PWP101" s="257"/>
      <c r="PWQ101" s="257"/>
      <c r="PWR101" s="257"/>
      <c r="PWS101" s="257"/>
      <c r="PWT101" s="257"/>
      <c r="PWU101" s="257"/>
      <c r="PWV101" s="257"/>
      <c r="PWW101" s="257"/>
      <c r="PWX101" s="257"/>
      <c r="PWY101" s="257"/>
      <c r="PWZ101" s="257"/>
      <c r="PXA101" s="257"/>
      <c r="PXB101" s="257"/>
      <c r="PXC101" s="257"/>
      <c r="PXD101" s="257"/>
      <c r="PXE101" s="257"/>
      <c r="PXF101" s="257"/>
      <c r="PXG101" s="257"/>
      <c r="PXH101" s="257"/>
      <c r="PXI101" s="257"/>
      <c r="PXJ101" s="257"/>
      <c r="PXK101" s="257"/>
      <c r="PXL101" s="257"/>
      <c r="PXM101" s="257"/>
      <c r="PXN101" s="257"/>
      <c r="PXO101" s="257"/>
      <c r="PXP101" s="257"/>
      <c r="PXQ101" s="257"/>
      <c r="PXR101" s="257"/>
      <c r="PXS101" s="257"/>
      <c r="PXT101" s="257"/>
      <c r="PXU101" s="257"/>
      <c r="PXV101" s="257"/>
      <c r="PXW101" s="257"/>
      <c r="PXX101" s="257"/>
      <c r="PXY101" s="257"/>
      <c r="PXZ101" s="257"/>
      <c r="PYA101" s="257"/>
      <c r="PYB101" s="257"/>
      <c r="PYC101" s="257"/>
      <c r="PYD101" s="257"/>
      <c r="PYE101" s="257"/>
      <c r="PYF101" s="257"/>
      <c r="PYG101" s="257"/>
      <c r="PYH101" s="257"/>
      <c r="PYI101" s="257"/>
      <c r="PYJ101" s="257"/>
      <c r="PYK101" s="257"/>
      <c r="PYL101" s="257"/>
      <c r="PYM101" s="257"/>
      <c r="PYN101" s="257"/>
      <c r="PYO101" s="257"/>
      <c r="PYP101" s="257"/>
      <c r="PYQ101" s="257"/>
      <c r="PYR101" s="257"/>
      <c r="PYS101" s="257"/>
      <c r="PYT101" s="257"/>
      <c r="PYU101" s="257"/>
      <c r="PYV101" s="257"/>
      <c r="PYW101" s="257"/>
      <c r="PYX101" s="257"/>
      <c r="PYY101" s="257"/>
      <c r="PYZ101" s="257"/>
      <c r="PZA101" s="257"/>
      <c r="PZB101" s="257"/>
      <c r="PZC101" s="257"/>
      <c r="PZD101" s="257"/>
      <c r="PZE101" s="257"/>
      <c r="PZF101" s="257"/>
      <c r="PZG101" s="257"/>
      <c r="PZH101" s="257"/>
      <c r="PZI101" s="257"/>
      <c r="PZJ101" s="257"/>
      <c r="PZK101" s="257"/>
      <c r="PZL101" s="257"/>
      <c r="PZM101" s="257"/>
      <c r="PZN101" s="257"/>
      <c r="PZO101" s="257"/>
      <c r="PZP101" s="257"/>
      <c r="PZQ101" s="257"/>
      <c r="PZR101" s="257"/>
      <c r="PZS101" s="257"/>
      <c r="PZT101" s="257"/>
      <c r="PZU101" s="257"/>
      <c r="PZV101" s="257"/>
      <c r="PZW101" s="257"/>
      <c r="PZX101" s="257"/>
      <c r="PZY101" s="257"/>
      <c r="PZZ101" s="257"/>
      <c r="QAA101" s="257"/>
      <c r="QAB101" s="257"/>
      <c r="QAC101" s="257"/>
      <c r="QAD101" s="257"/>
      <c r="QAE101" s="257"/>
      <c r="QAF101" s="257"/>
      <c r="QAG101" s="257"/>
      <c r="QAH101" s="257"/>
      <c r="QAI101" s="257"/>
      <c r="QAJ101" s="257"/>
      <c r="QAK101" s="257"/>
      <c r="QAL101" s="257"/>
      <c r="QAM101" s="257"/>
      <c r="QAN101" s="257"/>
      <c r="QAO101" s="257"/>
      <c r="QAP101" s="257"/>
      <c r="QAQ101" s="257"/>
      <c r="QAR101" s="257"/>
      <c r="QAS101" s="257"/>
      <c r="QAT101" s="257"/>
      <c r="QAU101" s="257"/>
      <c r="QAV101" s="257"/>
      <c r="QAW101" s="257"/>
      <c r="QAX101" s="257"/>
      <c r="QAY101" s="257"/>
      <c r="QAZ101" s="257"/>
      <c r="QBA101" s="257"/>
      <c r="QBB101" s="257"/>
      <c r="QBC101" s="257"/>
      <c r="QBD101" s="257"/>
      <c r="QBE101" s="257"/>
      <c r="QBF101" s="257"/>
      <c r="QBG101" s="257"/>
      <c r="QBH101" s="257"/>
      <c r="QBI101" s="257"/>
      <c r="QBJ101" s="257"/>
      <c r="QBK101" s="257"/>
      <c r="QBL101" s="257"/>
      <c r="QBM101" s="257"/>
      <c r="QBN101" s="257"/>
      <c r="QBO101" s="257"/>
      <c r="QBP101" s="257"/>
      <c r="QBQ101" s="257"/>
      <c r="QBR101" s="257"/>
      <c r="QBS101" s="257"/>
      <c r="QBT101" s="257"/>
      <c r="QBU101" s="257"/>
      <c r="QBV101" s="257"/>
      <c r="QBW101" s="257"/>
      <c r="QBX101" s="257"/>
      <c r="QBY101" s="257"/>
      <c r="QBZ101" s="257"/>
      <c r="QCA101" s="257"/>
      <c r="QCB101" s="257"/>
      <c r="QCC101" s="257"/>
      <c r="QCD101" s="257"/>
      <c r="QCE101" s="257"/>
      <c r="QCF101" s="257"/>
      <c r="QCG101" s="257"/>
      <c r="QCH101" s="257"/>
      <c r="QCI101" s="257"/>
      <c r="QCJ101" s="257"/>
      <c r="QCK101" s="257"/>
      <c r="QCL101" s="257"/>
      <c r="QCM101" s="257"/>
      <c r="QCN101" s="257"/>
      <c r="QCO101" s="257"/>
      <c r="QCP101" s="257"/>
      <c r="QCQ101" s="257"/>
      <c r="QCR101" s="257"/>
      <c r="QCS101" s="257"/>
      <c r="QCT101" s="257"/>
      <c r="QCU101" s="257"/>
      <c r="QCV101" s="257"/>
      <c r="QCW101" s="257"/>
      <c r="QCX101" s="257"/>
      <c r="QCY101" s="257"/>
      <c r="QCZ101" s="257"/>
      <c r="QDA101" s="257"/>
      <c r="QDB101" s="257"/>
      <c r="QDC101" s="257"/>
      <c r="QDD101" s="257"/>
      <c r="QDE101" s="257"/>
      <c r="QDF101" s="257"/>
      <c r="QDG101" s="257"/>
      <c r="QDH101" s="257"/>
      <c r="QDI101" s="257"/>
      <c r="QDJ101" s="257"/>
      <c r="QDK101" s="257"/>
      <c r="QDL101" s="257"/>
      <c r="QDM101" s="257"/>
      <c r="QDN101" s="257"/>
      <c r="QDO101" s="257"/>
      <c r="QDP101" s="257"/>
      <c r="QDQ101" s="257"/>
      <c r="QDR101" s="257"/>
      <c r="QDS101" s="257"/>
      <c r="QDT101" s="257"/>
      <c r="QDU101" s="257"/>
      <c r="QDV101" s="257"/>
      <c r="QDW101" s="257"/>
      <c r="QDX101" s="257"/>
      <c r="QDY101" s="257"/>
      <c r="QDZ101" s="257"/>
      <c r="QEA101" s="257"/>
      <c r="QEB101" s="257"/>
      <c r="QEC101" s="257"/>
      <c r="QED101" s="257"/>
      <c r="QEE101" s="257"/>
      <c r="QEF101" s="257"/>
      <c r="QEG101" s="257"/>
      <c r="QEH101" s="257"/>
      <c r="QEI101" s="257"/>
      <c r="QEJ101" s="257"/>
      <c r="QEK101" s="257"/>
      <c r="QEL101" s="257"/>
      <c r="QEM101" s="257"/>
      <c r="QEN101" s="257"/>
      <c r="QEO101" s="257"/>
      <c r="QEP101" s="257"/>
      <c r="QEQ101" s="257"/>
      <c r="QER101" s="257"/>
      <c r="QES101" s="257"/>
      <c r="QET101" s="257"/>
      <c r="QEU101" s="257"/>
      <c r="QEV101" s="257"/>
      <c r="QEW101" s="257"/>
      <c r="QEX101" s="257"/>
      <c r="QEY101" s="257"/>
      <c r="QEZ101" s="257"/>
      <c r="QFA101" s="257"/>
      <c r="QFB101" s="257"/>
      <c r="QFC101" s="257"/>
      <c r="QFD101" s="257"/>
      <c r="QFE101" s="257"/>
      <c r="QFF101" s="257"/>
      <c r="QFG101" s="257"/>
      <c r="QFH101" s="257"/>
      <c r="QFI101" s="257"/>
      <c r="QFJ101" s="257"/>
      <c r="QFK101" s="257"/>
      <c r="QFL101" s="257"/>
      <c r="QFM101" s="257"/>
      <c r="QFN101" s="257"/>
      <c r="QFO101" s="257"/>
      <c r="QFP101" s="257"/>
      <c r="QFQ101" s="257"/>
      <c r="QFR101" s="257"/>
      <c r="QFS101" s="257"/>
      <c r="QFT101" s="257"/>
      <c r="QFU101" s="257"/>
      <c r="QFV101" s="257"/>
      <c r="QFW101" s="257"/>
      <c r="QFX101" s="257"/>
      <c r="QFY101" s="257"/>
      <c r="QFZ101" s="257"/>
      <c r="QGA101" s="257"/>
      <c r="QGB101" s="257"/>
      <c r="QGC101" s="257"/>
      <c r="QGD101" s="257"/>
      <c r="QGE101" s="257"/>
      <c r="QGF101" s="257"/>
      <c r="QGG101" s="257"/>
      <c r="QGH101" s="257"/>
      <c r="QGI101" s="257"/>
      <c r="QGJ101" s="257"/>
      <c r="QGK101" s="257"/>
      <c r="QGL101" s="257"/>
      <c r="QGM101" s="257"/>
      <c r="QGN101" s="257"/>
      <c r="QGO101" s="257"/>
      <c r="QGP101" s="257"/>
      <c r="QGQ101" s="257"/>
      <c r="QGR101" s="257"/>
      <c r="QGS101" s="257"/>
      <c r="QGT101" s="257"/>
      <c r="QGU101" s="257"/>
      <c r="QGV101" s="257"/>
      <c r="QGW101" s="257"/>
      <c r="QGX101" s="257"/>
      <c r="QGY101" s="257"/>
      <c r="QGZ101" s="257"/>
      <c r="QHA101" s="257"/>
      <c r="QHB101" s="257"/>
      <c r="QHC101" s="257"/>
      <c r="QHD101" s="257"/>
      <c r="QHE101" s="257"/>
      <c r="QHF101" s="257"/>
      <c r="QHG101" s="257"/>
      <c r="QHH101" s="257"/>
      <c r="QHI101" s="257"/>
      <c r="QHJ101" s="257"/>
      <c r="QHK101" s="257"/>
      <c r="QHL101" s="257"/>
      <c r="QHM101" s="257"/>
      <c r="QHN101" s="257"/>
      <c r="QHO101" s="257"/>
      <c r="QHP101" s="257"/>
      <c r="QHQ101" s="257"/>
      <c r="QHR101" s="257"/>
      <c r="QHS101" s="257"/>
      <c r="QHT101" s="257"/>
      <c r="QHU101" s="257"/>
      <c r="QHV101" s="257"/>
      <c r="QHW101" s="257"/>
      <c r="QHX101" s="257"/>
      <c r="QHY101" s="257"/>
      <c r="QHZ101" s="257"/>
      <c r="QIA101" s="257"/>
      <c r="QIB101" s="257"/>
      <c r="QIC101" s="257"/>
      <c r="QID101" s="257"/>
      <c r="QIE101" s="257"/>
      <c r="QIF101" s="257"/>
      <c r="QIG101" s="257"/>
      <c r="QIH101" s="257"/>
      <c r="QII101" s="257"/>
      <c r="QIJ101" s="257"/>
      <c r="QIK101" s="257"/>
      <c r="QIL101" s="257"/>
      <c r="QIM101" s="257"/>
      <c r="QIN101" s="257"/>
      <c r="QIO101" s="257"/>
      <c r="QIP101" s="257"/>
      <c r="QIQ101" s="257"/>
      <c r="QIR101" s="257"/>
      <c r="QIS101" s="257"/>
      <c r="QIT101" s="257"/>
      <c r="QIU101" s="257"/>
      <c r="QIV101" s="257"/>
      <c r="QIW101" s="257"/>
      <c r="QIX101" s="257"/>
      <c r="QIY101" s="257"/>
      <c r="QIZ101" s="257"/>
      <c r="QJA101" s="257"/>
      <c r="QJB101" s="257"/>
      <c r="QJC101" s="257"/>
      <c r="QJD101" s="257"/>
      <c r="QJE101" s="257"/>
      <c r="QJF101" s="257"/>
      <c r="QJG101" s="257"/>
      <c r="QJH101" s="257"/>
      <c r="QJI101" s="257"/>
      <c r="QJJ101" s="257"/>
      <c r="QJK101" s="257"/>
      <c r="QJL101" s="257"/>
      <c r="QJM101" s="257"/>
      <c r="QJN101" s="257"/>
      <c r="QJO101" s="257"/>
      <c r="QJP101" s="257"/>
      <c r="QJQ101" s="257"/>
      <c r="QJR101" s="257"/>
      <c r="QJS101" s="257"/>
      <c r="QJT101" s="257"/>
      <c r="QJU101" s="257"/>
      <c r="QJV101" s="257"/>
      <c r="QJW101" s="257"/>
      <c r="QJX101" s="257"/>
      <c r="QJY101" s="257"/>
      <c r="QJZ101" s="257"/>
      <c r="QKA101" s="257"/>
      <c r="QKB101" s="257"/>
      <c r="QKC101" s="257"/>
      <c r="QKD101" s="257"/>
      <c r="QKE101" s="257"/>
      <c r="QKF101" s="257"/>
      <c r="QKG101" s="257"/>
      <c r="QKH101" s="257"/>
      <c r="QKI101" s="257"/>
      <c r="QKJ101" s="257"/>
      <c r="QKK101" s="257"/>
      <c r="QKL101" s="257"/>
      <c r="QKM101" s="257"/>
      <c r="QKN101" s="257"/>
      <c r="QKO101" s="257"/>
      <c r="QKP101" s="257"/>
      <c r="QKQ101" s="257"/>
      <c r="QKR101" s="257"/>
      <c r="QKS101" s="257"/>
      <c r="QKT101" s="257"/>
      <c r="QKU101" s="257"/>
      <c r="QKV101" s="257"/>
      <c r="QKW101" s="257"/>
      <c r="QKX101" s="257"/>
      <c r="QKY101" s="257"/>
      <c r="QKZ101" s="257"/>
      <c r="QLA101" s="257"/>
      <c r="QLB101" s="257"/>
      <c r="QLC101" s="257"/>
      <c r="QLD101" s="257"/>
      <c r="QLE101" s="257"/>
      <c r="QLF101" s="257"/>
      <c r="QLG101" s="257"/>
      <c r="QLH101" s="257"/>
      <c r="QLI101" s="257"/>
      <c r="QLJ101" s="257"/>
      <c r="QLK101" s="257"/>
      <c r="QLL101" s="257"/>
      <c r="QLM101" s="257"/>
      <c r="QLN101" s="257"/>
      <c r="QLO101" s="257"/>
      <c r="QLP101" s="257"/>
      <c r="QLQ101" s="257"/>
      <c r="QLR101" s="257"/>
      <c r="QLS101" s="257"/>
      <c r="QLT101" s="257"/>
      <c r="QLU101" s="257"/>
      <c r="QLV101" s="257"/>
      <c r="QLW101" s="257"/>
      <c r="QLX101" s="257"/>
      <c r="QLY101" s="257"/>
      <c r="QLZ101" s="257"/>
      <c r="QMA101" s="257"/>
      <c r="QMB101" s="257"/>
      <c r="QMC101" s="257"/>
      <c r="QMD101" s="257"/>
      <c r="QME101" s="257"/>
      <c r="QMF101" s="257"/>
      <c r="QMG101" s="257"/>
      <c r="QMH101" s="257"/>
      <c r="QMI101" s="257"/>
      <c r="QMJ101" s="257"/>
      <c r="QMK101" s="257"/>
      <c r="QML101" s="257"/>
      <c r="QMM101" s="257"/>
      <c r="QMN101" s="257"/>
      <c r="QMO101" s="257"/>
      <c r="QMP101" s="257"/>
      <c r="QMQ101" s="257"/>
      <c r="QMR101" s="257"/>
      <c r="QMS101" s="257"/>
      <c r="QMT101" s="257"/>
      <c r="QMU101" s="257"/>
      <c r="QMV101" s="257"/>
      <c r="QMW101" s="257"/>
      <c r="QMX101" s="257"/>
      <c r="QMY101" s="257"/>
      <c r="QMZ101" s="257"/>
      <c r="QNA101" s="257"/>
      <c r="QNB101" s="257"/>
      <c r="QNC101" s="257"/>
      <c r="QND101" s="257"/>
      <c r="QNE101" s="257"/>
      <c r="QNF101" s="257"/>
      <c r="QNG101" s="257"/>
      <c r="QNH101" s="257"/>
      <c r="QNI101" s="257"/>
      <c r="QNJ101" s="257"/>
      <c r="QNK101" s="257"/>
      <c r="QNL101" s="257"/>
      <c r="QNM101" s="257"/>
      <c r="QNN101" s="257"/>
      <c r="QNO101" s="257"/>
      <c r="QNP101" s="257"/>
      <c r="QNQ101" s="257"/>
      <c r="QNR101" s="257"/>
      <c r="QNS101" s="257"/>
      <c r="QNT101" s="257"/>
      <c r="QNU101" s="257"/>
      <c r="QNV101" s="257"/>
      <c r="QNW101" s="257"/>
      <c r="QNX101" s="257"/>
      <c r="QNY101" s="257"/>
      <c r="QNZ101" s="257"/>
      <c r="QOA101" s="257"/>
      <c r="QOB101" s="257"/>
      <c r="QOC101" s="257"/>
      <c r="QOD101" s="257"/>
      <c r="QOE101" s="257"/>
      <c r="QOF101" s="257"/>
      <c r="QOG101" s="257"/>
      <c r="QOH101" s="257"/>
      <c r="QOI101" s="257"/>
      <c r="QOJ101" s="257"/>
      <c r="QOK101" s="257"/>
      <c r="QOL101" s="257"/>
      <c r="QOM101" s="257"/>
      <c r="QON101" s="257"/>
      <c r="QOO101" s="257"/>
      <c r="QOP101" s="257"/>
      <c r="QOQ101" s="257"/>
      <c r="QOR101" s="257"/>
      <c r="QOS101" s="257"/>
      <c r="QOT101" s="257"/>
      <c r="QOU101" s="257"/>
      <c r="QOV101" s="257"/>
      <c r="QOW101" s="257"/>
      <c r="QOX101" s="257"/>
      <c r="QOY101" s="257"/>
      <c r="QOZ101" s="257"/>
      <c r="QPA101" s="257"/>
      <c r="QPB101" s="257"/>
      <c r="QPC101" s="257"/>
      <c r="QPD101" s="257"/>
      <c r="QPE101" s="257"/>
      <c r="QPF101" s="257"/>
      <c r="QPG101" s="257"/>
      <c r="QPH101" s="257"/>
      <c r="QPI101" s="257"/>
      <c r="QPJ101" s="257"/>
      <c r="QPK101" s="257"/>
      <c r="QPL101" s="257"/>
      <c r="QPM101" s="257"/>
      <c r="QPN101" s="257"/>
      <c r="QPO101" s="257"/>
      <c r="QPP101" s="257"/>
      <c r="QPQ101" s="257"/>
      <c r="QPR101" s="257"/>
      <c r="QPS101" s="257"/>
      <c r="QPT101" s="257"/>
      <c r="QPU101" s="257"/>
      <c r="QPV101" s="257"/>
      <c r="QPW101" s="257"/>
      <c r="QPX101" s="257"/>
      <c r="QPY101" s="257"/>
      <c r="QPZ101" s="257"/>
      <c r="QQA101" s="257"/>
      <c r="QQB101" s="257"/>
      <c r="QQC101" s="257"/>
      <c r="QQD101" s="257"/>
      <c r="QQE101" s="257"/>
      <c r="QQF101" s="257"/>
      <c r="QQG101" s="257"/>
      <c r="QQH101" s="257"/>
      <c r="QQI101" s="257"/>
      <c r="QQJ101" s="257"/>
      <c r="QQK101" s="257"/>
      <c r="QQL101" s="257"/>
      <c r="QQM101" s="257"/>
      <c r="QQN101" s="257"/>
      <c r="QQO101" s="257"/>
      <c r="QQP101" s="257"/>
      <c r="QQQ101" s="257"/>
      <c r="QQR101" s="257"/>
      <c r="QQS101" s="257"/>
      <c r="QQT101" s="257"/>
      <c r="QQU101" s="257"/>
      <c r="QQV101" s="257"/>
      <c r="QQW101" s="257"/>
      <c r="QQX101" s="257"/>
      <c r="QQY101" s="257"/>
      <c r="QQZ101" s="257"/>
      <c r="QRA101" s="257"/>
      <c r="QRB101" s="257"/>
      <c r="QRC101" s="257"/>
      <c r="QRD101" s="257"/>
      <c r="QRE101" s="257"/>
      <c r="QRF101" s="257"/>
      <c r="QRG101" s="257"/>
      <c r="QRH101" s="257"/>
      <c r="QRI101" s="257"/>
      <c r="QRJ101" s="257"/>
      <c r="QRK101" s="257"/>
      <c r="QRL101" s="257"/>
      <c r="QRM101" s="257"/>
      <c r="QRN101" s="257"/>
      <c r="QRO101" s="257"/>
      <c r="QRP101" s="257"/>
      <c r="QRQ101" s="257"/>
      <c r="QRR101" s="257"/>
      <c r="QRS101" s="257"/>
      <c r="QRT101" s="257"/>
      <c r="QRU101" s="257"/>
      <c r="QRV101" s="257"/>
      <c r="QRW101" s="257"/>
      <c r="QRX101" s="257"/>
      <c r="QRY101" s="257"/>
      <c r="QRZ101" s="257"/>
      <c r="QSA101" s="257"/>
      <c r="QSB101" s="257"/>
      <c r="QSC101" s="257"/>
      <c r="QSD101" s="257"/>
      <c r="QSE101" s="257"/>
      <c r="QSF101" s="257"/>
      <c r="QSG101" s="257"/>
      <c r="QSH101" s="257"/>
      <c r="QSI101" s="257"/>
      <c r="QSJ101" s="257"/>
      <c r="QSK101" s="257"/>
      <c r="QSL101" s="257"/>
      <c r="QSM101" s="257"/>
      <c r="QSN101" s="257"/>
      <c r="QSO101" s="257"/>
      <c r="QSP101" s="257"/>
      <c r="QSQ101" s="257"/>
      <c r="QSR101" s="257"/>
      <c r="QSS101" s="257"/>
      <c r="QST101" s="257"/>
      <c r="QSU101" s="257"/>
      <c r="QSV101" s="257"/>
      <c r="QSW101" s="257"/>
      <c r="QSX101" s="257"/>
      <c r="QSY101" s="257"/>
      <c r="QSZ101" s="257"/>
      <c r="QTA101" s="257"/>
      <c r="QTB101" s="257"/>
      <c r="QTC101" s="257"/>
      <c r="QTD101" s="257"/>
      <c r="QTE101" s="257"/>
      <c r="QTF101" s="257"/>
      <c r="QTG101" s="257"/>
      <c r="QTH101" s="257"/>
      <c r="QTI101" s="257"/>
      <c r="QTJ101" s="257"/>
      <c r="QTK101" s="257"/>
      <c r="QTL101" s="257"/>
      <c r="QTM101" s="257"/>
      <c r="QTN101" s="257"/>
      <c r="QTO101" s="257"/>
      <c r="QTP101" s="257"/>
      <c r="QTQ101" s="257"/>
      <c r="QTR101" s="257"/>
      <c r="QTS101" s="257"/>
      <c r="QTT101" s="257"/>
      <c r="QTU101" s="257"/>
      <c r="QTV101" s="257"/>
      <c r="QTW101" s="257"/>
      <c r="QTX101" s="257"/>
      <c r="QTY101" s="257"/>
      <c r="QTZ101" s="257"/>
      <c r="QUA101" s="257"/>
      <c r="QUB101" s="257"/>
      <c r="QUC101" s="257"/>
      <c r="QUD101" s="257"/>
      <c r="QUE101" s="257"/>
      <c r="QUF101" s="257"/>
      <c r="QUG101" s="257"/>
      <c r="QUH101" s="257"/>
      <c r="QUI101" s="257"/>
      <c r="QUJ101" s="257"/>
      <c r="QUK101" s="257"/>
      <c r="QUL101" s="257"/>
      <c r="QUM101" s="257"/>
      <c r="QUN101" s="257"/>
      <c r="QUO101" s="257"/>
      <c r="QUP101" s="257"/>
      <c r="QUQ101" s="257"/>
      <c r="QUR101" s="257"/>
      <c r="QUS101" s="257"/>
      <c r="QUT101" s="257"/>
      <c r="QUU101" s="257"/>
      <c r="QUV101" s="257"/>
      <c r="QUW101" s="257"/>
      <c r="QUX101" s="257"/>
      <c r="QUY101" s="257"/>
      <c r="QUZ101" s="257"/>
      <c r="QVA101" s="257"/>
      <c r="QVB101" s="257"/>
      <c r="QVC101" s="257"/>
      <c r="QVD101" s="257"/>
      <c r="QVE101" s="257"/>
      <c r="QVF101" s="257"/>
      <c r="QVG101" s="257"/>
      <c r="QVH101" s="257"/>
      <c r="QVI101" s="257"/>
      <c r="QVJ101" s="257"/>
      <c r="QVK101" s="257"/>
      <c r="QVL101" s="257"/>
      <c r="QVM101" s="257"/>
      <c r="QVN101" s="257"/>
      <c r="QVO101" s="257"/>
      <c r="QVP101" s="257"/>
      <c r="QVQ101" s="257"/>
      <c r="QVR101" s="257"/>
      <c r="QVS101" s="257"/>
      <c r="QVT101" s="257"/>
      <c r="QVU101" s="257"/>
      <c r="QVV101" s="257"/>
      <c r="QVW101" s="257"/>
      <c r="QVX101" s="257"/>
      <c r="QVY101" s="257"/>
      <c r="QVZ101" s="257"/>
      <c r="QWA101" s="257"/>
      <c r="QWB101" s="257"/>
      <c r="QWC101" s="257"/>
      <c r="QWD101" s="257"/>
      <c r="QWE101" s="257"/>
      <c r="QWF101" s="257"/>
      <c r="QWG101" s="257"/>
      <c r="QWH101" s="257"/>
      <c r="QWI101" s="257"/>
      <c r="QWJ101" s="257"/>
      <c r="QWK101" s="257"/>
      <c r="QWL101" s="257"/>
      <c r="QWM101" s="257"/>
      <c r="QWN101" s="257"/>
      <c r="QWO101" s="257"/>
      <c r="QWP101" s="257"/>
      <c r="QWQ101" s="257"/>
      <c r="QWR101" s="257"/>
      <c r="QWS101" s="257"/>
      <c r="QWT101" s="257"/>
      <c r="QWU101" s="257"/>
      <c r="QWV101" s="257"/>
      <c r="QWW101" s="257"/>
      <c r="QWX101" s="257"/>
      <c r="QWY101" s="257"/>
      <c r="QWZ101" s="257"/>
      <c r="QXA101" s="257"/>
      <c r="QXB101" s="257"/>
      <c r="QXC101" s="257"/>
      <c r="QXD101" s="257"/>
      <c r="QXE101" s="257"/>
      <c r="QXF101" s="257"/>
      <c r="QXG101" s="257"/>
      <c r="QXH101" s="257"/>
      <c r="QXI101" s="257"/>
      <c r="QXJ101" s="257"/>
      <c r="QXK101" s="257"/>
      <c r="QXL101" s="257"/>
      <c r="QXM101" s="257"/>
      <c r="QXN101" s="257"/>
      <c r="QXO101" s="257"/>
      <c r="QXP101" s="257"/>
      <c r="QXQ101" s="257"/>
      <c r="QXR101" s="257"/>
      <c r="QXS101" s="257"/>
      <c r="QXT101" s="257"/>
      <c r="QXU101" s="257"/>
      <c r="QXV101" s="257"/>
      <c r="QXW101" s="257"/>
      <c r="QXX101" s="257"/>
      <c r="QXY101" s="257"/>
      <c r="QXZ101" s="257"/>
      <c r="QYA101" s="257"/>
      <c r="QYB101" s="257"/>
      <c r="QYC101" s="257"/>
      <c r="QYD101" s="257"/>
      <c r="QYE101" s="257"/>
      <c r="QYF101" s="257"/>
      <c r="QYG101" s="257"/>
      <c r="QYH101" s="257"/>
      <c r="QYI101" s="257"/>
      <c r="QYJ101" s="257"/>
      <c r="QYK101" s="257"/>
      <c r="QYL101" s="257"/>
      <c r="QYM101" s="257"/>
      <c r="QYN101" s="257"/>
      <c r="QYO101" s="257"/>
      <c r="QYP101" s="257"/>
      <c r="QYQ101" s="257"/>
      <c r="QYR101" s="257"/>
      <c r="QYS101" s="257"/>
      <c r="QYT101" s="257"/>
      <c r="QYU101" s="257"/>
      <c r="QYV101" s="257"/>
      <c r="QYW101" s="257"/>
      <c r="QYX101" s="257"/>
      <c r="QYY101" s="257"/>
      <c r="QYZ101" s="257"/>
      <c r="QZA101" s="257"/>
      <c r="QZB101" s="257"/>
      <c r="QZC101" s="257"/>
      <c r="QZD101" s="257"/>
      <c r="QZE101" s="257"/>
      <c r="QZF101" s="257"/>
      <c r="QZG101" s="257"/>
      <c r="QZH101" s="257"/>
      <c r="QZI101" s="257"/>
      <c r="QZJ101" s="257"/>
      <c r="QZK101" s="257"/>
      <c r="QZL101" s="257"/>
      <c r="QZM101" s="257"/>
      <c r="QZN101" s="257"/>
      <c r="QZO101" s="257"/>
      <c r="QZP101" s="257"/>
      <c r="QZQ101" s="257"/>
      <c r="QZR101" s="257"/>
      <c r="QZS101" s="257"/>
      <c r="QZT101" s="257"/>
      <c r="QZU101" s="257"/>
      <c r="QZV101" s="257"/>
      <c r="QZW101" s="257"/>
      <c r="QZX101" s="257"/>
      <c r="QZY101" s="257"/>
      <c r="QZZ101" s="257"/>
      <c r="RAA101" s="257"/>
      <c r="RAB101" s="257"/>
      <c r="RAC101" s="257"/>
      <c r="RAD101" s="257"/>
      <c r="RAE101" s="257"/>
      <c r="RAF101" s="257"/>
      <c r="RAG101" s="257"/>
      <c r="RAH101" s="257"/>
      <c r="RAI101" s="257"/>
      <c r="RAJ101" s="257"/>
      <c r="RAK101" s="257"/>
      <c r="RAL101" s="257"/>
      <c r="RAM101" s="257"/>
      <c r="RAN101" s="257"/>
      <c r="RAO101" s="257"/>
      <c r="RAP101" s="257"/>
      <c r="RAQ101" s="257"/>
      <c r="RAR101" s="257"/>
      <c r="RAS101" s="257"/>
      <c r="RAT101" s="257"/>
      <c r="RAU101" s="257"/>
      <c r="RAV101" s="257"/>
      <c r="RAW101" s="257"/>
      <c r="RAX101" s="257"/>
      <c r="RAY101" s="257"/>
      <c r="RAZ101" s="257"/>
      <c r="RBA101" s="257"/>
      <c r="RBB101" s="257"/>
      <c r="RBC101" s="257"/>
      <c r="RBD101" s="257"/>
      <c r="RBE101" s="257"/>
      <c r="RBF101" s="257"/>
      <c r="RBG101" s="257"/>
      <c r="RBH101" s="257"/>
      <c r="RBI101" s="257"/>
      <c r="RBJ101" s="257"/>
      <c r="RBK101" s="257"/>
      <c r="RBL101" s="257"/>
      <c r="RBM101" s="257"/>
      <c r="RBN101" s="257"/>
      <c r="RBO101" s="257"/>
      <c r="RBP101" s="257"/>
      <c r="RBQ101" s="257"/>
      <c r="RBR101" s="257"/>
      <c r="RBS101" s="257"/>
      <c r="RBT101" s="257"/>
      <c r="RBU101" s="257"/>
      <c r="RBV101" s="257"/>
      <c r="RBW101" s="257"/>
      <c r="RBX101" s="257"/>
      <c r="RBY101" s="257"/>
      <c r="RBZ101" s="257"/>
      <c r="RCA101" s="257"/>
      <c r="RCB101" s="257"/>
      <c r="RCC101" s="257"/>
      <c r="RCD101" s="257"/>
      <c r="RCE101" s="257"/>
      <c r="RCF101" s="257"/>
      <c r="RCG101" s="257"/>
      <c r="RCH101" s="257"/>
      <c r="RCI101" s="257"/>
      <c r="RCJ101" s="257"/>
      <c r="RCK101" s="257"/>
      <c r="RCL101" s="257"/>
      <c r="RCM101" s="257"/>
      <c r="RCN101" s="257"/>
      <c r="RCO101" s="257"/>
      <c r="RCP101" s="257"/>
      <c r="RCQ101" s="257"/>
      <c r="RCR101" s="257"/>
      <c r="RCS101" s="257"/>
      <c r="RCT101" s="257"/>
      <c r="RCU101" s="257"/>
      <c r="RCV101" s="257"/>
      <c r="RCW101" s="257"/>
      <c r="RCX101" s="257"/>
      <c r="RCY101" s="257"/>
      <c r="RCZ101" s="257"/>
      <c r="RDA101" s="257"/>
      <c r="RDB101" s="257"/>
      <c r="RDC101" s="257"/>
      <c r="RDD101" s="257"/>
      <c r="RDE101" s="257"/>
      <c r="RDF101" s="257"/>
      <c r="RDG101" s="257"/>
      <c r="RDH101" s="257"/>
      <c r="RDI101" s="257"/>
      <c r="RDJ101" s="257"/>
      <c r="RDK101" s="257"/>
      <c r="RDL101" s="257"/>
      <c r="RDM101" s="257"/>
      <c r="RDN101" s="257"/>
      <c r="RDO101" s="257"/>
      <c r="RDP101" s="257"/>
      <c r="RDQ101" s="257"/>
      <c r="RDR101" s="257"/>
      <c r="RDS101" s="257"/>
      <c r="RDT101" s="257"/>
      <c r="RDU101" s="257"/>
      <c r="RDV101" s="257"/>
      <c r="RDW101" s="257"/>
      <c r="RDX101" s="257"/>
      <c r="RDY101" s="257"/>
      <c r="RDZ101" s="257"/>
      <c r="REA101" s="257"/>
      <c r="REB101" s="257"/>
      <c r="REC101" s="257"/>
      <c r="RED101" s="257"/>
      <c r="REE101" s="257"/>
      <c r="REF101" s="257"/>
      <c r="REG101" s="257"/>
      <c r="REH101" s="257"/>
      <c r="REI101" s="257"/>
      <c r="REJ101" s="257"/>
      <c r="REK101" s="257"/>
      <c r="REL101" s="257"/>
      <c r="REM101" s="257"/>
      <c r="REN101" s="257"/>
      <c r="REO101" s="257"/>
      <c r="REP101" s="257"/>
      <c r="REQ101" s="257"/>
      <c r="RER101" s="257"/>
      <c r="RES101" s="257"/>
      <c r="RET101" s="257"/>
      <c r="REU101" s="257"/>
      <c r="REV101" s="257"/>
      <c r="REW101" s="257"/>
      <c r="REX101" s="257"/>
      <c r="REY101" s="257"/>
      <c r="REZ101" s="257"/>
      <c r="RFA101" s="257"/>
      <c r="RFB101" s="257"/>
      <c r="RFC101" s="257"/>
      <c r="RFD101" s="257"/>
      <c r="RFE101" s="257"/>
      <c r="RFF101" s="257"/>
      <c r="RFG101" s="257"/>
      <c r="RFH101" s="257"/>
      <c r="RFI101" s="257"/>
      <c r="RFJ101" s="257"/>
      <c r="RFK101" s="257"/>
      <c r="RFL101" s="257"/>
      <c r="RFM101" s="257"/>
      <c r="RFN101" s="257"/>
      <c r="RFO101" s="257"/>
      <c r="RFP101" s="257"/>
      <c r="RFQ101" s="257"/>
      <c r="RFR101" s="257"/>
      <c r="RFS101" s="257"/>
      <c r="RFT101" s="257"/>
      <c r="RFU101" s="257"/>
      <c r="RFV101" s="257"/>
      <c r="RFW101" s="257"/>
      <c r="RFX101" s="257"/>
      <c r="RFY101" s="257"/>
      <c r="RFZ101" s="257"/>
      <c r="RGA101" s="257"/>
      <c r="RGB101" s="257"/>
      <c r="RGC101" s="257"/>
      <c r="RGD101" s="257"/>
      <c r="RGE101" s="257"/>
      <c r="RGF101" s="257"/>
      <c r="RGG101" s="257"/>
      <c r="RGH101" s="257"/>
      <c r="RGI101" s="257"/>
      <c r="RGJ101" s="257"/>
      <c r="RGK101" s="257"/>
      <c r="RGL101" s="257"/>
      <c r="RGM101" s="257"/>
      <c r="RGN101" s="257"/>
      <c r="RGO101" s="257"/>
      <c r="RGP101" s="257"/>
      <c r="RGQ101" s="257"/>
      <c r="RGR101" s="257"/>
      <c r="RGS101" s="257"/>
      <c r="RGT101" s="257"/>
      <c r="RGU101" s="257"/>
      <c r="RGV101" s="257"/>
      <c r="RGW101" s="257"/>
      <c r="RGX101" s="257"/>
      <c r="RGY101" s="257"/>
      <c r="RGZ101" s="257"/>
      <c r="RHA101" s="257"/>
      <c r="RHB101" s="257"/>
      <c r="RHC101" s="257"/>
      <c r="RHD101" s="257"/>
      <c r="RHE101" s="257"/>
      <c r="RHF101" s="257"/>
      <c r="RHG101" s="257"/>
      <c r="RHH101" s="257"/>
      <c r="RHI101" s="257"/>
      <c r="RHJ101" s="257"/>
      <c r="RHK101" s="257"/>
      <c r="RHL101" s="257"/>
      <c r="RHM101" s="257"/>
      <c r="RHN101" s="257"/>
      <c r="RHO101" s="257"/>
      <c r="RHP101" s="257"/>
      <c r="RHQ101" s="257"/>
      <c r="RHR101" s="257"/>
      <c r="RHS101" s="257"/>
      <c r="RHT101" s="257"/>
      <c r="RHU101" s="257"/>
      <c r="RHV101" s="257"/>
      <c r="RHW101" s="257"/>
      <c r="RHX101" s="257"/>
      <c r="RHY101" s="257"/>
      <c r="RHZ101" s="257"/>
      <c r="RIA101" s="257"/>
      <c r="RIB101" s="257"/>
      <c r="RIC101" s="257"/>
      <c r="RID101" s="257"/>
      <c r="RIE101" s="257"/>
      <c r="RIF101" s="257"/>
      <c r="RIG101" s="257"/>
      <c r="RIH101" s="257"/>
      <c r="RII101" s="257"/>
      <c r="RIJ101" s="257"/>
      <c r="RIK101" s="257"/>
      <c r="RIL101" s="257"/>
      <c r="RIM101" s="257"/>
      <c r="RIN101" s="257"/>
      <c r="RIO101" s="257"/>
      <c r="RIP101" s="257"/>
      <c r="RIQ101" s="257"/>
      <c r="RIR101" s="257"/>
      <c r="RIS101" s="257"/>
      <c r="RIT101" s="257"/>
      <c r="RIU101" s="257"/>
      <c r="RIV101" s="257"/>
      <c r="RIW101" s="257"/>
      <c r="RIX101" s="257"/>
      <c r="RIY101" s="257"/>
      <c r="RIZ101" s="257"/>
      <c r="RJA101" s="257"/>
      <c r="RJB101" s="257"/>
      <c r="RJC101" s="257"/>
      <c r="RJD101" s="257"/>
      <c r="RJE101" s="257"/>
      <c r="RJF101" s="257"/>
      <c r="RJG101" s="257"/>
      <c r="RJH101" s="257"/>
      <c r="RJI101" s="257"/>
      <c r="RJJ101" s="257"/>
      <c r="RJK101" s="257"/>
      <c r="RJL101" s="257"/>
      <c r="RJM101" s="257"/>
      <c r="RJN101" s="257"/>
      <c r="RJO101" s="257"/>
      <c r="RJP101" s="257"/>
      <c r="RJQ101" s="257"/>
      <c r="RJR101" s="257"/>
      <c r="RJS101" s="257"/>
      <c r="RJT101" s="257"/>
      <c r="RJU101" s="257"/>
      <c r="RJV101" s="257"/>
      <c r="RJW101" s="257"/>
      <c r="RJX101" s="257"/>
      <c r="RJY101" s="257"/>
      <c r="RJZ101" s="257"/>
      <c r="RKA101" s="257"/>
      <c r="RKB101" s="257"/>
      <c r="RKC101" s="257"/>
      <c r="RKD101" s="257"/>
      <c r="RKE101" s="257"/>
      <c r="RKF101" s="257"/>
      <c r="RKG101" s="257"/>
      <c r="RKH101" s="257"/>
      <c r="RKI101" s="257"/>
      <c r="RKJ101" s="257"/>
      <c r="RKK101" s="257"/>
      <c r="RKL101" s="257"/>
      <c r="RKM101" s="257"/>
      <c r="RKN101" s="257"/>
      <c r="RKO101" s="257"/>
      <c r="RKP101" s="257"/>
      <c r="RKQ101" s="257"/>
      <c r="RKR101" s="257"/>
      <c r="RKS101" s="257"/>
      <c r="RKT101" s="257"/>
      <c r="RKU101" s="257"/>
      <c r="RKV101" s="257"/>
      <c r="RKW101" s="257"/>
      <c r="RKX101" s="257"/>
      <c r="RKY101" s="257"/>
      <c r="RKZ101" s="257"/>
      <c r="RLA101" s="257"/>
      <c r="RLB101" s="257"/>
      <c r="RLC101" s="257"/>
      <c r="RLD101" s="257"/>
      <c r="RLE101" s="257"/>
      <c r="RLF101" s="257"/>
      <c r="RLG101" s="257"/>
      <c r="RLH101" s="257"/>
      <c r="RLI101" s="257"/>
      <c r="RLJ101" s="257"/>
      <c r="RLK101" s="257"/>
      <c r="RLL101" s="257"/>
      <c r="RLM101" s="257"/>
      <c r="RLN101" s="257"/>
      <c r="RLO101" s="257"/>
      <c r="RLP101" s="257"/>
      <c r="RLQ101" s="257"/>
      <c r="RLR101" s="257"/>
      <c r="RLS101" s="257"/>
      <c r="RLT101" s="257"/>
      <c r="RLU101" s="257"/>
      <c r="RLV101" s="257"/>
      <c r="RLW101" s="257"/>
      <c r="RLX101" s="257"/>
      <c r="RLY101" s="257"/>
      <c r="RLZ101" s="257"/>
      <c r="RMA101" s="257"/>
      <c r="RMB101" s="257"/>
      <c r="RMC101" s="257"/>
      <c r="RMD101" s="257"/>
      <c r="RME101" s="257"/>
      <c r="RMF101" s="257"/>
      <c r="RMG101" s="257"/>
      <c r="RMH101" s="257"/>
      <c r="RMI101" s="257"/>
      <c r="RMJ101" s="257"/>
      <c r="RMK101" s="257"/>
      <c r="RML101" s="257"/>
      <c r="RMM101" s="257"/>
      <c r="RMN101" s="257"/>
      <c r="RMO101" s="257"/>
      <c r="RMP101" s="257"/>
      <c r="RMQ101" s="257"/>
      <c r="RMR101" s="257"/>
      <c r="RMS101" s="257"/>
      <c r="RMT101" s="257"/>
      <c r="RMU101" s="257"/>
      <c r="RMV101" s="257"/>
      <c r="RMW101" s="257"/>
      <c r="RMX101" s="257"/>
      <c r="RMY101" s="257"/>
      <c r="RMZ101" s="257"/>
      <c r="RNA101" s="257"/>
      <c r="RNB101" s="257"/>
      <c r="RNC101" s="257"/>
      <c r="RND101" s="257"/>
      <c r="RNE101" s="257"/>
      <c r="RNF101" s="257"/>
      <c r="RNG101" s="257"/>
      <c r="RNH101" s="257"/>
      <c r="RNI101" s="257"/>
      <c r="RNJ101" s="257"/>
      <c r="RNK101" s="257"/>
      <c r="RNL101" s="257"/>
      <c r="RNM101" s="257"/>
      <c r="RNN101" s="257"/>
      <c r="RNO101" s="257"/>
      <c r="RNP101" s="257"/>
      <c r="RNQ101" s="257"/>
      <c r="RNR101" s="257"/>
      <c r="RNS101" s="257"/>
      <c r="RNT101" s="257"/>
      <c r="RNU101" s="257"/>
      <c r="RNV101" s="257"/>
      <c r="RNW101" s="257"/>
      <c r="RNX101" s="257"/>
      <c r="RNY101" s="257"/>
      <c r="RNZ101" s="257"/>
      <c r="ROA101" s="257"/>
      <c r="ROB101" s="257"/>
      <c r="ROC101" s="257"/>
      <c r="ROD101" s="257"/>
      <c r="ROE101" s="257"/>
      <c r="ROF101" s="257"/>
      <c r="ROG101" s="257"/>
      <c r="ROH101" s="257"/>
      <c r="ROI101" s="257"/>
      <c r="ROJ101" s="257"/>
      <c r="ROK101" s="257"/>
      <c r="ROL101" s="257"/>
      <c r="ROM101" s="257"/>
      <c r="RON101" s="257"/>
      <c r="ROO101" s="257"/>
      <c r="ROP101" s="257"/>
      <c r="ROQ101" s="257"/>
      <c r="ROR101" s="257"/>
      <c r="ROS101" s="257"/>
      <c r="ROT101" s="257"/>
      <c r="ROU101" s="257"/>
      <c r="ROV101" s="257"/>
      <c r="ROW101" s="257"/>
      <c r="ROX101" s="257"/>
      <c r="ROY101" s="257"/>
      <c r="ROZ101" s="257"/>
      <c r="RPA101" s="257"/>
      <c r="RPB101" s="257"/>
      <c r="RPC101" s="257"/>
      <c r="RPD101" s="257"/>
      <c r="RPE101" s="257"/>
      <c r="RPF101" s="257"/>
      <c r="RPG101" s="257"/>
      <c r="RPH101" s="257"/>
      <c r="RPI101" s="257"/>
      <c r="RPJ101" s="257"/>
      <c r="RPK101" s="257"/>
      <c r="RPL101" s="257"/>
      <c r="RPM101" s="257"/>
      <c r="RPN101" s="257"/>
      <c r="RPO101" s="257"/>
      <c r="RPP101" s="257"/>
      <c r="RPQ101" s="257"/>
      <c r="RPR101" s="257"/>
      <c r="RPS101" s="257"/>
      <c r="RPT101" s="257"/>
      <c r="RPU101" s="257"/>
      <c r="RPV101" s="257"/>
      <c r="RPW101" s="257"/>
      <c r="RPX101" s="257"/>
      <c r="RPY101" s="257"/>
      <c r="RPZ101" s="257"/>
      <c r="RQA101" s="257"/>
      <c r="RQB101" s="257"/>
      <c r="RQC101" s="257"/>
      <c r="RQD101" s="257"/>
      <c r="RQE101" s="257"/>
      <c r="RQF101" s="257"/>
      <c r="RQG101" s="257"/>
      <c r="RQH101" s="257"/>
      <c r="RQI101" s="257"/>
      <c r="RQJ101" s="257"/>
      <c r="RQK101" s="257"/>
      <c r="RQL101" s="257"/>
      <c r="RQM101" s="257"/>
      <c r="RQN101" s="257"/>
      <c r="RQO101" s="257"/>
      <c r="RQP101" s="257"/>
      <c r="RQQ101" s="257"/>
      <c r="RQR101" s="257"/>
      <c r="RQS101" s="257"/>
      <c r="RQT101" s="257"/>
      <c r="RQU101" s="257"/>
      <c r="RQV101" s="257"/>
      <c r="RQW101" s="257"/>
      <c r="RQX101" s="257"/>
      <c r="RQY101" s="257"/>
      <c r="RQZ101" s="257"/>
      <c r="RRA101" s="257"/>
      <c r="RRB101" s="257"/>
      <c r="RRC101" s="257"/>
      <c r="RRD101" s="257"/>
      <c r="RRE101" s="257"/>
      <c r="RRF101" s="257"/>
      <c r="RRG101" s="257"/>
      <c r="RRH101" s="257"/>
      <c r="RRI101" s="257"/>
      <c r="RRJ101" s="257"/>
      <c r="RRK101" s="257"/>
      <c r="RRL101" s="257"/>
      <c r="RRM101" s="257"/>
      <c r="RRN101" s="257"/>
      <c r="RRO101" s="257"/>
      <c r="RRP101" s="257"/>
      <c r="RRQ101" s="257"/>
      <c r="RRR101" s="257"/>
      <c r="RRS101" s="257"/>
      <c r="RRT101" s="257"/>
      <c r="RRU101" s="257"/>
      <c r="RRV101" s="257"/>
      <c r="RRW101" s="257"/>
      <c r="RRX101" s="257"/>
      <c r="RRY101" s="257"/>
      <c r="RRZ101" s="257"/>
      <c r="RSA101" s="257"/>
      <c r="RSB101" s="257"/>
      <c r="RSC101" s="257"/>
      <c r="RSD101" s="257"/>
      <c r="RSE101" s="257"/>
      <c r="RSF101" s="257"/>
      <c r="RSG101" s="257"/>
      <c r="RSH101" s="257"/>
      <c r="RSI101" s="257"/>
      <c r="RSJ101" s="257"/>
      <c r="RSK101" s="257"/>
      <c r="RSL101" s="257"/>
      <c r="RSM101" s="257"/>
      <c r="RSN101" s="257"/>
      <c r="RSO101" s="257"/>
      <c r="RSP101" s="257"/>
      <c r="RSQ101" s="257"/>
      <c r="RSR101" s="257"/>
      <c r="RSS101" s="257"/>
      <c r="RST101" s="257"/>
      <c r="RSU101" s="257"/>
      <c r="RSV101" s="257"/>
      <c r="RSW101" s="257"/>
      <c r="RSX101" s="257"/>
      <c r="RSY101" s="257"/>
      <c r="RSZ101" s="257"/>
      <c r="RTA101" s="257"/>
      <c r="RTB101" s="257"/>
      <c r="RTC101" s="257"/>
      <c r="RTD101" s="257"/>
      <c r="RTE101" s="257"/>
      <c r="RTF101" s="257"/>
      <c r="RTG101" s="257"/>
      <c r="RTH101" s="257"/>
      <c r="RTI101" s="257"/>
      <c r="RTJ101" s="257"/>
      <c r="RTK101" s="257"/>
      <c r="RTL101" s="257"/>
      <c r="RTM101" s="257"/>
      <c r="RTN101" s="257"/>
      <c r="RTO101" s="257"/>
      <c r="RTP101" s="257"/>
      <c r="RTQ101" s="257"/>
      <c r="RTR101" s="257"/>
      <c r="RTS101" s="257"/>
      <c r="RTT101" s="257"/>
      <c r="RTU101" s="257"/>
      <c r="RTV101" s="257"/>
      <c r="RTW101" s="257"/>
      <c r="RTX101" s="257"/>
      <c r="RTY101" s="257"/>
      <c r="RTZ101" s="257"/>
      <c r="RUA101" s="257"/>
      <c r="RUB101" s="257"/>
      <c r="RUC101" s="257"/>
      <c r="RUD101" s="257"/>
      <c r="RUE101" s="257"/>
      <c r="RUF101" s="257"/>
      <c r="RUG101" s="257"/>
      <c r="RUH101" s="257"/>
      <c r="RUI101" s="257"/>
      <c r="RUJ101" s="257"/>
      <c r="RUK101" s="257"/>
      <c r="RUL101" s="257"/>
      <c r="RUM101" s="257"/>
      <c r="RUN101" s="257"/>
      <c r="RUO101" s="257"/>
      <c r="RUP101" s="257"/>
      <c r="RUQ101" s="257"/>
      <c r="RUR101" s="257"/>
      <c r="RUS101" s="257"/>
      <c r="RUT101" s="257"/>
      <c r="RUU101" s="257"/>
      <c r="RUV101" s="257"/>
      <c r="RUW101" s="257"/>
      <c r="RUX101" s="257"/>
      <c r="RUY101" s="257"/>
      <c r="RUZ101" s="257"/>
      <c r="RVA101" s="257"/>
      <c r="RVB101" s="257"/>
      <c r="RVC101" s="257"/>
      <c r="RVD101" s="257"/>
      <c r="RVE101" s="257"/>
      <c r="RVF101" s="257"/>
      <c r="RVG101" s="257"/>
      <c r="RVH101" s="257"/>
      <c r="RVI101" s="257"/>
      <c r="RVJ101" s="257"/>
      <c r="RVK101" s="257"/>
      <c r="RVL101" s="257"/>
      <c r="RVM101" s="257"/>
      <c r="RVN101" s="257"/>
      <c r="RVO101" s="257"/>
      <c r="RVP101" s="257"/>
      <c r="RVQ101" s="257"/>
      <c r="RVR101" s="257"/>
      <c r="RVS101" s="257"/>
      <c r="RVT101" s="257"/>
      <c r="RVU101" s="257"/>
      <c r="RVV101" s="257"/>
      <c r="RVW101" s="257"/>
      <c r="RVX101" s="257"/>
      <c r="RVY101" s="257"/>
      <c r="RVZ101" s="257"/>
      <c r="RWA101" s="257"/>
      <c r="RWB101" s="257"/>
      <c r="RWC101" s="257"/>
      <c r="RWD101" s="257"/>
      <c r="RWE101" s="257"/>
      <c r="RWF101" s="257"/>
      <c r="RWG101" s="257"/>
      <c r="RWH101" s="257"/>
      <c r="RWI101" s="257"/>
      <c r="RWJ101" s="257"/>
      <c r="RWK101" s="257"/>
      <c r="RWL101" s="257"/>
      <c r="RWM101" s="257"/>
      <c r="RWN101" s="257"/>
      <c r="RWO101" s="257"/>
      <c r="RWP101" s="257"/>
      <c r="RWQ101" s="257"/>
      <c r="RWR101" s="257"/>
      <c r="RWS101" s="257"/>
      <c r="RWT101" s="257"/>
      <c r="RWU101" s="257"/>
      <c r="RWV101" s="257"/>
      <c r="RWW101" s="257"/>
      <c r="RWX101" s="257"/>
      <c r="RWY101" s="257"/>
      <c r="RWZ101" s="257"/>
      <c r="RXA101" s="257"/>
      <c r="RXB101" s="257"/>
      <c r="RXC101" s="257"/>
      <c r="RXD101" s="257"/>
      <c r="RXE101" s="257"/>
      <c r="RXF101" s="257"/>
      <c r="RXG101" s="257"/>
      <c r="RXH101" s="257"/>
      <c r="RXI101" s="257"/>
      <c r="RXJ101" s="257"/>
      <c r="RXK101" s="257"/>
      <c r="RXL101" s="257"/>
      <c r="RXM101" s="257"/>
      <c r="RXN101" s="257"/>
      <c r="RXO101" s="257"/>
      <c r="RXP101" s="257"/>
      <c r="RXQ101" s="257"/>
      <c r="RXR101" s="257"/>
      <c r="RXS101" s="257"/>
      <c r="RXT101" s="257"/>
      <c r="RXU101" s="257"/>
      <c r="RXV101" s="257"/>
      <c r="RXW101" s="257"/>
      <c r="RXX101" s="257"/>
      <c r="RXY101" s="257"/>
      <c r="RXZ101" s="257"/>
      <c r="RYA101" s="257"/>
      <c r="RYB101" s="257"/>
      <c r="RYC101" s="257"/>
      <c r="RYD101" s="257"/>
      <c r="RYE101" s="257"/>
      <c r="RYF101" s="257"/>
      <c r="RYG101" s="257"/>
      <c r="RYH101" s="257"/>
      <c r="RYI101" s="257"/>
      <c r="RYJ101" s="257"/>
      <c r="RYK101" s="257"/>
      <c r="RYL101" s="257"/>
      <c r="RYM101" s="257"/>
      <c r="RYN101" s="257"/>
      <c r="RYO101" s="257"/>
      <c r="RYP101" s="257"/>
      <c r="RYQ101" s="257"/>
      <c r="RYR101" s="257"/>
      <c r="RYS101" s="257"/>
      <c r="RYT101" s="257"/>
      <c r="RYU101" s="257"/>
      <c r="RYV101" s="257"/>
      <c r="RYW101" s="257"/>
      <c r="RYX101" s="257"/>
      <c r="RYY101" s="257"/>
      <c r="RYZ101" s="257"/>
      <c r="RZA101" s="257"/>
      <c r="RZB101" s="257"/>
      <c r="RZC101" s="257"/>
      <c r="RZD101" s="257"/>
      <c r="RZE101" s="257"/>
      <c r="RZF101" s="257"/>
      <c r="RZG101" s="257"/>
      <c r="RZH101" s="257"/>
      <c r="RZI101" s="257"/>
      <c r="RZJ101" s="257"/>
      <c r="RZK101" s="257"/>
      <c r="RZL101" s="257"/>
      <c r="RZM101" s="257"/>
      <c r="RZN101" s="257"/>
      <c r="RZO101" s="257"/>
      <c r="RZP101" s="257"/>
      <c r="RZQ101" s="257"/>
      <c r="RZR101" s="257"/>
      <c r="RZS101" s="257"/>
      <c r="RZT101" s="257"/>
      <c r="RZU101" s="257"/>
      <c r="RZV101" s="257"/>
      <c r="RZW101" s="257"/>
      <c r="RZX101" s="257"/>
      <c r="RZY101" s="257"/>
      <c r="RZZ101" s="257"/>
      <c r="SAA101" s="257"/>
      <c r="SAB101" s="257"/>
      <c r="SAC101" s="257"/>
      <c r="SAD101" s="257"/>
      <c r="SAE101" s="257"/>
      <c r="SAF101" s="257"/>
      <c r="SAG101" s="257"/>
      <c r="SAH101" s="257"/>
      <c r="SAI101" s="257"/>
      <c r="SAJ101" s="257"/>
      <c r="SAK101" s="257"/>
      <c r="SAL101" s="257"/>
      <c r="SAM101" s="257"/>
      <c r="SAN101" s="257"/>
      <c r="SAO101" s="257"/>
      <c r="SAP101" s="257"/>
      <c r="SAQ101" s="257"/>
      <c r="SAR101" s="257"/>
      <c r="SAS101" s="257"/>
      <c r="SAT101" s="257"/>
      <c r="SAU101" s="257"/>
      <c r="SAV101" s="257"/>
      <c r="SAW101" s="257"/>
      <c r="SAX101" s="257"/>
      <c r="SAY101" s="257"/>
      <c r="SAZ101" s="257"/>
      <c r="SBA101" s="257"/>
      <c r="SBB101" s="257"/>
      <c r="SBC101" s="257"/>
      <c r="SBD101" s="257"/>
      <c r="SBE101" s="257"/>
      <c r="SBF101" s="257"/>
      <c r="SBG101" s="257"/>
      <c r="SBH101" s="257"/>
      <c r="SBI101" s="257"/>
      <c r="SBJ101" s="257"/>
      <c r="SBK101" s="257"/>
      <c r="SBL101" s="257"/>
      <c r="SBM101" s="257"/>
      <c r="SBN101" s="257"/>
      <c r="SBO101" s="257"/>
      <c r="SBP101" s="257"/>
      <c r="SBQ101" s="257"/>
      <c r="SBR101" s="257"/>
      <c r="SBS101" s="257"/>
      <c r="SBT101" s="257"/>
      <c r="SBU101" s="257"/>
      <c r="SBV101" s="257"/>
      <c r="SBW101" s="257"/>
      <c r="SBX101" s="257"/>
      <c r="SBY101" s="257"/>
      <c r="SBZ101" s="257"/>
      <c r="SCA101" s="257"/>
      <c r="SCB101" s="257"/>
      <c r="SCC101" s="257"/>
      <c r="SCD101" s="257"/>
      <c r="SCE101" s="257"/>
      <c r="SCF101" s="257"/>
      <c r="SCG101" s="257"/>
      <c r="SCH101" s="257"/>
      <c r="SCI101" s="257"/>
      <c r="SCJ101" s="257"/>
      <c r="SCK101" s="257"/>
      <c r="SCL101" s="257"/>
      <c r="SCM101" s="257"/>
      <c r="SCN101" s="257"/>
      <c r="SCO101" s="257"/>
      <c r="SCP101" s="257"/>
      <c r="SCQ101" s="257"/>
      <c r="SCR101" s="257"/>
      <c r="SCS101" s="257"/>
      <c r="SCT101" s="257"/>
      <c r="SCU101" s="257"/>
      <c r="SCV101" s="257"/>
      <c r="SCW101" s="257"/>
      <c r="SCX101" s="257"/>
      <c r="SCY101" s="257"/>
      <c r="SCZ101" s="257"/>
      <c r="SDA101" s="257"/>
      <c r="SDB101" s="257"/>
      <c r="SDC101" s="257"/>
      <c r="SDD101" s="257"/>
      <c r="SDE101" s="257"/>
      <c r="SDF101" s="257"/>
      <c r="SDG101" s="257"/>
      <c r="SDH101" s="257"/>
      <c r="SDI101" s="257"/>
      <c r="SDJ101" s="257"/>
      <c r="SDK101" s="257"/>
      <c r="SDL101" s="257"/>
      <c r="SDM101" s="257"/>
      <c r="SDN101" s="257"/>
      <c r="SDO101" s="257"/>
      <c r="SDP101" s="257"/>
      <c r="SDQ101" s="257"/>
      <c r="SDR101" s="257"/>
      <c r="SDS101" s="257"/>
      <c r="SDT101" s="257"/>
      <c r="SDU101" s="257"/>
      <c r="SDV101" s="257"/>
      <c r="SDW101" s="257"/>
      <c r="SDX101" s="257"/>
      <c r="SDY101" s="257"/>
      <c r="SDZ101" s="257"/>
      <c r="SEA101" s="257"/>
      <c r="SEB101" s="257"/>
      <c r="SEC101" s="257"/>
      <c r="SED101" s="257"/>
      <c r="SEE101" s="257"/>
      <c r="SEF101" s="257"/>
      <c r="SEG101" s="257"/>
      <c r="SEH101" s="257"/>
      <c r="SEI101" s="257"/>
      <c r="SEJ101" s="257"/>
      <c r="SEK101" s="257"/>
      <c r="SEL101" s="257"/>
      <c r="SEM101" s="257"/>
      <c r="SEN101" s="257"/>
      <c r="SEO101" s="257"/>
      <c r="SEP101" s="257"/>
      <c r="SEQ101" s="257"/>
      <c r="SER101" s="257"/>
      <c r="SES101" s="257"/>
      <c r="SET101" s="257"/>
      <c r="SEU101" s="257"/>
      <c r="SEV101" s="257"/>
      <c r="SEW101" s="257"/>
      <c r="SEX101" s="257"/>
      <c r="SEY101" s="257"/>
      <c r="SEZ101" s="257"/>
      <c r="SFA101" s="257"/>
      <c r="SFB101" s="257"/>
      <c r="SFC101" s="257"/>
      <c r="SFD101" s="257"/>
      <c r="SFE101" s="257"/>
      <c r="SFF101" s="257"/>
      <c r="SFG101" s="257"/>
      <c r="SFH101" s="257"/>
      <c r="SFI101" s="257"/>
      <c r="SFJ101" s="257"/>
      <c r="SFK101" s="257"/>
      <c r="SFL101" s="257"/>
      <c r="SFM101" s="257"/>
      <c r="SFN101" s="257"/>
      <c r="SFO101" s="257"/>
      <c r="SFP101" s="257"/>
      <c r="SFQ101" s="257"/>
      <c r="SFR101" s="257"/>
      <c r="SFS101" s="257"/>
      <c r="SFT101" s="257"/>
      <c r="SFU101" s="257"/>
      <c r="SFV101" s="257"/>
      <c r="SFW101" s="257"/>
      <c r="SFX101" s="257"/>
      <c r="SFY101" s="257"/>
      <c r="SFZ101" s="257"/>
      <c r="SGA101" s="257"/>
      <c r="SGB101" s="257"/>
      <c r="SGC101" s="257"/>
      <c r="SGD101" s="257"/>
      <c r="SGE101" s="257"/>
      <c r="SGF101" s="257"/>
      <c r="SGG101" s="257"/>
      <c r="SGH101" s="257"/>
      <c r="SGI101" s="257"/>
      <c r="SGJ101" s="257"/>
      <c r="SGK101" s="257"/>
      <c r="SGL101" s="257"/>
      <c r="SGM101" s="257"/>
      <c r="SGN101" s="257"/>
      <c r="SGO101" s="257"/>
      <c r="SGP101" s="257"/>
      <c r="SGQ101" s="257"/>
      <c r="SGR101" s="257"/>
      <c r="SGS101" s="257"/>
      <c r="SGT101" s="257"/>
      <c r="SGU101" s="257"/>
      <c r="SGV101" s="257"/>
      <c r="SGW101" s="257"/>
      <c r="SGX101" s="257"/>
      <c r="SGY101" s="257"/>
      <c r="SGZ101" s="257"/>
      <c r="SHA101" s="257"/>
      <c r="SHB101" s="257"/>
      <c r="SHC101" s="257"/>
      <c r="SHD101" s="257"/>
      <c r="SHE101" s="257"/>
      <c r="SHF101" s="257"/>
      <c r="SHG101" s="257"/>
      <c r="SHH101" s="257"/>
      <c r="SHI101" s="257"/>
      <c r="SHJ101" s="257"/>
      <c r="SHK101" s="257"/>
      <c r="SHL101" s="257"/>
      <c r="SHM101" s="257"/>
      <c r="SHN101" s="257"/>
      <c r="SHO101" s="257"/>
      <c r="SHP101" s="257"/>
      <c r="SHQ101" s="257"/>
      <c r="SHR101" s="257"/>
      <c r="SHS101" s="257"/>
      <c r="SHT101" s="257"/>
      <c r="SHU101" s="257"/>
      <c r="SHV101" s="257"/>
      <c r="SHW101" s="257"/>
      <c r="SHX101" s="257"/>
      <c r="SHY101" s="257"/>
      <c r="SHZ101" s="257"/>
      <c r="SIA101" s="257"/>
      <c r="SIB101" s="257"/>
      <c r="SIC101" s="257"/>
      <c r="SID101" s="257"/>
      <c r="SIE101" s="257"/>
      <c r="SIF101" s="257"/>
      <c r="SIG101" s="257"/>
      <c r="SIH101" s="257"/>
      <c r="SII101" s="257"/>
      <c r="SIJ101" s="257"/>
      <c r="SIK101" s="257"/>
      <c r="SIL101" s="257"/>
      <c r="SIM101" s="257"/>
      <c r="SIN101" s="257"/>
      <c r="SIO101" s="257"/>
      <c r="SIP101" s="257"/>
      <c r="SIQ101" s="257"/>
      <c r="SIR101" s="257"/>
      <c r="SIS101" s="257"/>
      <c r="SIT101" s="257"/>
      <c r="SIU101" s="257"/>
      <c r="SIV101" s="257"/>
      <c r="SIW101" s="257"/>
      <c r="SIX101" s="257"/>
      <c r="SIY101" s="257"/>
      <c r="SIZ101" s="257"/>
      <c r="SJA101" s="257"/>
      <c r="SJB101" s="257"/>
      <c r="SJC101" s="257"/>
      <c r="SJD101" s="257"/>
      <c r="SJE101" s="257"/>
      <c r="SJF101" s="257"/>
      <c r="SJG101" s="257"/>
      <c r="SJH101" s="257"/>
      <c r="SJI101" s="257"/>
      <c r="SJJ101" s="257"/>
      <c r="SJK101" s="257"/>
      <c r="SJL101" s="257"/>
      <c r="SJM101" s="257"/>
      <c r="SJN101" s="257"/>
      <c r="SJO101" s="257"/>
      <c r="SJP101" s="257"/>
      <c r="SJQ101" s="257"/>
      <c r="SJR101" s="257"/>
      <c r="SJS101" s="257"/>
      <c r="SJT101" s="257"/>
      <c r="SJU101" s="257"/>
      <c r="SJV101" s="257"/>
      <c r="SJW101" s="257"/>
      <c r="SJX101" s="257"/>
      <c r="SJY101" s="257"/>
      <c r="SJZ101" s="257"/>
      <c r="SKA101" s="257"/>
      <c r="SKB101" s="257"/>
      <c r="SKC101" s="257"/>
      <c r="SKD101" s="257"/>
      <c r="SKE101" s="257"/>
      <c r="SKF101" s="257"/>
      <c r="SKG101" s="257"/>
      <c r="SKH101" s="257"/>
      <c r="SKI101" s="257"/>
      <c r="SKJ101" s="257"/>
      <c r="SKK101" s="257"/>
      <c r="SKL101" s="257"/>
      <c r="SKM101" s="257"/>
      <c r="SKN101" s="257"/>
      <c r="SKO101" s="257"/>
      <c r="SKP101" s="257"/>
      <c r="SKQ101" s="257"/>
      <c r="SKR101" s="257"/>
      <c r="SKS101" s="257"/>
      <c r="SKT101" s="257"/>
      <c r="SKU101" s="257"/>
      <c r="SKV101" s="257"/>
      <c r="SKW101" s="257"/>
      <c r="SKX101" s="257"/>
      <c r="SKY101" s="257"/>
      <c r="SKZ101" s="257"/>
      <c r="SLA101" s="257"/>
      <c r="SLB101" s="257"/>
      <c r="SLC101" s="257"/>
      <c r="SLD101" s="257"/>
      <c r="SLE101" s="257"/>
      <c r="SLF101" s="257"/>
      <c r="SLG101" s="257"/>
      <c r="SLH101" s="257"/>
      <c r="SLI101" s="257"/>
      <c r="SLJ101" s="257"/>
      <c r="SLK101" s="257"/>
      <c r="SLL101" s="257"/>
      <c r="SLM101" s="257"/>
      <c r="SLN101" s="257"/>
      <c r="SLO101" s="257"/>
      <c r="SLP101" s="257"/>
      <c r="SLQ101" s="257"/>
      <c r="SLR101" s="257"/>
      <c r="SLS101" s="257"/>
      <c r="SLT101" s="257"/>
      <c r="SLU101" s="257"/>
      <c r="SLV101" s="257"/>
      <c r="SLW101" s="257"/>
      <c r="SLX101" s="257"/>
      <c r="SLY101" s="257"/>
      <c r="SLZ101" s="257"/>
      <c r="SMA101" s="257"/>
      <c r="SMB101" s="257"/>
      <c r="SMC101" s="257"/>
      <c r="SMD101" s="257"/>
      <c r="SME101" s="257"/>
      <c r="SMF101" s="257"/>
      <c r="SMG101" s="257"/>
      <c r="SMH101" s="257"/>
      <c r="SMI101" s="257"/>
      <c r="SMJ101" s="257"/>
      <c r="SMK101" s="257"/>
      <c r="SML101" s="257"/>
      <c r="SMM101" s="257"/>
      <c r="SMN101" s="257"/>
      <c r="SMO101" s="257"/>
      <c r="SMP101" s="257"/>
      <c r="SMQ101" s="257"/>
      <c r="SMR101" s="257"/>
      <c r="SMS101" s="257"/>
      <c r="SMT101" s="257"/>
      <c r="SMU101" s="257"/>
      <c r="SMV101" s="257"/>
      <c r="SMW101" s="257"/>
      <c r="SMX101" s="257"/>
      <c r="SMY101" s="257"/>
      <c r="SMZ101" s="257"/>
      <c r="SNA101" s="257"/>
      <c r="SNB101" s="257"/>
      <c r="SNC101" s="257"/>
      <c r="SND101" s="257"/>
      <c r="SNE101" s="257"/>
      <c r="SNF101" s="257"/>
      <c r="SNG101" s="257"/>
      <c r="SNH101" s="257"/>
      <c r="SNI101" s="257"/>
      <c r="SNJ101" s="257"/>
      <c r="SNK101" s="257"/>
      <c r="SNL101" s="257"/>
      <c r="SNM101" s="257"/>
      <c r="SNN101" s="257"/>
      <c r="SNO101" s="257"/>
      <c r="SNP101" s="257"/>
      <c r="SNQ101" s="257"/>
      <c r="SNR101" s="257"/>
      <c r="SNS101" s="257"/>
      <c r="SNT101" s="257"/>
      <c r="SNU101" s="257"/>
      <c r="SNV101" s="257"/>
      <c r="SNW101" s="257"/>
      <c r="SNX101" s="257"/>
      <c r="SNY101" s="257"/>
      <c r="SNZ101" s="257"/>
      <c r="SOA101" s="257"/>
      <c r="SOB101" s="257"/>
      <c r="SOC101" s="257"/>
      <c r="SOD101" s="257"/>
      <c r="SOE101" s="257"/>
      <c r="SOF101" s="257"/>
      <c r="SOG101" s="257"/>
      <c r="SOH101" s="257"/>
      <c r="SOI101" s="257"/>
      <c r="SOJ101" s="257"/>
      <c r="SOK101" s="257"/>
      <c r="SOL101" s="257"/>
      <c r="SOM101" s="257"/>
      <c r="SON101" s="257"/>
      <c r="SOO101" s="257"/>
      <c r="SOP101" s="257"/>
      <c r="SOQ101" s="257"/>
      <c r="SOR101" s="257"/>
      <c r="SOS101" s="257"/>
      <c r="SOT101" s="257"/>
      <c r="SOU101" s="257"/>
      <c r="SOV101" s="257"/>
      <c r="SOW101" s="257"/>
      <c r="SOX101" s="257"/>
      <c r="SOY101" s="257"/>
      <c r="SOZ101" s="257"/>
      <c r="SPA101" s="257"/>
      <c r="SPB101" s="257"/>
      <c r="SPC101" s="257"/>
      <c r="SPD101" s="257"/>
      <c r="SPE101" s="257"/>
      <c r="SPF101" s="257"/>
      <c r="SPG101" s="257"/>
      <c r="SPH101" s="257"/>
      <c r="SPI101" s="257"/>
      <c r="SPJ101" s="257"/>
      <c r="SPK101" s="257"/>
      <c r="SPL101" s="257"/>
      <c r="SPM101" s="257"/>
      <c r="SPN101" s="257"/>
      <c r="SPO101" s="257"/>
      <c r="SPP101" s="257"/>
      <c r="SPQ101" s="257"/>
      <c r="SPR101" s="257"/>
      <c r="SPS101" s="257"/>
      <c r="SPT101" s="257"/>
      <c r="SPU101" s="257"/>
      <c r="SPV101" s="257"/>
      <c r="SPW101" s="257"/>
      <c r="SPX101" s="257"/>
      <c r="SPY101" s="257"/>
      <c r="SPZ101" s="257"/>
      <c r="SQA101" s="257"/>
      <c r="SQB101" s="257"/>
      <c r="SQC101" s="257"/>
      <c r="SQD101" s="257"/>
      <c r="SQE101" s="257"/>
      <c r="SQF101" s="257"/>
      <c r="SQG101" s="257"/>
      <c r="SQH101" s="257"/>
      <c r="SQI101" s="257"/>
      <c r="SQJ101" s="257"/>
      <c r="SQK101" s="257"/>
      <c r="SQL101" s="257"/>
      <c r="SQM101" s="257"/>
      <c r="SQN101" s="257"/>
      <c r="SQO101" s="257"/>
      <c r="SQP101" s="257"/>
      <c r="SQQ101" s="257"/>
      <c r="SQR101" s="257"/>
      <c r="SQS101" s="257"/>
      <c r="SQT101" s="257"/>
      <c r="SQU101" s="257"/>
      <c r="SQV101" s="257"/>
      <c r="SQW101" s="257"/>
      <c r="SQX101" s="257"/>
      <c r="SQY101" s="257"/>
      <c r="SQZ101" s="257"/>
      <c r="SRA101" s="257"/>
      <c r="SRB101" s="257"/>
      <c r="SRC101" s="257"/>
      <c r="SRD101" s="257"/>
      <c r="SRE101" s="257"/>
      <c r="SRF101" s="257"/>
      <c r="SRG101" s="257"/>
      <c r="SRH101" s="257"/>
      <c r="SRI101" s="257"/>
      <c r="SRJ101" s="257"/>
      <c r="SRK101" s="257"/>
      <c r="SRL101" s="257"/>
      <c r="SRM101" s="257"/>
      <c r="SRN101" s="257"/>
      <c r="SRO101" s="257"/>
      <c r="SRP101" s="257"/>
      <c r="SRQ101" s="257"/>
      <c r="SRR101" s="257"/>
      <c r="SRS101" s="257"/>
      <c r="SRT101" s="257"/>
      <c r="SRU101" s="257"/>
      <c r="SRV101" s="257"/>
      <c r="SRW101" s="257"/>
      <c r="SRX101" s="257"/>
      <c r="SRY101" s="257"/>
      <c r="SRZ101" s="257"/>
      <c r="SSA101" s="257"/>
      <c r="SSB101" s="257"/>
      <c r="SSC101" s="257"/>
      <c r="SSD101" s="257"/>
      <c r="SSE101" s="257"/>
      <c r="SSF101" s="257"/>
      <c r="SSG101" s="257"/>
      <c r="SSH101" s="257"/>
      <c r="SSI101" s="257"/>
      <c r="SSJ101" s="257"/>
      <c r="SSK101" s="257"/>
      <c r="SSL101" s="257"/>
      <c r="SSM101" s="257"/>
      <c r="SSN101" s="257"/>
      <c r="SSO101" s="257"/>
      <c r="SSP101" s="257"/>
      <c r="SSQ101" s="257"/>
      <c r="SSR101" s="257"/>
      <c r="SSS101" s="257"/>
      <c r="SST101" s="257"/>
      <c r="SSU101" s="257"/>
      <c r="SSV101" s="257"/>
      <c r="SSW101" s="257"/>
      <c r="SSX101" s="257"/>
      <c r="SSY101" s="257"/>
      <c r="SSZ101" s="257"/>
      <c r="STA101" s="257"/>
      <c r="STB101" s="257"/>
      <c r="STC101" s="257"/>
      <c r="STD101" s="257"/>
      <c r="STE101" s="257"/>
      <c r="STF101" s="257"/>
      <c r="STG101" s="257"/>
      <c r="STH101" s="257"/>
      <c r="STI101" s="257"/>
      <c r="STJ101" s="257"/>
      <c r="STK101" s="257"/>
      <c r="STL101" s="257"/>
      <c r="STM101" s="257"/>
      <c r="STN101" s="257"/>
      <c r="STO101" s="257"/>
      <c r="STP101" s="257"/>
      <c r="STQ101" s="257"/>
      <c r="STR101" s="257"/>
      <c r="STS101" s="257"/>
      <c r="STT101" s="257"/>
      <c r="STU101" s="257"/>
      <c r="STV101" s="257"/>
      <c r="STW101" s="257"/>
      <c r="STX101" s="257"/>
      <c r="STY101" s="257"/>
      <c r="STZ101" s="257"/>
      <c r="SUA101" s="257"/>
      <c r="SUB101" s="257"/>
      <c r="SUC101" s="257"/>
      <c r="SUD101" s="257"/>
      <c r="SUE101" s="257"/>
      <c r="SUF101" s="257"/>
      <c r="SUG101" s="257"/>
      <c r="SUH101" s="257"/>
      <c r="SUI101" s="257"/>
      <c r="SUJ101" s="257"/>
      <c r="SUK101" s="257"/>
      <c r="SUL101" s="257"/>
      <c r="SUM101" s="257"/>
      <c r="SUN101" s="257"/>
      <c r="SUO101" s="257"/>
      <c r="SUP101" s="257"/>
      <c r="SUQ101" s="257"/>
      <c r="SUR101" s="257"/>
      <c r="SUS101" s="257"/>
      <c r="SUT101" s="257"/>
      <c r="SUU101" s="257"/>
      <c r="SUV101" s="257"/>
      <c r="SUW101" s="257"/>
      <c r="SUX101" s="257"/>
      <c r="SUY101" s="257"/>
      <c r="SUZ101" s="257"/>
      <c r="SVA101" s="257"/>
      <c r="SVB101" s="257"/>
      <c r="SVC101" s="257"/>
      <c r="SVD101" s="257"/>
      <c r="SVE101" s="257"/>
      <c r="SVF101" s="257"/>
      <c r="SVG101" s="257"/>
      <c r="SVH101" s="257"/>
      <c r="SVI101" s="257"/>
      <c r="SVJ101" s="257"/>
      <c r="SVK101" s="257"/>
      <c r="SVL101" s="257"/>
      <c r="SVM101" s="257"/>
      <c r="SVN101" s="257"/>
      <c r="SVO101" s="257"/>
      <c r="SVP101" s="257"/>
      <c r="SVQ101" s="257"/>
      <c r="SVR101" s="257"/>
      <c r="SVS101" s="257"/>
      <c r="SVT101" s="257"/>
      <c r="SVU101" s="257"/>
      <c r="SVV101" s="257"/>
      <c r="SVW101" s="257"/>
      <c r="SVX101" s="257"/>
      <c r="SVY101" s="257"/>
      <c r="SVZ101" s="257"/>
      <c r="SWA101" s="257"/>
      <c r="SWB101" s="257"/>
      <c r="SWC101" s="257"/>
      <c r="SWD101" s="257"/>
      <c r="SWE101" s="257"/>
      <c r="SWF101" s="257"/>
      <c r="SWG101" s="257"/>
      <c r="SWH101" s="257"/>
      <c r="SWI101" s="257"/>
      <c r="SWJ101" s="257"/>
      <c r="SWK101" s="257"/>
      <c r="SWL101" s="257"/>
      <c r="SWM101" s="257"/>
      <c r="SWN101" s="257"/>
      <c r="SWO101" s="257"/>
      <c r="SWP101" s="257"/>
      <c r="SWQ101" s="257"/>
      <c r="SWR101" s="257"/>
      <c r="SWS101" s="257"/>
      <c r="SWT101" s="257"/>
      <c r="SWU101" s="257"/>
      <c r="SWV101" s="257"/>
      <c r="SWW101" s="257"/>
      <c r="SWX101" s="257"/>
      <c r="SWY101" s="257"/>
      <c r="SWZ101" s="257"/>
      <c r="SXA101" s="257"/>
      <c r="SXB101" s="257"/>
      <c r="SXC101" s="257"/>
      <c r="SXD101" s="257"/>
      <c r="SXE101" s="257"/>
      <c r="SXF101" s="257"/>
      <c r="SXG101" s="257"/>
      <c r="SXH101" s="257"/>
      <c r="SXI101" s="257"/>
      <c r="SXJ101" s="257"/>
      <c r="SXK101" s="257"/>
      <c r="SXL101" s="257"/>
      <c r="SXM101" s="257"/>
      <c r="SXN101" s="257"/>
      <c r="SXO101" s="257"/>
      <c r="SXP101" s="257"/>
      <c r="SXQ101" s="257"/>
      <c r="SXR101" s="257"/>
      <c r="SXS101" s="257"/>
      <c r="SXT101" s="257"/>
      <c r="SXU101" s="257"/>
      <c r="SXV101" s="257"/>
      <c r="SXW101" s="257"/>
      <c r="SXX101" s="257"/>
      <c r="SXY101" s="257"/>
      <c r="SXZ101" s="257"/>
      <c r="SYA101" s="257"/>
      <c r="SYB101" s="257"/>
      <c r="SYC101" s="257"/>
      <c r="SYD101" s="257"/>
      <c r="SYE101" s="257"/>
      <c r="SYF101" s="257"/>
      <c r="SYG101" s="257"/>
      <c r="SYH101" s="257"/>
      <c r="SYI101" s="257"/>
      <c r="SYJ101" s="257"/>
      <c r="SYK101" s="257"/>
      <c r="SYL101" s="257"/>
      <c r="SYM101" s="257"/>
      <c r="SYN101" s="257"/>
      <c r="SYO101" s="257"/>
      <c r="SYP101" s="257"/>
      <c r="SYQ101" s="257"/>
      <c r="SYR101" s="257"/>
      <c r="SYS101" s="257"/>
      <c r="SYT101" s="257"/>
      <c r="SYU101" s="257"/>
      <c r="SYV101" s="257"/>
      <c r="SYW101" s="257"/>
      <c r="SYX101" s="257"/>
      <c r="SYY101" s="257"/>
      <c r="SYZ101" s="257"/>
      <c r="SZA101" s="257"/>
      <c r="SZB101" s="257"/>
      <c r="SZC101" s="257"/>
      <c r="SZD101" s="257"/>
      <c r="SZE101" s="257"/>
      <c r="SZF101" s="257"/>
      <c r="SZG101" s="257"/>
      <c r="SZH101" s="257"/>
      <c r="SZI101" s="257"/>
      <c r="SZJ101" s="257"/>
      <c r="SZK101" s="257"/>
      <c r="SZL101" s="257"/>
      <c r="SZM101" s="257"/>
      <c r="SZN101" s="257"/>
      <c r="SZO101" s="257"/>
      <c r="SZP101" s="257"/>
      <c r="SZQ101" s="257"/>
      <c r="SZR101" s="257"/>
      <c r="SZS101" s="257"/>
      <c r="SZT101" s="257"/>
      <c r="SZU101" s="257"/>
      <c r="SZV101" s="257"/>
      <c r="SZW101" s="257"/>
      <c r="SZX101" s="257"/>
      <c r="SZY101" s="257"/>
      <c r="SZZ101" s="257"/>
      <c r="TAA101" s="257"/>
      <c r="TAB101" s="257"/>
      <c r="TAC101" s="257"/>
      <c r="TAD101" s="257"/>
      <c r="TAE101" s="257"/>
      <c r="TAF101" s="257"/>
      <c r="TAG101" s="257"/>
      <c r="TAH101" s="257"/>
      <c r="TAI101" s="257"/>
      <c r="TAJ101" s="257"/>
      <c r="TAK101" s="257"/>
      <c r="TAL101" s="257"/>
      <c r="TAM101" s="257"/>
      <c r="TAN101" s="257"/>
      <c r="TAO101" s="257"/>
      <c r="TAP101" s="257"/>
      <c r="TAQ101" s="257"/>
      <c r="TAR101" s="257"/>
      <c r="TAS101" s="257"/>
      <c r="TAT101" s="257"/>
      <c r="TAU101" s="257"/>
      <c r="TAV101" s="257"/>
      <c r="TAW101" s="257"/>
      <c r="TAX101" s="257"/>
      <c r="TAY101" s="257"/>
      <c r="TAZ101" s="257"/>
      <c r="TBA101" s="257"/>
      <c r="TBB101" s="257"/>
      <c r="TBC101" s="257"/>
      <c r="TBD101" s="257"/>
      <c r="TBE101" s="257"/>
      <c r="TBF101" s="257"/>
      <c r="TBG101" s="257"/>
      <c r="TBH101" s="257"/>
      <c r="TBI101" s="257"/>
      <c r="TBJ101" s="257"/>
      <c r="TBK101" s="257"/>
      <c r="TBL101" s="257"/>
      <c r="TBM101" s="257"/>
      <c r="TBN101" s="257"/>
      <c r="TBO101" s="257"/>
      <c r="TBP101" s="257"/>
      <c r="TBQ101" s="257"/>
      <c r="TBR101" s="257"/>
      <c r="TBS101" s="257"/>
      <c r="TBT101" s="257"/>
      <c r="TBU101" s="257"/>
      <c r="TBV101" s="257"/>
      <c r="TBW101" s="257"/>
      <c r="TBX101" s="257"/>
      <c r="TBY101" s="257"/>
      <c r="TBZ101" s="257"/>
      <c r="TCA101" s="257"/>
      <c r="TCB101" s="257"/>
      <c r="TCC101" s="257"/>
      <c r="TCD101" s="257"/>
      <c r="TCE101" s="257"/>
      <c r="TCF101" s="257"/>
      <c r="TCG101" s="257"/>
      <c r="TCH101" s="257"/>
      <c r="TCI101" s="257"/>
      <c r="TCJ101" s="257"/>
      <c r="TCK101" s="257"/>
      <c r="TCL101" s="257"/>
      <c r="TCM101" s="257"/>
      <c r="TCN101" s="257"/>
      <c r="TCO101" s="257"/>
      <c r="TCP101" s="257"/>
      <c r="TCQ101" s="257"/>
      <c r="TCR101" s="257"/>
      <c r="TCS101" s="257"/>
      <c r="TCT101" s="257"/>
      <c r="TCU101" s="257"/>
      <c r="TCV101" s="257"/>
      <c r="TCW101" s="257"/>
      <c r="TCX101" s="257"/>
      <c r="TCY101" s="257"/>
      <c r="TCZ101" s="257"/>
      <c r="TDA101" s="257"/>
      <c r="TDB101" s="257"/>
      <c r="TDC101" s="257"/>
      <c r="TDD101" s="257"/>
      <c r="TDE101" s="257"/>
      <c r="TDF101" s="257"/>
      <c r="TDG101" s="257"/>
      <c r="TDH101" s="257"/>
      <c r="TDI101" s="257"/>
      <c r="TDJ101" s="257"/>
      <c r="TDK101" s="257"/>
      <c r="TDL101" s="257"/>
      <c r="TDM101" s="257"/>
      <c r="TDN101" s="257"/>
      <c r="TDO101" s="257"/>
      <c r="TDP101" s="257"/>
      <c r="TDQ101" s="257"/>
      <c r="TDR101" s="257"/>
      <c r="TDS101" s="257"/>
      <c r="TDT101" s="257"/>
      <c r="TDU101" s="257"/>
      <c r="TDV101" s="257"/>
      <c r="TDW101" s="257"/>
      <c r="TDX101" s="257"/>
      <c r="TDY101" s="257"/>
      <c r="TDZ101" s="257"/>
      <c r="TEA101" s="257"/>
      <c r="TEB101" s="257"/>
      <c r="TEC101" s="257"/>
      <c r="TED101" s="257"/>
      <c r="TEE101" s="257"/>
      <c r="TEF101" s="257"/>
      <c r="TEG101" s="257"/>
      <c r="TEH101" s="257"/>
      <c r="TEI101" s="257"/>
      <c r="TEJ101" s="257"/>
      <c r="TEK101" s="257"/>
      <c r="TEL101" s="257"/>
      <c r="TEM101" s="257"/>
      <c r="TEN101" s="257"/>
      <c r="TEO101" s="257"/>
      <c r="TEP101" s="257"/>
      <c r="TEQ101" s="257"/>
      <c r="TER101" s="257"/>
      <c r="TES101" s="257"/>
      <c r="TET101" s="257"/>
      <c r="TEU101" s="257"/>
      <c r="TEV101" s="257"/>
      <c r="TEW101" s="257"/>
      <c r="TEX101" s="257"/>
      <c r="TEY101" s="257"/>
      <c r="TEZ101" s="257"/>
      <c r="TFA101" s="257"/>
      <c r="TFB101" s="257"/>
      <c r="TFC101" s="257"/>
      <c r="TFD101" s="257"/>
      <c r="TFE101" s="257"/>
      <c r="TFF101" s="257"/>
      <c r="TFG101" s="257"/>
      <c r="TFH101" s="257"/>
      <c r="TFI101" s="257"/>
      <c r="TFJ101" s="257"/>
      <c r="TFK101" s="257"/>
      <c r="TFL101" s="257"/>
      <c r="TFM101" s="257"/>
      <c r="TFN101" s="257"/>
      <c r="TFO101" s="257"/>
      <c r="TFP101" s="257"/>
      <c r="TFQ101" s="257"/>
      <c r="TFR101" s="257"/>
      <c r="TFS101" s="257"/>
      <c r="TFT101" s="257"/>
      <c r="TFU101" s="257"/>
      <c r="TFV101" s="257"/>
      <c r="TFW101" s="257"/>
      <c r="TFX101" s="257"/>
      <c r="TFY101" s="257"/>
      <c r="TFZ101" s="257"/>
      <c r="TGA101" s="257"/>
      <c r="TGB101" s="257"/>
      <c r="TGC101" s="257"/>
      <c r="TGD101" s="257"/>
      <c r="TGE101" s="257"/>
      <c r="TGF101" s="257"/>
      <c r="TGG101" s="257"/>
      <c r="TGH101" s="257"/>
      <c r="TGI101" s="257"/>
      <c r="TGJ101" s="257"/>
      <c r="TGK101" s="257"/>
      <c r="TGL101" s="257"/>
      <c r="TGM101" s="257"/>
      <c r="TGN101" s="257"/>
      <c r="TGO101" s="257"/>
      <c r="TGP101" s="257"/>
      <c r="TGQ101" s="257"/>
      <c r="TGR101" s="257"/>
      <c r="TGS101" s="257"/>
      <c r="TGT101" s="257"/>
      <c r="TGU101" s="257"/>
      <c r="TGV101" s="257"/>
      <c r="TGW101" s="257"/>
      <c r="TGX101" s="257"/>
      <c r="TGY101" s="257"/>
      <c r="TGZ101" s="257"/>
      <c r="THA101" s="257"/>
      <c r="THB101" s="257"/>
      <c r="THC101" s="257"/>
      <c r="THD101" s="257"/>
      <c r="THE101" s="257"/>
      <c r="THF101" s="257"/>
      <c r="THG101" s="257"/>
      <c r="THH101" s="257"/>
      <c r="THI101" s="257"/>
      <c r="THJ101" s="257"/>
      <c r="THK101" s="257"/>
      <c r="THL101" s="257"/>
      <c r="THM101" s="257"/>
      <c r="THN101" s="257"/>
      <c r="THO101" s="257"/>
      <c r="THP101" s="257"/>
      <c r="THQ101" s="257"/>
      <c r="THR101" s="257"/>
      <c r="THS101" s="257"/>
      <c r="THT101" s="257"/>
      <c r="THU101" s="257"/>
      <c r="THV101" s="257"/>
      <c r="THW101" s="257"/>
      <c r="THX101" s="257"/>
      <c r="THY101" s="257"/>
      <c r="THZ101" s="257"/>
      <c r="TIA101" s="257"/>
      <c r="TIB101" s="257"/>
      <c r="TIC101" s="257"/>
      <c r="TID101" s="257"/>
      <c r="TIE101" s="257"/>
      <c r="TIF101" s="257"/>
      <c r="TIG101" s="257"/>
      <c r="TIH101" s="257"/>
      <c r="TII101" s="257"/>
      <c r="TIJ101" s="257"/>
      <c r="TIK101" s="257"/>
      <c r="TIL101" s="257"/>
      <c r="TIM101" s="257"/>
      <c r="TIN101" s="257"/>
      <c r="TIO101" s="257"/>
      <c r="TIP101" s="257"/>
      <c r="TIQ101" s="257"/>
      <c r="TIR101" s="257"/>
      <c r="TIS101" s="257"/>
      <c r="TIT101" s="257"/>
      <c r="TIU101" s="257"/>
      <c r="TIV101" s="257"/>
      <c r="TIW101" s="257"/>
      <c r="TIX101" s="257"/>
      <c r="TIY101" s="257"/>
      <c r="TIZ101" s="257"/>
      <c r="TJA101" s="257"/>
      <c r="TJB101" s="257"/>
      <c r="TJC101" s="257"/>
      <c r="TJD101" s="257"/>
      <c r="TJE101" s="257"/>
      <c r="TJF101" s="257"/>
      <c r="TJG101" s="257"/>
      <c r="TJH101" s="257"/>
      <c r="TJI101" s="257"/>
      <c r="TJJ101" s="257"/>
      <c r="TJK101" s="257"/>
      <c r="TJL101" s="257"/>
      <c r="TJM101" s="257"/>
      <c r="TJN101" s="257"/>
      <c r="TJO101" s="257"/>
      <c r="TJP101" s="257"/>
      <c r="TJQ101" s="257"/>
      <c r="TJR101" s="257"/>
      <c r="TJS101" s="257"/>
      <c r="TJT101" s="257"/>
      <c r="TJU101" s="257"/>
      <c r="TJV101" s="257"/>
      <c r="TJW101" s="257"/>
      <c r="TJX101" s="257"/>
      <c r="TJY101" s="257"/>
      <c r="TJZ101" s="257"/>
      <c r="TKA101" s="257"/>
      <c r="TKB101" s="257"/>
      <c r="TKC101" s="257"/>
      <c r="TKD101" s="257"/>
      <c r="TKE101" s="257"/>
      <c r="TKF101" s="257"/>
      <c r="TKG101" s="257"/>
      <c r="TKH101" s="257"/>
      <c r="TKI101" s="257"/>
      <c r="TKJ101" s="257"/>
      <c r="TKK101" s="257"/>
      <c r="TKL101" s="257"/>
      <c r="TKM101" s="257"/>
      <c r="TKN101" s="257"/>
      <c r="TKO101" s="257"/>
      <c r="TKP101" s="257"/>
      <c r="TKQ101" s="257"/>
      <c r="TKR101" s="257"/>
      <c r="TKS101" s="257"/>
      <c r="TKT101" s="257"/>
      <c r="TKU101" s="257"/>
      <c r="TKV101" s="257"/>
      <c r="TKW101" s="257"/>
      <c r="TKX101" s="257"/>
      <c r="TKY101" s="257"/>
      <c r="TKZ101" s="257"/>
      <c r="TLA101" s="257"/>
      <c r="TLB101" s="257"/>
      <c r="TLC101" s="257"/>
      <c r="TLD101" s="257"/>
      <c r="TLE101" s="257"/>
      <c r="TLF101" s="257"/>
      <c r="TLG101" s="257"/>
      <c r="TLH101" s="257"/>
      <c r="TLI101" s="257"/>
      <c r="TLJ101" s="257"/>
      <c r="TLK101" s="257"/>
      <c r="TLL101" s="257"/>
      <c r="TLM101" s="257"/>
      <c r="TLN101" s="257"/>
      <c r="TLO101" s="257"/>
      <c r="TLP101" s="257"/>
      <c r="TLQ101" s="257"/>
      <c r="TLR101" s="257"/>
      <c r="TLS101" s="257"/>
      <c r="TLT101" s="257"/>
      <c r="TLU101" s="257"/>
      <c r="TLV101" s="257"/>
      <c r="TLW101" s="257"/>
      <c r="TLX101" s="257"/>
      <c r="TLY101" s="257"/>
      <c r="TLZ101" s="257"/>
      <c r="TMA101" s="257"/>
      <c r="TMB101" s="257"/>
      <c r="TMC101" s="257"/>
      <c r="TMD101" s="257"/>
      <c r="TME101" s="257"/>
      <c r="TMF101" s="257"/>
      <c r="TMG101" s="257"/>
      <c r="TMH101" s="257"/>
      <c r="TMI101" s="257"/>
      <c r="TMJ101" s="257"/>
      <c r="TMK101" s="257"/>
      <c r="TML101" s="257"/>
      <c r="TMM101" s="257"/>
      <c r="TMN101" s="257"/>
      <c r="TMO101" s="257"/>
      <c r="TMP101" s="257"/>
      <c r="TMQ101" s="257"/>
      <c r="TMR101" s="257"/>
      <c r="TMS101" s="257"/>
      <c r="TMT101" s="257"/>
      <c r="TMU101" s="257"/>
      <c r="TMV101" s="257"/>
      <c r="TMW101" s="257"/>
      <c r="TMX101" s="257"/>
      <c r="TMY101" s="257"/>
      <c r="TMZ101" s="257"/>
      <c r="TNA101" s="257"/>
      <c r="TNB101" s="257"/>
      <c r="TNC101" s="257"/>
      <c r="TND101" s="257"/>
      <c r="TNE101" s="257"/>
      <c r="TNF101" s="257"/>
      <c r="TNG101" s="257"/>
      <c r="TNH101" s="257"/>
      <c r="TNI101" s="257"/>
      <c r="TNJ101" s="257"/>
      <c r="TNK101" s="257"/>
      <c r="TNL101" s="257"/>
      <c r="TNM101" s="257"/>
      <c r="TNN101" s="257"/>
      <c r="TNO101" s="257"/>
      <c r="TNP101" s="257"/>
      <c r="TNQ101" s="257"/>
      <c r="TNR101" s="257"/>
      <c r="TNS101" s="257"/>
      <c r="TNT101" s="257"/>
      <c r="TNU101" s="257"/>
      <c r="TNV101" s="257"/>
      <c r="TNW101" s="257"/>
      <c r="TNX101" s="257"/>
      <c r="TNY101" s="257"/>
      <c r="TNZ101" s="257"/>
      <c r="TOA101" s="257"/>
      <c r="TOB101" s="257"/>
      <c r="TOC101" s="257"/>
      <c r="TOD101" s="257"/>
      <c r="TOE101" s="257"/>
      <c r="TOF101" s="257"/>
      <c r="TOG101" s="257"/>
      <c r="TOH101" s="257"/>
      <c r="TOI101" s="257"/>
      <c r="TOJ101" s="257"/>
      <c r="TOK101" s="257"/>
      <c r="TOL101" s="257"/>
      <c r="TOM101" s="257"/>
      <c r="TON101" s="257"/>
      <c r="TOO101" s="257"/>
      <c r="TOP101" s="257"/>
      <c r="TOQ101" s="257"/>
      <c r="TOR101" s="257"/>
      <c r="TOS101" s="257"/>
      <c r="TOT101" s="257"/>
      <c r="TOU101" s="257"/>
      <c r="TOV101" s="257"/>
      <c r="TOW101" s="257"/>
      <c r="TOX101" s="257"/>
      <c r="TOY101" s="257"/>
      <c r="TOZ101" s="257"/>
      <c r="TPA101" s="257"/>
      <c r="TPB101" s="257"/>
      <c r="TPC101" s="257"/>
      <c r="TPD101" s="257"/>
      <c r="TPE101" s="257"/>
      <c r="TPF101" s="257"/>
      <c r="TPG101" s="257"/>
      <c r="TPH101" s="257"/>
      <c r="TPI101" s="257"/>
      <c r="TPJ101" s="257"/>
      <c r="TPK101" s="257"/>
      <c r="TPL101" s="257"/>
      <c r="TPM101" s="257"/>
      <c r="TPN101" s="257"/>
      <c r="TPO101" s="257"/>
      <c r="TPP101" s="257"/>
      <c r="TPQ101" s="257"/>
      <c r="TPR101" s="257"/>
      <c r="TPS101" s="257"/>
      <c r="TPT101" s="257"/>
      <c r="TPU101" s="257"/>
      <c r="TPV101" s="257"/>
      <c r="TPW101" s="257"/>
      <c r="TPX101" s="257"/>
      <c r="TPY101" s="257"/>
      <c r="TPZ101" s="257"/>
      <c r="TQA101" s="257"/>
      <c r="TQB101" s="257"/>
      <c r="TQC101" s="257"/>
      <c r="TQD101" s="257"/>
      <c r="TQE101" s="257"/>
      <c r="TQF101" s="257"/>
      <c r="TQG101" s="257"/>
      <c r="TQH101" s="257"/>
      <c r="TQI101" s="257"/>
      <c r="TQJ101" s="257"/>
      <c r="TQK101" s="257"/>
      <c r="TQL101" s="257"/>
      <c r="TQM101" s="257"/>
      <c r="TQN101" s="257"/>
      <c r="TQO101" s="257"/>
      <c r="TQP101" s="257"/>
      <c r="TQQ101" s="257"/>
      <c r="TQR101" s="257"/>
      <c r="TQS101" s="257"/>
      <c r="TQT101" s="257"/>
      <c r="TQU101" s="257"/>
      <c r="TQV101" s="257"/>
      <c r="TQW101" s="257"/>
      <c r="TQX101" s="257"/>
      <c r="TQY101" s="257"/>
      <c r="TQZ101" s="257"/>
      <c r="TRA101" s="257"/>
      <c r="TRB101" s="257"/>
      <c r="TRC101" s="257"/>
      <c r="TRD101" s="257"/>
      <c r="TRE101" s="257"/>
      <c r="TRF101" s="257"/>
      <c r="TRG101" s="257"/>
      <c r="TRH101" s="257"/>
      <c r="TRI101" s="257"/>
      <c r="TRJ101" s="257"/>
      <c r="TRK101" s="257"/>
      <c r="TRL101" s="257"/>
      <c r="TRM101" s="257"/>
      <c r="TRN101" s="257"/>
      <c r="TRO101" s="257"/>
      <c r="TRP101" s="257"/>
      <c r="TRQ101" s="257"/>
      <c r="TRR101" s="257"/>
      <c r="TRS101" s="257"/>
      <c r="TRT101" s="257"/>
      <c r="TRU101" s="257"/>
      <c r="TRV101" s="257"/>
      <c r="TRW101" s="257"/>
      <c r="TRX101" s="257"/>
      <c r="TRY101" s="257"/>
      <c r="TRZ101" s="257"/>
      <c r="TSA101" s="257"/>
      <c r="TSB101" s="257"/>
      <c r="TSC101" s="257"/>
      <c r="TSD101" s="257"/>
      <c r="TSE101" s="257"/>
      <c r="TSF101" s="257"/>
      <c r="TSG101" s="257"/>
      <c r="TSH101" s="257"/>
      <c r="TSI101" s="257"/>
      <c r="TSJ101" s="257"/>
      <c r="TSK101" s="257"/>
      <c r="TSL101" s="257"/>
      <c r="TSM101" s="257"/>
      <c r="TSN101" s="257"/>
      <c r="TSO101" s="257"/>
      <c r="TSP101" s="257"/>
      <c r="TSQ101" s="257"/>
      <c r="TSR101" s="257"/>
      <c r="TSS101" s="257"/>
      <c r="TST101" s="257"/>
      <c r="TSU101" s="257"/>
      <c r="TSV101" s="257"/>
      <c r="TSW101" s="257"/>
      <c r="TSX101" s="257"/>
      <c r="TSY101" s="257"/>
      <c r="TSZ101" s="257"/>
      <c r="TTA101" s="257"/>
      <c r="TTB101" s="257"/>
      <c r="TTC101" s="257"/>
      <c r="TTD101" s="257"/>
      <c r="TTE101" s="257"/>
      <c r="TTF101" s="257"/>
      <c r="TTG101" s="257"/>
      <c r="TTH101" s="257"/>
      <c r="TTI101" s="257"/>
      <c r="TTJ101" s="257"/>
      <c r="TTK101" s="257"/>
      <c r="TTL101" s="257"/>
      <c r="TTM101" s="257"/>
      <c r="TTN101" s="257"/>
      <c r="TTO101" s="257"/>
      <c r="TTP101" s="257"/>
      <c r="TTQ101" s="257"/>
      <c r="TTR101" s="257"/>
      <c r="TTS101" s="257"/>
      <c r="TTT101" s="257"/>
      <c r="TTU101" s="257"/>
      <c r="TTV101" s="257"/>
      <c r="TTW101" s="257"/>
      <c r="TTX101" s="257"/>
      <c r="TTY101" s="257"/>
      <c r="TTZ101" s="257"/>
      <c r="TUA101" s="257"/>
      <c r="TUB101" s="257"/>
      <c r="TUC101" s="257"/>
      <c r="TUD101" s="257"/>
      <c r="TUE101" s="257"/>
      <c r="TUF101" s="257"/>
      <c r="TUG101" s="257"/>
      <c r="TUH101" s="257"/>
      <c r="TUI101" s="257"/>
      <c r="TUJ101" s="257"/>
      <c r="TUK101" s="257"/>
      <c r="TUL101" s="257"/>
      <c r="TUM101" s="257"/>
      <c r="TUN101" s="257"/>
      <c r="TUO101" s="257"/>
      <c r="TUP101" s="257"/>
      <c r="TUQ101" s="257"/>
      <c r="TUR101" s="257"/>
      <c r="TUS101" s="257"/>
      <c r="TUT101" s="257"/>
      <c r="TUU101" s="257"/>
      <c r="TUV101" s="257"/>
      <c r="TUW101" s="257"/>
      <c r="TUX101" s="257"/>
      <c r="TUY101" s="257"/>
      <c r="TUZ101" s="257"/>
      <c r="TVA101" s="257"/>
      <c r="TVB101" s="257"/>
      <c r="TVC101" s="257"/>
      <c r="TVD101" s="257"/>
      <c r="TVE101" s="257"/>
      <c r="TVF101" s="257"/>
      <c r="TVG101" s="257"/>
      <c r="TVH101" s="257"/>
      <c r="TVI101" s="257"/>
      <c r="TVJ101" s="257"/>
      <c r="TVK101" s="257"/>
      <c r="TVL101" s="257"/>
      <c r="TVM101" s="257"/>
      <c r="TVN101" s="257"/>
      <c r="TVO101" s="257"/>
      <c r="TVP101" s="257"/>
      <c r="TVQ101" s="257"/>
      <c r="TVR101" s="257"/>
      <c r="TVS101" s="257"/>
      <c r="TVT101" s="257"/>
      <c r="TVU101" s="257"/>
      <c r="TVV101" s="257"/>
      <c r="TVW101" s="257"/>
      <c r="TVX101" s="257"/>
      <c r="TVY101" s="257"/>
      <c r="TVZ101" s="257"/>
      <c r="TWA101" s="257"/>
      <c r="TWB101" s="257"/>
      <c r="TWC101" s="257"/>
      <c r="TWD101" s="257"/>
      <c r="TWE101" s="257"/>
      <c r="TWF101" s="257"/>
      <c r="TWG101" s="257"/>
      <c r="TWH101" s="257"/>
      <c r="TWI101" s="257"/>
      <c r="TWJ101" s="257"/>
      <c r="TWK101" s="257"/>
      <c r="TWL101" s="257"/>
      <c r="TWM101" s="257"/>
      <c r="TWN101" s="257"/>
      <c r="TWO101" s="257"/>
      <c r="TWP101" s="257"/>
      <c r="TWQ101" s="257"/>
      <c r="TWR101" s="257"/>
      <c r="TWS101" s="257"/>
      <c r="TWT101" s="257"/>
      <c r="TWU101" s="257"/>
      <c r="TWV101" s="257"/>
      <c r="TWW101" s="257"/>
      <c r="TWX101" s="257"/>
      <c r="TWY101" s="257"/>
      <c r="TWZ101" s="257"/>
      <c r="TXA101" s="257"/>
      <c r="TXB101" s="257"/>
      <c r="TXC101" s="257"/>
      <c r="TXD101" s="257"/>
      <c r="TXE101" s="257"/>
      <c r="TXF101" s="257"/>
      <c r="TXG101" s="257"/>
      <c r="TXH101" s="257"/>
      <c r="TXI101" s="257"/>
      <c r="TXJ101" s="257"/>
      <c r="TXK101" s="257"/>
      <c r="TXL101" s="257"/>
      <c r="TXM101" s="257"/>
      <c r="TXN101" s="257"/>
      <c r="TXO101" s="257"/>
      <c r="TXP101" s="257"/>
      <c r="TXQ101" s="257"/>
      <c r="TXR101" s="257"/>
      <c r="TXS101" s="257"/>
      <c r="TXT101" s="257"/>
      <c r="TXU101" s="257"/>
      <c r="TXV101" s="257"/>
      <c r="TXW101" s="257"/>
      <c r="TXX101" s="257"/>
      <c r="TXY101" s="257"/>
      <c r="TXZ101" s="257"/>
      <c r="TYA101" s="257"/>
      <c r="TYB101" s="257"/>
      <c r="TYC101" s="257"/>
      <c r="TYD101" s="257"/>
      <c r="TYE101" s="257"/>
      <c r="TYF101" s="257"/>
      <c r="TYG101" s="257"/>
      <c r="TYH101" s="257"/>
      <c r="TYI101" s="257"/>
      <c r="TYJ101" s="257"/>
      <c r="TYK101" s="257"/>
      <c r="TYL101" s="257"/>
      <c r="TYM101" s="257"/>
      <c r="TYN101" s="257"/>
      <c r="TYO101" s="257"/>
      <c r="TYP101" s="257"/>
      <c r="TYQ101" s="257"/>
      <c r="TYR101" s="257"/>
      <c r="TYS101" s="257"/>
      <c r="TYT101" s="257"/>
      <c r="TYU101" s="257"/>
      <c r="TYV101" s="257"/>
      <c r="TYW101" s="257"/>
      <c r="TYX101" s="257"/>
      <c r="TYY101" s="257"/>
      <c r="TYZ101" s="257"/>
      <c r="TZA101" s="257"/>
      <c r="TZB101" s="257"/>
      <c r="TZC101" s="257"/>
      <c r="TZD101" s="257"/>
      <c r="TZE101" s="257"/>
      <c r="TZF101" s="257"/>
      <c r="TZG101" s="257"/>
      <c r="TZH101" s="257"/>
      <c r="TZI101" s="257"/>
      <c r="TZJ101" s="257"/>
      <c r="TZK101" s="257"/>
      <c r="TZL101" s="257"/>
      <c r="TZM101" s="257"/>
      <c r="TZN101" s="257"/>
      <c r="TZO101" s="257"/>
      <c r="TZP101" s="257"/>
      <c r="TZQ101" s="257"/>
      <c r="TZR101" s="257"/>
      <c r="TZS101" s="257"/>
      <c r="TZT101" s="257"/>
      <c r="TZU101" s="257"/>
      <c r="TZV101" s="257"/>
      <c r="TZW101" s="257"/>
      <c r="TZX101" s="257"/>
      <c r="TZY101" s="257"/>
      <c r="TZZ101" s="257"/>
      <c r="UAA101" s="257"/>
      <c r="UAB101" s="257"/>
      <c r="UAC101" s="257"/>
      <c r="UAD101" s="257"/>
      <c r="UAE101" s="257"/>
      <c r="UAF101" s="257"/>
      <c r="UAG101" s="257"/>
      <c r="UAH101" s="257"/>
      <c r="UAI101" s="257"/>
      <c r="UAJ101" s="257"/>
      <c r="UAK101" s="257"/>
      <c r="UAL101" s="257"/>
      <c r="UAM101" s="257"/>
      <c r="UAN101" s="257"/>
      <c r="UAO101" s="257"/>
      <c r="UAP101" s="257"/>
      <c r="UAQ101" s="257"/>
      <c r="UAR101" s="257"/>
      <c r="UAS101" s="257"/>
      <c r="UAT101" s="257"/>
      <c r="UAU101" s="257"/>
      <c r="UAV101" s="257"/>
      <c r="UAW101" s="257"/>
      <c r="UAX101" s="257"/>
      <c r="UAY101" s="257"/>
      <c r="UAZ101" s="257"/>
      <c r="UBA101" s="257"/>
      <c r="UBB101" s="257"/>
      <c r="UBC101" s="257"/>
      <c r="UBD101" s="257"/>
      <c r="UBE101" s="257"/>
      <c r="UBF101" s="257"/>
      <c r="UBG101" s="257"/>
      <c r="UBH101" s="257"/>
      <c r="UBI101" s="257"/>
      <c r="UBJ101" s="257"/>
      <c r="UBK101" s="257"/>
      <c r="UBL101" s="257"/>
      <c r="UBM101" s="257"/>
      <c r="UBN101" s="257"/>
      <c r="UBO101" s="257"/>
      <c r="UBP101" s="257"/>
      <c r="UBQ101" s="257"/>
      <c r="UBR101" s="257"/>
      <c r="UBS101" s="257"/>
      <c r="UBT101" s="257"/>
      <c r="UBU101" s="257"/>
      <c r="UBV101" s="257"/>
      <c r="UBW101" s="257"/>
      <c r="UBX101" s="257"/>
      <c r="UBY101" s="257"/>
      <c r="UBZ101" s="257"/>
      <c r="UCA101" s="257"/>
      <c r="UCB101" s="257"/>
      <c r="UCC101" s="257"/>
      <c r="UCD101" s="257"/>
      <c r="UCE101" s="257"/>
      <c r="UCF101" s="257"/>
      <c r="UCG101" s="257"/>
      <c r="UCH101" s="257"/>
      <c r="UCI101" s="257"/>
      <c r="UCJ101" s="257"/>
      <c r="UCK101" s="257"/>
      <c r="UCL101" s="257"/>
      <c r="UCM101" s="257"/>
      <c r="UCN101" s="257"/>
      <c r="UCO101" s="257"/>
      <c r="UCP101" s="257"/>
      <c r="UCQ101" s="257"/>
      <c r="UCR101" s="257"/>
      <c r="UCS101" s="257"/>
      <c r="UCT101" s="257"/>
      <c r="UCU101" s="257"/>
      <c r="UCV101" s="257"/>
      <c r="UCW101" s="257"/>
      <c r="UCX101" s="257"/>
      <c r="UCY101" s="257"/>
      <c r="UCZ101" s="257"/>
      <c r="UDA101" s="257"/>
      <c r="UDB101" s="257"/>
      <c r="UDC101" s="257"/>
      <c r="UDD101" s="257"/>
      <c r="UDE101" s="257"/>
      <c r="UDF101" s="257"/>
      <c r="UDG101" s="257"/>
      <c r="UDH101" s="257"/>
      <c r="UDI101" s="257"/>
      <c r="UDJ101" s="257"/>
      <c r="UDK101" s="257"/>
      <c r="UDL101" s="257"/>
      <c r="UDM101" s="257"/>
      <c r="UDN101" s="257"/>
      <c r="UDO101" s="257"/>
      <c r="UDP101" s="257"/>
      <c r="UDQ101" s="257"/>
      <c r="UDR101" s="257"/>
      <c r="UDS101" s="257"/>
      <c r="UDT101" s="257"/>
      <c r="UDU101" s="257"/>
      <c r="UDV101" s="257"/>
      <c r="UDW101" s="257"/>
      <c r="UDX101" s="257"/>
      <c r="UDY101" s="257"/>
      <c r="UDZ101" s="257"/>
      <c r="UEA101" s="257"/>
      <c r="UEB101" s="257"/>
      <c r="UEC101" s="257"/>
      <c r="UED101" s="257"/>
      <c r="UEE101" s="257"/>
      <c r="UEF101" s="257"/>
      <c r="UEG101" s="257"/>
      <c r="UEH101" s="257"/>
      <c r="UEI101" s="257"/>
      <c r="UEJ101" s="257"/>
      <c r="UEK101" s="257"/>
      <c r="UEL101" s="257"/>
      <c r="UEM101" s="257"/>
      <c r="UEN101" s="257"/>
      <c r="UEO101" s="257"/>
      <c r="UEP101" s="257"/>
      <c r="UEQ101" s="257"/>
      <c r="UER101" s="257"/>
      <c r="UES101" s="257"/>
      <c r="UET101" s="257"/>
      <c r="UEU101" s="257"/>
      <c r="UEV101" s="257"/>
      <c r="UEW101" s="257"/>
      <c r="UEX101" s="257"/>
      <c r="UEY101" s="257"/>
      <c r="UEZ101" s="257"/>
      <c r="UFA101" s="257"/>
      <c r="UFB101" s="257"/>
      <c r="UFC101" s="257"/>
      <c r="UFD101" s="257"/>
      <c r="UFE101" s="257"/>
      <c r="UFF101" s="257"/>
      <c r="UFG101" s="257"/>
      <c r="UFH101" s="257"/>
      <c r="UFI101" s="257"/>
      <c r="UFJ101" s="257"/>
      <c r="UFK101" s="257"/>
      <c r="UFL101" s="257"/>
      <c r="UFM101" s="257"/>
      <c r="UFN101" s="257"/>
      <c r="UFO101" s="257"/>
      <c r="UFP101" s="257"/>
      <c r="UFQ101" s="257"/>
      <c r="UFR101" s="257"/>
      <c r="UFS101" s="257"/>
      <c r="UFT101" s="257"/>
      <c r="UFU101" s="257"/>
      <c r="UFV101" s="257"/>
      <c r="UFW101" s="257"/>
      <c r="UFX101" s="257"/>
      <c r="UFY101" s="257"/>
      <c r="UFZ101" s="257"/>
      <c r="UGA101" s="257"/>
      <c r="UGB101" s="257"/>
      <c r="UGC101" s="257"/>
      <c r="UGD101" s="257"/>
      <c r="UGE101" s="257"/>
      <c r="UGF101" s="257"/>
      <c r="UGG101" s="257"/>
      <c r="UGH101" s="257"/>
      <c r="UGI101" s="257"/>
      <c r="UGJ101" s="257"/>
      <c r="UGK101" s="257"/>
      <c r="UGL101" s="257"/>
      <c r="UGM101" s="257"/>
      <c r="UGN101" s="257"/>
      <c r="UGO101" s="257"/>
      <c r="UGP101" s="257"/>
      <c r="UGQ101" s="257"/>
      <c r="UGR101" s="257"/>
      <c r="UGS101" s="257"/>
      <c r="UGT101" s="257"/>
      <c r="UGU101" s="257"/>
      <c r="UGV101" s="257"/>
      <c r="UGW101" s="257"/>
      <c r="UGX101" s="257"/>
      <c r="UGY101" s="257"/>
      <c r="UGZ101" s="257"/>
      <c r="UHA101" s="257"/>
      <c r="UHB101" s="257"/>
      <c r="UHC101" s="257"/>
      <c r="UHD101" s="257"/>
      <c r="UHE101" s="257"/>
      <c r="UHF101" s="257"/>
      <c r="UHG101" s="257"/>
      <c r="UHH101" s="257"/>
      <c r="UHI101" s="257"/>
      <c r="UHJ101" s="257"/>
      <c r="UHK101" s="257"/>
      <c r="UHL101" s="257"/>
      <c r="UHM101" s="257"/>
      <c r="UHN101" s="257"/>
      <c r="UHO101" s="257"/>
      <c r="UHP101" s="257"/>
      <c r="UHQ101" s="257"/>
      <c r="UHR101" s="257"/>
      <c r="UHS101" s="257"/>
      <c r="UHT101" s="257"/>
      <c r="UHU101" s="257"/>
      <c r="UHV101" s="257"/>
      <c r="UHW101" s="257"/>
      <c r="UHX101" s="257"/>
      <c r="UHY101" s="257"/>
      <c r="UHZ101" s="257"/>
      <c r="UIA101" s="257"/>
      <c r="UIB101" s="257"/>
      <c r="UIC101" s="257"/>
      <c r="UID101" s="257"/>
      <c r="UIE101" s="257"/>
      <c r="UIF101" s="257"/>
      <c r="UIG101" s="257"/>
      <c r="UIH101" s="257"/>
      <c r="UII101" s="257"/>
      <c r="UIJ101" s="257"/>
      <c r="UIK101" s="257"/>
      <c r="UIL101" s="257"/>
      <c r="UIM101" s="257"/>
      <c r="UIN101" s="257"/>
      <c r="UIO101" s="257"/>
      <c r="UIP101" s="257"/>
      <c r="UIQ101" s="257"/>
      <c r="UIR101" s="257"/>
      <c r="UIS101" s="257"/>
      <c r="UIT101" s="257"/>
      <c r="UIU101" s="257"/>
      <c r="UIV101" s="257"/>
      <c r="UIW101" s="257"/>
      <c r="UIX101" s="257"/>
      <c r="UIY101" s="257"/>
      <c r="UIZ101" s="257"/>
      <c r="UJA101" s="257"/>
      <c r="UJB101" s="257"/>
      <c r="UJC101" s="257"/>
      <c r="UJD101" s="257"/>
      <c r="UJE101" s="257"/>
      <c r="UJF101" s="257"/>
      <c r="UJG101" s="257"/>
      <c r="UJH101" s="257"/>
      <c r="UJI101" s="257"/>
      <c r="UJJ101" s="257"/>
      <c r="UJK101" s="257"/>
      <c r="UJL101" s="257"/>
      <c r="UJM101" s="257"/>
      <c r="UJN101" s="257"/>
      <c r="UJO101" s="257"/>
      <c r="UJP101" s="257"/>
      <c r="UJQ101" s="257"/>
      <c r="UJR101" s="257"/>
      <c r="UJS101" s="257"/>
      <c r="UJT101" s="257"/>
      <c r="UJU101" s="257"/>
      <c r="UJV101" s="257"/>
      <c r="UJW101" s="257"/>
      <c r="UJX101" s="257"/>
      <c r="UJY101" s="257"/>
      <c r="UJZ101" s="257"/>
      <c r="UKA101" s="257"/>
      <c r="UKB101" s="257"/>
      <c r="UKC101" s="257"/>
      <c r="UKD101" s="257"/>
      <c r="UKE101" s="257"/>
      <c r="UKF101" s="257"/>
      <c r="UKG101" s="257"/>
      <c r="UKH101" s="257"/>
      <c r="UKI101" s="257"/>
      <c r="UKJ101" s="257"/>
      <c r="UKK101" s="257"/>
      <c r="UKL101" s="257"/>
      <c r="UKM101" s="257"/>
      <c r="UKN101" s="257"/>
      <c r="UKO101" s="257"/>
      <c r="UKP101" s="257"/>
      <c r="UKQ101" s="257"/>
      <c r="UKR101" s="257"/>
      <c r="UKS101" s="257"/>
      <c r="UKT101" s="257"/>
      <c r="UKU101" s="257"/>
      <c r="UKV101" s="257"/>
      <c r="UKW101" s="257"/>
      <c r="UKX101" s="257"/>
      <c r="UKY101" s="257"/>
      <c r="UKZ101" s="257"/>
      <c r="ULA101" s="257"/>
      <c r="ULB101" s="257"/>
      <c r="ULC101" s="257"/>
      <c r="ULD101" s="257"/>
      <c r="ULE101" s="257"/>
      <c r="ULF101" s="257"/>
      <c r="ULG101" s="257"/>
      <c r="ULH101" s="257"/>
      <c r="ULI101" s="257"/>
      <c r="ULJ101" s="257"/>
      <c r="ULK101" s="257"/>
      <c r="ULL101" s="257"/>
      <c r="ULM101" s="257"/>
      <c r="ULN101" s="257"/>
      <c r="ULO101" s="257"/>
      <c r="ULP101" s="257"/>
      <c r="ULQ101" s="257"/>
      <c r="ULR101" s="257"/>
      <c r="ULS101" s="257"/>
      <c r="ULT101" s="257"/>
      <c r="ULU101" s="257"/>
      <c r="ULV101" s="257"/>
      <c r="ULW101" s="257"/>
      <c r="ULX101" s="257"/>
      <c r="ULY101" s="257"/>
      <c r="ULZ101" s="257"/>
      <c r="UMA101" s="257"/>
      <c r="UMB101" s="257"/>
      <c r="UMC101" s="257"/>
      <c r="UMD101" s="257"/>
      <c r="UME101" s="257"/>
      <c r="UMF101" s="257"/>
      <c r="UMG101" s="257"/>
      <c r="UMH101" s="257"/>
      <c r="UMI101" s="257"/>
      <c r="UMJ101" s="257"/>
      <c r="UMK101" s="257"/>
      <c r="UML101" s="257"/>
      <c r="UMM101" s="257"/>
      <c r="UMN101" s="257"/>
      <c r="UMO101" s="257"/>
      <c r="UMP101" s="257"/>
      <c r="UMQ101" s="257"/>
      <c r="UMR101" s="257"/>
      <c r="UMS101" s="257"/>
      <c r="UMT101" s="257"/>
      <c r="UMU101" s="257"/>
      <c r="UMV101" s="257"/>
      <c r="UMW101" s="257"/>
      <c r="UMX101" s="257"/>
      <c r="UMY101" s="257"/>
      <c r="UMZ101" s="257"/>
      <c r="UNA101" s="257"/>
      <c r="UNB101" s="257"/>
      <c r="UNC101" s="257"/>
      <c r="UND101" s="257"/>
      <c r="UNE101" s="257"/>
      <c r="UNF101" s="257"/>
      <c r="UNG101" s="257"/>
      <c r="UNH101" s="257"/>
      <c r="UNI101" s="257"/>
      <c r="UNJ101" s="257"/>
      <c r="UNK101" s="257"/>
      <c r="UNL101" s="257"/>
      <c r="UNM101" s="257"/>
      <c r="UNN101" s="257"/>
      <c r="UNO101" s="257"/>
      <c r="UNP101" s="257"/>
      <c r="UNQ101" s="257"/>
      <c r="UNR101" s="257"/>
      <c r="UNS101" s="257"/>
      <c r="UNT101" s="257"/>
      <c r="UNU101" s="257"/>
      <c r="UNV101" s="257"/>
      <c r="UNW101" s="257"/>
      <c r="UNX101" s="257"/>
      <c r="UNY101" s="257"/>
      <c r="UNZ101" s="257"/>
      <c r="UOA101" s="257"/>
      <c r="UOB101" s="257"/>
      <c r="UOC101" s="257"/>
      <c r="UOD101" s="257"/>
      <c r="UOE101" s="257"/>
      <c r="UOF101" s="257"/>
      <c r="UOG101" s="257"/>
      <c r="UOH101" s="257"/>
      <c r="UOI101" s="257"/>
      <c r="UOJ101" s="257"/>
      <c r="UOK101" s="257"/>
      <c r="UOL101" s="257"/>
      <c r="UOM101" s="257"/>
      <c r="UON101" s="257"/>
      <c r="UOO101" s="257"/>
      <c r="UOP101" s="257"/>
      <c r="UOQ101" s="257"/>
      <c r="UOR101" s="257"/>
      <c r="UOS101" s="257"/>
      <c r="UOT101" s="257"/>
      <c r="UOU101" s="257"/>
      <c r="UOV101" s="257"/>
      <c r="UOW101" s="257"/>
      <c r="UOX101" s="257"/>
      <c r="UOY101" s="257"/>
      <c r="UOZ101" s="257"/>
      <c r="UPA101" s="257"/>
      <c r="UPB101" s="257"/>
      <c r="UPC101" s="257"/>
      <c r="UPD101" s="257"/>
      <c r="UPE101" s="257"/>
      <c r="UPF101" s="257"/>
      <c r="UPG101" s="257"/>
      <c r="UPH101" s="257"/>
      <c r="UPI101" s="257"/>
      <c r="UPJ101" s="257"/>
      <c r="UPK101" s="257"/>
      <c r="UPL101" s="257"/>
      <c r="UPM101" s="257"/>
      <c r="UPN101" s="257"/>
      <c r="UPO101" s="257"/>
      <c r="UPP101" s="257"/>
      <c r="UPQ101" s="257"/>
      <c r="UPR101" s="257"/>
      <c r="UPS101" s="257"/>
      <c r="UPT101" s="257"/>
      <c r="UPU101" s="257"/>
      <c r="UPV101" s="257"/>
      <c r="UPW101" s="257"/>
      <c r="UPX101" s="257"/>
      <c r="UPY101" s="257"/>
      <c r="UPZ101" s="257"/>
      <c r="UQA101" s="257"/>
      <c r="UQB101" s="257"/>
      <c r="UQC101" s="257"/>
      <c r="UQD101" s="257"/>
      <c r="UQE101" s="257"/>
      <c r="UQF101" s="257"/>
      <c r="UQG101" s="257"/>
      <c r="UQH101" s="257"/>
      <c r="UQI101" s="257"/>
      <c r="UQJ101" s="257"/>
      <c r="UQK101" s="257"/>
      <c r="UQL101" s="257"/>
      <c r="UQM101" s="257"/>
      <c r="UQN101" s="257"/>
      <c r="UQO101" s="257"/>
      <c r="UQP101" s="257"/>
      <c r="UQQ101" s="257"/>
      <c r="UQR101" s="257"/>
      <c r="UQS101" s="257"/>
      <c r="UQT101" s="257"/>
      <c r="UQU101" s="257"/>
      <c r="UQV101" s="257"/>
      <c r="UQW101" s="257"/>
      <c r="UQX101" s="257"/>
      <c r="UQY101" s="257"/>
      <c r="UQZ101" s="257"/>
      <c r="URA101" s="257"/>
      <c r="URB101" s="257"/>
      <c r="URC101" s="257"/>
      <c r="URD101" s="257"/>
      <c r="URE101" s="257"/>
      <c r="URF101" s="257"/>
      <c r="URG101" s="257"/>
      <c r="URH101" s="257"/>
      <c r="URI101" s="257"/>
      <c r="URJ101" s="257"/>
      <c r="URK101" s="257"/>
      <c r="URL101" s="257"/>
      <c r="URM101" s="257"/>
      <c r="URN101" s="257"/>
      <c r="URO101" s="257"/>
      <c r="URP101" s="257"/>
      <c r="URQ101" s="257"/>
      <c r="URR101" s="257"/>
      <c r="URS101" s="257"/>
      <c r="URT101" s="257"/>
      <c r="URU101" s="257"/>
      <c r="URV101" s="257"/>
      <c r="URW101" s="257"/>
      <c r="URX101" s="257"/>
      <c r="URY101" s="257"/>
      <c r="URZ101" s="257"/>
      <c r="USA101" s="257"/>
      <c r="USB101" s="257"/>
      <c r="USC101" s="257"/>
      <c r="USD101" s="257"/>
      <c r="USE101" s="257"/>
      <c r="USF101" s="257"/>
      <c r="USG101" s="257"/>
      <c r="USH101" s="257"/>
      <c r="USI101" s="257"/>
      <c r="USJ101" s="257"/>
      <c r="USK101" s="257"/>
      <c r="USL101" s="257"/>
      <c r="USM101" s="257"/>
      <c r="USN101" s="257"/>
      <c r="USO101" s="257"/>
      <c r="USP101" s="257"/>
      <c r="USQ101" s="257"/>
      <c r="USR101" s="257"/>
      <c r="USS101" s="257"/>
      <c r="UST101" s="257"/>
      <c r="USU101" s="257"/>
      <c r="USV101" s="257"/>
      <c r="USW101" s="257"/>
      <c r="USX101" s="257"/>
      <c r="USY101" s="257"/>
      <c r="USZ101" s="257"/>
      <c r="UTA101" s="257"/>
      <c r="UTB101" s="257"/>
      <c r="UTC101" s="257"/>
      <c r="UTD101" s="257"/>
      <c r="UTE101" s="257"/>
      <c r="UTF101" s="257"/>
      <c r="UTG101" s="257"/>
      <c r="UTH101" s="257"/>
      <c r="UTI101" s="257"/>
      <c r="UTJ101" s="257"/>
      <c r="UTK101" s="257"/>
      <c r="UTL101" s="257"/>
      <c r="UTM101" s="257"/>
      <c r="UTN101" s="257"/>
      <c r="UTO101" s="257"/>
      <c r="UTP101" s="257"/>
      <c r="UTQ101" s="257"/>
      <c r="UTR101" s="257"/>
      <c r="UTS101" s="257"/>
      <c r="UTT101" s="257"/>
      <c r="UTU101" s="257"/>
      <c r="UTV101" s="257"/>
      <c r="UTW101" s="257"/>
      <c r="UTX101" s="257"/>
      <c r="UTY101" s="257"/>
      <c r="UTZ101" s="257"/>
      <c r="UUA101" s="257"/>
      <c r="UUB101" s="257"/>
      <c r="UUC101" s="257"/>
      <c r="UUD101" s="257"/>
      <c r="UUE101" s="257"/>
      <c r="UUF101" s="257"/>
      <c r="UUG101" s="257"/>
      <c r="UUH101" s="257"/>
      <c r="UUI101" s="257"/>
      <c r="UUJ101" s="257"/>
      <c r="UUK101" s="257"/>
      <c r="UUL101" s="257"/>
      <c r="UUM101" s="257"/>
      <c r="UUN101" s="257"/>
      <c r="UUO101" s="257"/>
      <c r="UUP101" s="257"/>
      <c r="UUQ101" s="257"/>
      <c r="UUR101" s="257"/>
      <c r="UUS101" s="257"/>
      <c r="UUT101" s="257"/>
      <c r="UUU101" s="257"/>
      <c r="UUV101" s="257"/>
      <c r="UUW101" s="257"/>
      <c r="UUX101" s="257"/>
      <c r="UUY101" s="257"/>
      <c r="UUZ101" s="257"/>
      <c r="UVA101" s="257"/>
      <c r="UVB101" s="257"/>
      <c r="UVC101" s="257"/>
      <c r="UVD101" s="257"/>
      <c r="UVE101" s="257"/>
      <c r="UVF101" s="257"/>
      <c r="UVG101" s="257"/>
      <c r="UVH101" s="257"/>
      <c r="UVI101" s="257"/>
      <c r="UVJ101" s="257"/>
      <c r="UVK101" s="257"/>
      <c r="UVL101" s="257"/>
      <c r="UVM101" s="257"/>
      <c r="UVN101" s="257"/>
      <c r="UVO101" s="257"/>
      <c r="UVP101" s="257"/>
      <c r="UVQ101" s="257"/>
      <c r="UVR101" s="257"/>
      <c r="UVS101" s="257"/>
      <c r="UVT101" s="257"/>
      <c r="UVU101" s="257"/>
      <c r="UVV101" s="257"/>
      <c r="UVW101" s="257"/>
      <c r="UVX101" s="257"/>
      <c r="UVY101" s="257"/>
      <c r="UVZ101" s="257"/>
      <c r="UWA101" s="257"/>
      <c r="UWB101" s="257"/>
      <c r="UWC101" s="257"/>
      <c r="UWD101" s="257"/>
      <c r="UWE101" s="257"/>
      <c r="UWF101" s="257"/>
      <c r="UWG101" s="257"/>
      <c r="UWH101" s="257"/>
      <c r="UWI101" s="257"/>
      <c r="UWJ101" s="257"/>
      <c r="UWK101" s="257"/>
      <c r="UWL101" s="257"/>
      <c r="UWM101" s="257"/>
      <c r="UWN101" s="257"/>
      <c r="UWO101" s="257"/>
      <c r="UWP101" s="257"/>
      <c r="UWQ101" s="257"/>
      <c r="UWR101" s="257"/>
      <c r="UWS101" s="257"/>
      <c r="UWT101" s="257"/>
      <c r="UWU101" s="257"/>
      <c r="UWV101" s="257"/>
      <c r="UWW101" s="257"/>
      <c r="UWX101" s="257"/>
      <c r="UWY101" s="257"/>
      <c r="UWZ101" s="257"/>
      <c r="UXA101" s="257"/>
      <c r="UXB101" s="257"/>
      <c r="UXC101" s="257"/>
      <c r="UXD101" s="257"/>
      <c r="UXE101" s="257"/>
      <c r="UXF101" s="257"/>
      <c r="UXG101" s="257"/>
      <c r="UXH101" s="257"/>
      <c r="UXI101" s="257"/>
      <c r="UXJ101" s="257"/>
      <c r="UXK101" s="257"/>
      <c r="UXL101" s="257"/>
      <c r="UXM101" s="257"/>
      <c r="UXN101" s="257"/>
      <c r="UXO101" s="257"/>
      <c r="UXP101" s="257"/>
      <c r="UXQ101" s="257"/>
      <c r="UXR101" s="257"/>
      <c r="UXS101" s="257"/>
      <c r="UXT101" s="257"/>
      <c r="UXU101" s="257"/>
      <c r="UXV101" s="257"/>
      <c r="UXW101" s="257"/>
      <c r="UXX101" s="257"/>
      <c r="UXY101" s="257"/>
      <c r="UXZ101" s="257"/>
      <c r="UYA101" s="257"/>
      <c r="UYB101" s="257"/>
      <c r="UYC101" s="257"/>
      <c r="UYD101" s="257"/>
      <c r="UYE101" s="257"/>
      <c r="UYF101" s="257"/>
      <c r="UYG101" s="257"/>
      <c r="UYH101" s="257"/>
      <c r="UYI101" s="257"/>
      <c r="UYJ101" s="257"/>
      <c r="UYK101" s="257"/>
      <c r="UYL101" s="257"/>
      <c r="UYM101" s="257"/>
      <c r="UYN101" s="257"/>
      <c r="UYO101" s="257"/>
      <c r="UYP101" s="257"/>
      <c r="UYQ101" s="257"/>
      <c r="UYR101" s="257"/>
      <c r="UYS101" s="257"/>
      <c r="UYT101" s="257"/>
      <c r="UYU101" s="257"/>
      <c r="UYV101" s="257"/>
      <c r="UYW101" s="257"/>
      <c r="UYX101" s="257"/>
      <c r="UYY101" s="257"/>
      <c r="UYZ101" s="257"/>
      <c r="UZA101" s="257"/>
      <c r="UZB101" s="257"/>
      <c r="UZC101" s="257"/>
      <c r="UZD101" s="257"/>
      <c r="UZE101" s="257"/>
      <c r="UZF101" s="257"/>
      <c r="UZG101" s="257"/>
      <c r="UZH101" s="257"/>
      <c r="UZI101" s="257"/>
      <c r="UZJ101" s="257"/>
      <c r="UZK101" s="257"/>
      <c r="UZL101" s="257"/>
      <c r="UZM101" s="257"/>
      <c r="UZN101" s="257"/>
      <c r="UZO101" s="257"/>
      <c r="UZP101" s="257"/>
      <c r="UZQ101" s="257"/>
      <c r="UZR101" s="257"/>
      <c r="UZS101" s="257"/>
      <c r="UZT101" s="257"/>
      <c r="UZU101" s="257"/>
      <c r="UZV101" s="257"/>
      <c r="UZW101" s="257"/>
      <c r="UZX101" s="257"/>
      <c r="UZY101" s="257"/>
      <c r="UZZ101" s="257"/>
      <c r="VAA101" s="257"/>
      <c r="VAB101" s="257"/>
      <c r="VAC101" s="257"/>
      <c r="VAD101" s="257"/>
      <c r="VAE101" s="257"/>
      <c r="VAF101" s="257"/>
      <c r="VAG101" s="257"/>
      <c r="VAH101" s="257"/>
      <c r="VAI101" s="257"/>
      <c r="VAJ101" s="257"/>
      <c r="VAK101" s="257"/>
      <c r="VAL101" s="257"/>
      <c r="VAM101" s="257"/>
      <c r="VAN101" s="257"/>
      <c r="VAO101" s="257"/>
      <c r="VAP101" s="257"/>
      <c r="VAQ101" s="257"/>
      <c r="VAR101" s="257"/>
      <c r="VAS101" s="257"/>
      <c r="VAT101" s="257"/>
      <c r="VAU101" s="257"/>
      <c r="VAV101" s="257"/>
      <c r="VAW101" s="257"/>
      <c r="VAX101" s="257"/>
      <c r="VAY101" s="257"/>
      <c r="VAZ101" s="257"/>
      <c r="VBA101" s="257"/>
      <c r="VBB101" s="257"/>
      <c r="VBC101" s="257"/>
      <c r="VBD101" s="257"/>
      <c r="VBE101" s="257"/>
      <c r="VBF101" s="257"/>
      <c r="VBG101" s="257"/>
      <c r="VBH101" s="257"/>
      <c r="VBI101" s="257"/>
      <c r="VBJ101" s="257"/>
      <c r="VBK101" s="257"/>
      <c r="VBL101" s="257"/>
      <c r="VBM101" s="257"/>
      <c r="VBN101" s="257"/>
      <c r="VBO101" s="257"/>
      <c r="VBP101" s="257"/>
      <c r="VBQ101" s="257"/>
      <c r="VBR101" s="257"/>
      <c r="VBS101" s="257"/>
      <c r="VBT101" s="257"/>
      <c r="VBU101" s="257"/>
      <c r="VBV101" s="257"/>
      <c r="VBW101" s="257"/>
      <c r="VBX101" s="257"/>
      <c r="VBY101" s="257"/>
      <c r="VBZ101" s="257"/>
      <c r="VCA101" s="257"/>
      <c r="VCB101" s="257"/>
      <c r="VCC101" s="257"/>
      <c r="VCD101" s="257"/>
      <c r="VCE101" s="257"/>
      <c r="VCF101" s="257"/>
      <c r="VCG101" s="257"/>
      <c r="VCH101" s="257"/>
      <c r="VCI101" s="257"/>
      <c r="VCJ101" s="257"/>
      <c r="VCK101" s="257"/>
      <c r="VCL101" s="257"/>
      <c r="VCM101" s="257"/>
      <c r="VCN101" s="257"/>
      <c r="VCO101" s="257"/>
      <c r="VCP101" s="257"/>
      <c r="VCQ101" s="257"/>
      <c r="VCR101" s="257"/>
      <c r="VCS101" s="257"/>
      <c r="VCT101" s="257"/>
      <c r="VCU101" s="257"/>
      <c r="VCV101" s="257"/>
      <c r="VCW101" s="257"/>
      <c r="VCX101" s="257"/>
      <c r="VCY101" s="257"/>
      <c r="VCZ101" s="257"/>
      <c r="VDA101" s="257"/>
      <c r="VDB101" s="257"/>
      <c r="VDC101" s="257"/>
      <c r="VDD101" s="257"/>
      <c r="VDE101" s="257"/>
      <c r="VDF101" s="257"/>
      <c r="VDG101" s="257"/>
      <c r="VDH101" s="257"/>
      <c r="VDI101" s="257"/>
      <c r="VDJ101" s="257"/>
      <c r="VDK101" s="257"/>
      <c r="VDL101" s="257"/>
      <c r="VDM101" s="257"/>
      <c r="VDN101" s="257"/>
      <c r="VDO101" s="257"/>
      <c r="VDP101" s="257"/>
      <c r="VDQ101" s="257"/>
      <c r="VDR101" s="257"/>
      <c r="VDS101" s="257"/>
      <c r="VDT101" s="257"/>
      <c r="VDU101" s="257"/>
      <c r="VDV101" s="257"/>
      <c r="VDW101" s="257"/>
      <c r="VDX101" s="257"/>
      <c r="VDY101" s="257"/>
      <c r="VDZ101" s="257"/>
      <c r="VEA101" s="257"/>
      <c r="VEB101" s="257"/>
      <c r="VEC101" s="257"/>
      <c r="VED101" s="257"/>
      <c r="VEE101" s="257"/>
      <c r="VEF101" s="257"/>
      <c r="VEG101" s="257"/>
      <c r="VEH101" s="257"/>
      <c r="VEI101" s="257"/>
      <c r="VEJ101" s="257"/>
      <c r="VEK101" s="257"/>
      <c r="VEL101" s="257"/>
      <c r="VEM101" s="257"/>
      <c r="VEN101" s="257"/>
      <c r="VEO101" s="257"/>
      <c r="VEP101" s="257"/>
      <c r="VEQ101" s="257"/>
      <c r="VER101" s="257"/>
      <c r="VES101" s="257"/>
      <c r="VET101" s="257"/>
      <c r="VEU101" s="257"/>
      <c r="VEV101" s="257"/>
      <c r="VEW101" s="257"/>
      <c r="VEX101" s="257"/>
      <c r="VEY101" s="257"/>
      <c r="VEZ101" s="257"/>
      <c r="VFA101" s="257"/>
      <c r="VFB101" s="257"/>
      <c r="VFC101" s="257"/>
      <c r="VFD101" s="257"/>
      <c r="VFE101" s="257"/>
      <c r="VFF101" s="257"/>
      <c r="VFG101" s="257"/>
      <c r="VFH101" s="257"/>
      <c r="VFI101" s="257"/>
      <c r="VFJ101" s="257"/>
      <c r="VFK101" s="257"/>
      <c r="VFL101" s="257"/>
      <c r="VFM101" s="257"/>
      <c r="VFN101" s="257"/>
      <c r="VFO101" s="257"/>
      <c r="VFP101" s="257"/>
      <c r="VFQ101" s="257"/>
      <c r="VFR101" s="257"/>
      <c r="VFS101" s="257"/>
      <c r="VFT101" s="257"/>
      <c r="VFU101" s="257"/>
      <c r="VFV101" s="257"/>
      <c r="VFW101" s="257"/>
      <c r="VFX101" s="257"/>
      <c r="VFY101" s="257"/>
      <c r="VFZ101" s="257"/>
      <c r="VGA101" s="257"/>
      <c r="VGB101" s="257"/>
      <c r="VGC101" s="257"/>
      <c r="VGD101" s="257"/>
      <c r="VGE101" s="257"/>
      <c r="VGF101" s="257"/>
      <c r="VGG101" s="257"/>
      <c r="VGH101" s="257"/>
      <c r="VGI101" s="257"/>
      <c r="VGJ101" s="257"/>
      <c r="VGK101" s="257"/>
      <c r="VGL101" s="257"/>
      <c r="VGM101" s="257"/>
      <c r="VGN101" s="257"/>
      <c r="VGO101" s="257"/>
      <c r="VGP101" s="257"/>
      <c r="VGQ101" s="257"/>
      <c r="VGR101" s="257"/>
      <c r="VGS101" s="257"/>
      <c r="VGT101" s="257"/>
      <c r="VGU101" s="257"/>
      <c r="VGV101" s="257"/>
      <c r="VGW101" s="257"/>
      <c r="VGX101" s="257"/>
      <c r="VGY101" s="257"/>
      <c r="VGZ101" s="257"/>
      <c r="VHA101" s="257"/>
      <c r="VHB101" s="257"/>
      <c r="VHC101" s="257"/>
      <c r="VHD101" s="257"/>
      <c r="VHE101" s="257"/>
      <c r="VHF101" s="257"/>
      <c r="VHG101" s="257"/>
      <c r="VHH101" s="257"/>
      <c r="VHI101" s="257"/>
      <c r="VHJ101" s="257"/>
      <c r="VHK101" s="257"/>
      <c r="VHL101" s="257"/>
      <c r="VHM101" s="257"/>
      <c r="VHN101" s="257"/>
      <c r="VHO101" s="257"/>
      <c r="VHP101" s="257"/>
      <c r="VHQ101" s="257"/>
      <c r="VHR101" s="257"/>
      <c r="VHS101" s="257"/>
      <c r="VHT101" s="257"/>
      <c r="VHU101" s="257"/>
      <c r="VHV101" s="257"/>
      <c r="VHW101" s="257"/>
      <c r="VHX101" s="257"/>
      <c r="VHY101" s="257"/>
      <c r="VHZ101" s="257"/>
      <c r="VIA101" s="257"/>
      <c r="VIB101" s="257"/>
      <c r="VIC101" s="257"/>
      <c r="VID101" s="257"/>
      <c r="VIE101" s="257"/>
      <c r="VIF101" s="257"/>
      <c r="VIG101" s="257"/>
      <c r="VIH101" s="257"/>
      <c r="VII101" s="257"/>
      <c r="VIJ101" s="257"/>
      <c r="VIK101" s="257"/>
      <c r="VIL101" s="257"/>
      <c r="VIM101" s="257"/>
      <c r="VIN101" s="257"/>
      <c r="VIO101" s="257"/>
      <c r="VIP101" s="257"/>
      <c r="VIQ101" s="257"/>
      <c r="VIR101" s="257"/>
      <c r="VIS101" s="257"/>
      <c r="VIT101" s="257"/>
      <c r="VIU101" s="257"/>
      <c r="VIV101" s="257"/>
      <c r="VIW101" s="257"/>
      <c r="VIX101" s="257"/>
      <c r="VIY101" s="257"/>
      <c r="VIZ101" s="257"/>
      <c r="VJA101" s="257"/>
      <c r="VJB101" s="257"/>
      <c r="VJC101" s="257"/>
      <c r="VJD101" s="257"/>
      <c r="VJE101" s="257"/>
      <c r="VJF101" s="257"/>
      <c r="VJG101" s="257"/>
      <c r="VJH101" s="257"/>
      <c r="VJI101" s="257"/>
      <c r="VJJ101" s="257"/>
      <c r="VJK101" s="257"/>
      <c r="VJL101" s="257"/>
      <c r="VJM101" s="257"/>
      <c r="VJN101" s="257"/>
      <c r="VJO101" s="257"/>
      <c r="VJP101" s="257"/>
      <c r="VJQ101" s="257"/>
      <c r="VJR101" s="257"/>
      <c r="VJS101" s="257"/>
      <c r="VJT101" s="257"/>
      <c r="VJU101" s="257"/>
      <c r="VJV101" s="257"/>
      <c r="VJW101" s="257"/>
      <c r="VJX101" s="257"/>
      <c r="VJY101" s="257"/>
      <c r="VJZ101" s="257"/>
      <c r="VKA101" s="257"/>
      <c r="VKB101" s="257"/>
      <c r="VKC101" s="257"/>
      <c r="VKD101" s="257"/>
      <c r="VKE101" s="257"/>
      <c r="VKF101" s="257"/>
      <c r="VKG101" s="257"/>
      <c r="VKH101" s="257"/>
      <c r="VKI101" s="257"/>
      <c r="VKJ101" s="257"/>
      <c r="VKK101" s="257"/>
      <c r="VKL101" s="257"/>
      <c r="VKM101" s="257"/>
      <c r="VKN101" s="257"/>
      <c r="VKO101" s="257"/>
      <c r="VKP101" s="257"/>
      <c r="VKQ101" s="257"/>
      <c r="VKR101" s="257"/>
      <c r="VKS101" s="257"/>
      <c r="VKT101" s="257"/>
      <c r="VKU101" s="257"/>
      <c r="VKV101" s="257"/>
      <c r="VKW101" s="257"/>
      <c r="VKX101" s="257"/>
      <c r="VKY101" s="257"/>
      <c r="VKZ101" s="257"/>
      <c r="VLA101" s="257"/>
      <c r="VLB101" s="257"/>
      <c r="VLC101" s="257"/>
      <c r="VLD101" s="257"/>
      <c r="VLE101" s="257"/>
      <c r="VLF101" s="257"/>
      <c r="VLG101" s="257"/>
      <c r="VLH101" s="257"/>
      <c r="VLI101" s="257"/>
      <c r="VLJ101" s="257"/>
      <c r="VLK101" s="257"/>
      <c r="VLL101" s="257"/>
      <c r="VLM101" s="257"/>
      <c r="VLN101" s="257"/>
      <c r="VLO101" s="257"/>
      <c r="VLP101" s="257"/>
      <c r="VLQ101" s="257"/>
      <c r="VLR101" s="257"/>
      <c r="VLS101" s="257"/>
      <c r="VLT101" s="257"/>
      <c r="VLU101" s="257"/>
      <c r="VLV101" s="257"/>
      <c r="VLW101" s="257"/>
      <c r="VLX101" s="257"/>
      <c r="VLY101" s="257"/>
      <c r="VLZ101" s="257"/>
      <c r="VMA101" s="257"/>
      <c r="VMB101" s="257"/>
      <c r="VMC101" s="257"/>
      <c r="VMD101" s="257"/>
      <c r="VME101" s="257"/>
      <c r="VMF101" s="257"/>
      <c r="VMG101" s="257"/>
      <c r="VMH101" s="257"/>
      <c r="VMI101" s="257"/>
      <c r="VMJ101" s="257"/>
      <c r="VMK101" s="257"/>
      <c r="VML101" s="257"/>
      <c r="VMM101" s="257"/>
      <c r="VMN101" s="257"/>
      <c r="VMO101" s="257"/>
      <c r="VMP101" s="257"/>
      <c r="VMQ101" s="257"/>
      <c r="VMR101" s="257"/>
      <c r="VMS101" s="257"/>
      <c r="VMT101" s="257"/>
      <c r="VMU101" s="257"/>
      <c r="VMV101" s="257"/>
      <c r="VMW101" s="257"/>
      <c r="VMX101" s="257"/>
      <c r="VMY101" s="257"/>
      <c r="VMZ101" s="257"/>
      <c r="VNA101" s="257"/>
      <c r="VNB101" s="257"/>
      <c r="VNC101" s="257"/>
      <c r="VND101" s="257"/>
      <c r="VNE101" s="257"/>
      <c r="VNF101" s="257"/>
      <c r="VNG101" s="257"/>
      <c r="VNH101" s="257"/>
      <c r="VNI101" s="257"/>
      <c r="VNJ101" s="257"/>
      <c r="VNK101" s="257"/>
      <c r="VNL101" s="257"/>
      <c r="VNM101" s="257"/>
      <c r="VNN101" s="257"/>
      <c r="VNO101" s="257"/>
      <c r="VNP101" s="257"/>
      <c r="VNQ101" s="257"/>
      <c r="VNR101" s="257"/>
      <c r="VNS101" s="257"/>
      <c r="VNT101" s="257"/>
      <c r="VNU101" s="257"/>
      <c r="VNV101" s="257"/>
      <c r="VNW101" s="257"/>
      <c r="VNX101" s="257"/>
      <c r="VNY101" s="257"/>
      <c r="VNZ101" s="257"/>
      <c r="VOA101" s="257"/>
      <c r="VOB101" s="257"/>
      <c r="VOC101" s="257"/>
      <c r="VOD101" s="257"/>
      <c r="VOE101" s="257"/>
      <c r="VOF101" s="257"/>
      <c r="VOG101" s="257"/>
      <c r="VOH101" s="257"/>
      <c r="VOI101" s="257"/>
      <c r="VOJ101" s="257"/>
      <c r="VOK101" s="257"/>
      <c r="VOL101" s="257"/>
      <c r="VOM101" s="257"/>
      <c r="VON101" s="257"/>
      <c r="VOO101" s="257"/>
      <c r="VOP101" s="257"/>
      <c r="VOQ101" s="257"/>
      <c r="VOR101" s="257"/>
      <c r="VOS101" s="257"/>
      <c r="VOT101" s="257"/>
      <c r="VOU101" s="257"/>
      <c r="VOV101" s="257"/>
      <c r="VOW101" s="257"/>
      <c r="VOX101" s="257"/>
      <c r="VOY101" s="257"/>
      <c r="VOZ101" s="257"/>
      <c r="VPA101" s="257"/>
      <c r="VPB101" s="257"/>
      <c r="VPC101" s="257"/>
      <c r="VPD101" s="257"/>
      <c r="VPE101" s="257"/>
      <c r="VPF101" s="257"/>
      <c r="VPG101" s="257"/>
      <c r="VPH101" s="257"/>
      <c r="VPI101" s="257"/>
      <c r="VPJ101" s="257"/>
      <c r="VPK101" s="257"/>
      <c r="VPL101" s="257"/>
      <c r="VPM101" s="257"/>
      <c r="VPN101" s="257"/>
      <c r="VPO101" s="257"/>
      <c r="VPP101" s="257"/>
      <c r="VPQ101" s="257"/>
      <c r="VPR101" s="257"/>
      <c r="VPS101" s="257"/>
      <c r="VPT101" s="257"/>
      <c r="VPU101" s="257"/>
      <c r="VPV101" s="257"/>
      <c r="VPW101" s="257"/>
      <c r="VPX101" s="257"/>
      <c r="VPY101" s="257"/>
      <c r="VPZ101" s="257"/>
      <c r="VQA101" s="257"/>
      <c r="VQB101" s="257"/>
      <c r="VQC101" s="257"/>
      <c r="VQD101" s="257"/>
      <c r="VQE101" s="257"/>
      <c r="VQF101" s="257"/>
      <c r="VQG101" s="257"/>
      <c r="VQH101" s="257"/>
      <c r="VQI101" s="257"/>
      <c r="VQJ101" s="257"/>
      <c r="VQK101" s="257"/>
      <c r="VQL101" s="257"/>
      <c r="VQM101" s="257"/>
      <c r="VQN101" s="257"/>
      <c r="VQO101" s="257"/>
      <c r="VQP101" s="257"/>
      <c r="VQQ101" s="257"/>
      <c r="VQR101" s="257"/>
      <c r="VQS101" s="257"/>
      <c r="VQT101" s="257"/>
      <c r="VQU101" s="257"/>
      <c r="VQV101" s="257"/>
      <c r="VQW101" s="257"/>
      <c r="VQX101" s="257"/>
      <c r="VQY101" s="257"/>
      <c r="VQZ101" s="257"/>
      <c r="VRA101" s="257"/>
      <c r="VRB101" s="257"/>
      <c r="VRC101" s="257"/>
      <c r="VRD101" s="257"/>
      <c r="VRE101" s="257"/>
      <c r="VRF101" s="257"/>
      <c r="VRG101" s="257"/>
      <c r="VRH101" s="257"/>
      <c r="VRI101" s="257"/>
      <c r="VRJ101" s="257"/>
      <c r="VRK101" s="257"/>
      <c r="VRL101" s="257"/>
      <c r="VRM101" s="257"/>
      <c r="VRN101" s="257"/>
      <c r="VRO101" s="257"/>
      <c r="VRP101" s="257"/>
      <c r="VRQ101" s="257"/>
      <c r="VRR101" s="257"/>
      <c r="VRS101" s="257"/>
      <c r="VRT101" s="257"/>
      <c r="VRU101" s="257"/>
      <c r="VRV101" s="257"/>
      <c r="VRW101" s="257"/>
      <c r="VRX101" s="257"/>
      <c r="VRY101" s="257"/>
      <c r="VRZ101" s="257"/>
      <c r="VSA101" s="257"/>
      <c r="VSB101" s="257"/>
      <c r="VSC101" s="257"/>
      <c r="VSD101" s="257"/>
      <c r="VSE101" s="257"/>
      <c r="VSF101" s="257"/>
      <c r="VSG101" s="257"/>
      <c r="VSH101" s="257"/>
      <c r="VSI101" s="257"/>
      <c r="VSJ101" s="257"/>
      <c r="VSK101" s="257"/>
      <c r="VSL101" s="257"/>
      <c r="VSM101" s="257"/>
      <c r="VSN101" s="257"/>
      <c r="VSO101" s="257"/>
      <c r="VSP101" s="257"/>
      <c r="VSQ101" s="257"/>
      <c r="VSR101" s="257"/>
      <c r="VSS101" s="257"/>
      <c r="VST101" s="257"/>
      <c r="VSU101" s="257"/>
      <c r="VSV101" s="257"/>
      <c r="VSW101" s="257"/>
      <c r="VSX101" s="257"/>
      <c r="VSY101" s="257"/>
      <c r="VSZ101" s="257"/>
      <c r="VTA101" s="257"/>
      <c r="VTB101" s="257"/>
      <c r="VTC101" s="257"/>
      <c r="VTD101" s="257"/>
      <c r="VTE101" s="257"/>
      <c r="VTF101" s="257"/>
      <c r="VTG101" s="257"/>
      <c r="VTH101" s="257"/>
      <c r="VTI101" s="257"/>
      <c r="VTJ101" s="257"/>
      <c r="VTK101" s="257"/>
      <c r="VTL101" s="257"/>
      <c r="VTM101" s="257"/>
      <c r="VTN101" s="257"/>
      <c r="VTO101" s="257"/>
      <c r="VTP101" s="257"/>
      <c r="VTQ101" s="257"/>
      <c r="VTR101" s="257"/>
      <c r="VTS101" s="257"/>
      <c r="VTT101" s="257"/>
      <c r="VTU101" s="257"/>
      <c r="VTV101" s="257"/>
      <c r="VTW101" s="257"/>
      <c r="VTX101" s="257"/>
      <c r="VTY101" s="257"/>
      <c r="VTZ101" s="257"/>
      <c r="VUA101" s="257"/>
      <c r="VUB101" s="257"/>
      <c r="VUC101" s="257"/>
      <c r="VUD101" s="257"/>
      <c r="VUE101" s="257"/>
      <c r="VUF101" s="257"/>
      <c r="VUG101" s="257"/>
      <c r="VUH101" s="257"/>
      <c r="VUI101" s="257"/>
      <c r="VUJ101" s="257"/>
      <c r="VUK101" s="257"/>
      <c r="VUL101" s="257"/>
      <c r="VUM101" s="257"/>
      <c r="VUN101" s="257"/>
      <c r="VUO101" s="257"/>
      <c r="VUP101" s="257"/>
      <c r="VUQ101" s="257"/>
      <c r="VUR101" s="257"/>
      <c r="VUS101" s="257"/>
      <c r="VUT101" s="257"/>
      <c r="VUU101" s="257"/>
      <c r="VUV101" s="257"/>
      <c r="VUW101" s="257"/>
      <c r="VUX101" s="257"/>
      <c r="VUY101" s="257"/>
      <c r="VUZ101" s="257"/>
      <c r="VVA101" s="257"/>
      <c r="VVB101" s="257"/>
      <c r="VVC101" s="257"/>
      <c r="VVD101" s="257"/>
      <c r="VVE101" s="257"/>
      <c r="VVF101" s="257"/>
      <c r="VVG101" s="257"/>
      <c r="VVH101" s="257"/>
      <c r="VVI101" s="257"/>
      <c r="VVJ101" s="257"/>
      <c r="VVK101" s="257"/>
      <c r="VVL101" s="257"/>
      <c r="VVM101" s="257"/>
      <c r="VVN101" s="257"/>
      <c r="VVO101" s="257"/>
      <c r="VVP101" s="257"/>
      <c r="VVQ101" s="257"/>
      <c r="VVR101" s="257"/>
      <c r="VVS101" s="257"/>
      <c r="VVT101" s="257"/>
      <c r="VVU101" s="257"/>
      <c r="VVV101" s="257"/>
      <c r="VVW101" s="257"/>
      <c r="VVX101" s="257"/>
      <c r="VVY101" s="257"/>
      <c r="VVZ101" s="257"/>
      <c r="VWA101" s="257"/>
      <c r="VWB101" s="257"/>
      <c r="VWC101" s="257"/>
      <c r="VWD101" s="257"/>
      <c r="VWE101" s="257"/>
      <c r="VWF101" s="257"/>
      <c r="VWG101" s="257"/>
      <c r="VWH101" s="257"/>
      <c r="VWI101" s="257"/>
      <c r="VWJ101" s="257"/>
      <c r="VWK101" s="257"/>
      <c r="VWL101" s="257"/>
      <c r="VWM101" s="257"/>
      <c r="VWN101" s="257"/>
      <c r="VWO101" s="257"/>
      <c r="VWP101" s="257"/>
      <c r="VWQ101" s="257"/>
      <c r="VWR101" s="257"/>
      <c r="VWS101" s="257"/>
      <c r="VWT101" s="257"/>
      <c r="VWU101" s="257"/>
      <c r="VWV101" s="257"/>
      <c r="VWW101" s="257"/>
      <c r="VWX101" s="257"/>
      <c r="VWY101" s="257"/>
      <c r="VWZ101" s="257"/>
      <c r="VXA101" s="257"/>
      <c r="VXB101" s="257"/>
      <c r="VXC101" s="257"/>
      <c r="VXD101" s="257"/>
      <c r="VXE101" s="257"/>
      <c r="VXF101" s="257"/>
      <c r="VXG101" s="257"/>
      <c r="VXH101" s="257"/>
      <c r="VXI101" s="257"/>
      <c r="VXJ101" s="257"/>
      <c r="VXK101" s="257"/>
      <c r="VXL101" s="257"/>
      <c r="VXM101" s="257"/>
      <c r="VXN101" s="257"/>
      <c r="VXO101" s="257"/>
      <c r="VXP101" s="257"/>
      <c r="VXQ101" s="257"/>
      <c r="VXR101" s="257"/>
      <c r="VXS101" s="257"/>
      <c r="VXT101" s="257"/>
      <c r="VXU101" s="257"/>
      <c r="VXV101" s="257"/>
      <c r="VXW101" s="257"/>
      <c r="VXX101" s="257"/>
      <c r="VXY101" s="257"/>
      <c r="VXZ101" s="257"/>
      <c r="VYA101" s="257"/>
      <c r="VYB101" s="257"/>
      <c r="VYC101" s="257"/>
      <c r="VYD101" s="257"/>
      <c r="VYE101" s="257"/>
      <c r="VYF101" s="257"/>
      <c r="VYG101" s="257"/>
      <c r="VYH101" s="257"/>
      <c r="VYI101" s="257"/>
      <c r="VYJ101" s="257"/>
      <c r="VYK101" s="257"/>
      <c r="VYL101" s="257"/>
      <c r="VYM101" s="257"/>
      <c r="VYN101" s="257"/>
      <c r="VYO101" s="257"/>
      <c r="VYP101" s="257"/>
      <c r="VYQ101" s="257"/>
      <c r="VYR101" s="257"/>
      <c r="VYS101" s="257"/>
      <c r="VYT101" s="257"/>
      <c r="VYU101" s="257"/>
      <c r="VYV101" s="257"/>
      <c r="VYW101" s="257"/>
      <c r="VYX101" s="257"/>
      <c r="VYY101" s="257"/>
      <c r="VYZ101" s="257"/>
      <c r="VZA101" s="257"/>
      <c r="VZB101" s="257"/>
      <c r="VZC101" s="257"/>
      <c r="VZD101" s="257"/>
      <c r="VZE101" s="257"/>
      <c r="VZF101" s="257"/>
      <c r="VZG101" s="257"/>
      <c r="VZH101" s="257"/>
      <c r="VZI101" s="257"/>
      <c r="VZJ101" s="257"/>
      <c r="VZK101" s="257"/>
      <c r="VZL101" s="257"/>
      <c r="VZM101" s="257"/>
      <c r="VZN101" s="257"/>
      <c r="VZO101" s="257"/>
      <c r="VZP101" s="257"/>
      <c r="VZQ101" s="257"/>
      <c r="VZR101" s="257"/>
      <c r="VZS101" s="257"/>
      <c r="VZT101" s="257"/>
      <c r="VZU101" s="257"/>
      <c r="VZV101" s="257"/>
      <c r="VZW101" s="257"/>
      <c r="VZX101" s="257"/>
      <c r="VZY101" s="257"/>
      <c r="VZZ101" s="257"/>
      <c r="WAA101" s="257"/>
      <c r="WAB101" s="257"/>
      <c r="WAC101" s="257"/>
      <c r="WAD101" s="257"/>
      <c r="WAE101" s="257"/>
      <c r="WAF101" s="257"/>
      <c r="WAG101" s="257"/>
      <c r="WAH101" s="257"/>
      <c r="WAI101" s="257"/>
      <c r="WAJ101" s="257"/>
      <c r="WAK101" s="257"/>
      <c r="WAL101" s="257"/>
      <c r="WAM101" s="257"/>
      <c r="WAN101" s="257"/>
      <c r="WAO101" s="257"/>
      <c r="WAP101" s="257"/>
      <c r="WAQ101" s="257"/>
      <c r="WAR101" s="257"/>
      <c r="WAS101" s="257"/>
      <c r="WAT101" s="257"/>
      <c r="WAU101" s="257"/>
      <c r="WAV101" s="257"/>
      <c r="WAW101" s="257"/>
      <c r="WAX101" s="257"/>
      <c r="WAY101" s="257"/>
      <c r="WAZ101" s="257"/>
      <c r="WBA101" s="257"/>
      <c r="WBB101" s="257"/>
      <c r="WBC101" s="257"/>
      <c r="WBD101" s="257"/>
      <c r="WBE101" s="257"/>
      <c r="WBF101" s="257"/>
      <c r="WBG101" s="257"/>
      <c r="WBH101" s="257"/>
      <c r="WBI101" s="257"/>
      <c r="WBJ101" s="257"/>
      <c r="WBK101" s="257"/>
      <c r="WBL101" s="257"/>
      <c r="WBM101" s="257"/>
      <c r="WBN101" s="257"/>
      <c r="WBO101" s="257"/>
      <c r="WBP101" s="257"/>
      <c r="WBQ101" s="257"/>
      <c r="WBR101" s="257"/>
      <c r="WBS101" s="257"/>
      <c r="WBT101" s="257"/>
      <c r="WBU101" s="257"/>
      <c r="WBV101" s="257"/>
      <c r="WBW101" s="257"/>
      <c r="WBX101" s="257"/>
      <c r="WBY101" s="257"/>
      <c r="WBZ101" s="257"/>
      <c r="WCA101" s="257"/>
      <c r="WCB101" s="257"/>
      <c r="WCC101" s="257"/>
      <c r="WCD101" s="257"/>
      <c r="WCE101" s="257"/>
      <c r="WCF101" s="257"/>
      <c r="WCG101" s="257"/>
      <c r="WCH101" s="257"/>
      <c r="WCI101" s="257"/>
      <c r="WCJ101" s="257"/>
      <c r="WCK101" s="257"/>
      <c r="WCL101" s="257"/>
      <c r="WCM101" s="257"/>
      <c r="WCN101" s="257"/>
      <c r="WCO101" s="257"/>
      <c r="WCP101" s="257"/>
      <c r="WCQ101" s="257"/>
      <c r="WCR101" s="257"/>
      <c r="WCS101" s="257"/>
      <c r="WCT101" s="257"/>
      <c r="WCU101" s="257"/>
      <c r="WCV101" s="257"/>
      <c r="WCW101" s="257"/>
      <c r="WCX101" s="257"/>
      <c r="WCY101" s="257"/>
      <c r="WCZ101" s="257"/>
      <c r="WDA101" s="257"/>
      <c r="WDB101" s="257"/>
      <c r="WDC101" s="257"/>
      <c r="WDD101" s="257"/>
      <c r="WDE101" s="257"/>
      <c r="WDF101" s="257"/>
      <c r="WDG101" s="257"/>
      <c r="WDH101" s="257"/>
      <c r="WDI101" s="257"/>
      <c r="WDJ101" s="257"/>
      <c r="WDK101" s="257"/>
      <c r="WDL101" s="257"/>
      <c r="WDM101" s="257"/>
      <c r="WDN101" s="257"/>
      <c r="WDO101" s="257"/>
      <c r="WDP101" s="257"/>
      <c r="WDQ101" s="257"/>
      <c r="WDR101" s="257"/>
      <c r="WDS101" s="257"/>
      <c r="WDT101" s="257"/>
      <c r="WDU101" s="257"/>
      <c r="WDV101" s="257"/>
      <c r="WDW101" s="257"/>
      <c r="WDX101" s="257"/>
      <c r="WDY101" s="257"/>
      <c r="WDZ101" s="257"/>
      <c r="WEA101" s="257"/>
      <c r="WEB101" s="257"/>
      <c r="WEC101" s="257"/>
      <c r="WED101" s="257"/>
      <c r="WEE101" s="257"/>
      <c r="WEF101" s="257"/>
      <c r="WEG101" s="257"/>
      <c r="WEH101" s="257"/>
      <c r="WEI101" s="257"/>
      <c r="WEJ101" s="257"/>
      <c r="WEK101" s="257"/>
      <c r="WEL101" s="257"/>
      <c r="WEM101" s="257"/>
      <c r="WEN101" s="257"/>
      <c r="WEO101" s="257"/>
      <c r="WEP101" s="257"/>
      <c r="WEQ101" s="257"/>
      <c r="WER101" s="257"/>
      <c r="WES101" s="257"/>
      <c r="WET101" s="257"/>
      <c r="WEU101" s="257"/>
      <c r="WEV101" s="257"/>
      <c r="WEW101" s="257"/>
      <c r="WEX101" s="257"/>
      <c r="WEY101" s="257"/>
      <c r="WEZ101" s="257"/>
      <c r="WFA101" s="257"/>
      <c r="WFB101" s="257"/>
      <c r="WFC101" s="257"/>
      <c r="WFD101" s="257"/>
      <c r="WFE101" s="257"/>
      <c r="WFF101" s="257"/>
      <c r="WFG101" s="257"/>
      <c r="WFH101" s="257"/>
      <c r="WFI101" s="257"/>
      <c r="WFJ101" s="257"/>
      <c r="WFK101" s="257"/>
      <c r="WFL101" s="257"/>
      <c r="WFM101" s="257"/>
      <c r="WFN101" s="257"/>
      <c r="WFO101" s="257"/>
      <c r="WFP101" s="257"/>
      <c r="WFQ101" s="257"/>
      <c r="WFR101" s="257"/>
      <c r="WFS101" s="257"/>
      <c r="WFT101" s="257"/>
      <c r="WFU101" s="257"/>
      <c r="WFV101" s="257"/>
      <c r="WFW101" s="257"/>
      <c r="WFX101" s="257"/>
      <c r="WFY101" s="257"/>
      <c r="WFZ101" s="257"/>
      <c r="WGA101" s="257"/>
      <c r="WGB101" s="257"/>
      <c r="WGC101" s="257"/>
      <c r="WGD101" s="257"/>
      <c r="WGE101" s="257"/>
      <c r="WGF101" s="257"/>
      <c r="WGG101" s="257"/>
      <c r="WGH101" s="257"/>
      <c r="WGI101" s="257"/>
      <c r="WGJ101" s="257"/>
      <c r="WGK101" s="257"/>
      <c r="WGL101" s="257"/>
      <c r="WGM101" s="257"/>
      <c r="WGN101" s="257"/>
      <c r="WGO101" s="257"/>
      <c r="WGP101" s="257"/>
      <c r="WGQ101" s="257"/>
      <c r="WGR101" s="257"/>
      <c r="WGS101" s="257"/>
      <c r="WGT101" s="257"/>
      <c r="WGU101" s="257"/>
      <c r="WGV101" s="257"/>
      <c r="WGW101" s="257"/>
      <c r="WGX101" s="257"/>
      <c r="WGY101" s="257"/>
      <c r="WGZ101" s="257"/>
      <c r="WHA101" s="257"/>
      <c r="WHB101" s="257"/>
      <c r="WHC101" s="257"/>
      <c r="WHD101" s="257"/>
      <c r="WHE101" s="257"/>
      <c r="WHF101" s="257"/>
      <c r="WHG101" s="257"/>
      <c r="WHH101" s="257"/>
      <c r="WHI101" s="257"/>
      <c r="WHJ101" s="257"/>
      <c r="WHK101" s="257"/>
      <c r="WHL101" s="257"/>
      <c r="WHM101" s="257"/>
      <c r="WHN101" s="257"/>
      <c r="WHO101" s="257"/>
      <c r="WHP101" s="257"/>
      <c r="WHQ101" s="257"/>
      <c r="WHR101" s="257"/>
      <c r="WHS101" s="257"/>
      <c r="WHT101" s="257"/>
      <c r="WHU101" s="257"/>
      <c r="WHV101" s="257"/>
      <c r="WHW101" s="257"/>
      <c r="WHX101" s="257"/>
      <c r="WHY101" s="257"/>
      <c r="WHZ101" s="257"/>
      <c r="WIA101" s="257"/>
      <c r="WIB101" s="257"/>
      <c r="WIC101" s="257"/>
      <c r="WID101" s="257"/>
      <c r="WIE101" s="257"/>
      <c r="WIF101" s="257"/>
      <c r="WIG101" s="257"/>
      <c r="WIH101" s="257"/>
      <c r="WII101" s="257"/>
      <c r="WIJ101" s="257"/>
      <c r="WIK101" s="257"/>
      <c r="WIL101" s="257"/>
      <c r="WIM101" s="257"/>
      <c r="WIN101" s="257"/>
      <c r="WIO101" s="257"/>
      <c r="WIP101" s="257"/>
      <c r="WIQ101" s="257"/>
      <c r="WIR101" s="257"/>
      <c r="WIS101" s="257"/>
      <c r="WIT101" s="257"/>
      <c r="WIU101" s="257"/>
      <c r="WIV101" s="257"/>
      <c r="WIW101" s="257"/>
      <c r="WIX101" s="257"/>
      <c r="WIY101" s="257"/>
      <c r="WIZ101" s="257"/>
      <c r="WJA101" s="257"/>
      <c r="WJB101" s="257"/>
      <c r="WJC101" s="257"/>
      <c r="WJD101" s="257"/>
      <c r="WJE101" s="257"/>
      <c r="WJF101" s="257"/>
      <c r="WJG101" s="257"/>
      <c r="WJH101" s="257"/>
      <c r="WJI101" s="257"/>
      <c r="WJJ101" s="257"/>
      <c r="WJK101" s="257"/>
      <c r="WJL101" s="257"/>
      <c r="WJM101" s="257"/>
      <c r="WJN101" s="257"/>
      <c r="WJO101" s="257"/>
      <c r="WJP101" s="257"/>
      <c r="WJQ101" s="257"/>
      <c r="WJR101" s="257"/>
      <c r="WJS101" s="257"/>
      <c r="WJT101" s="257"/>
      <c r="WJU101" s="257"/>
      <c r="WJV101" s="257"/>
      <c r="WJW101" s="257"/>
      <c r="WJX101" s="257"/>
      <c r="WJY101" s="257"/>
      <c r="WJZ101" s="257"/>
      <c r="WKA101" s="257"/>
      <c r="WKB101" s="257"/>
      <c r="WKC101" s="257"/>
      <c r="WKD101" s="257"/>
      <c r="WKE101" s="257"/>
      <c r="WKF101" s="257"/>
      <c r="WKG101" s="257"/>
      <c r="WKH101" s="257"/>
      <c r="WKI101" s="257"/>
      <c r="WKJ101" s="257"/>
      <c r="WKK101" s="257"/>
      <c r="WKL101" s="257"/>
      <c r="WKM101" s="257"/>
      <c r="WKN101" s="257"/>
      <c r="WKO101" s="257"/>
      <c r="WKP101" s="257"/>
      <c r="WKQ101" s="257"/>
      <c r="WKR101" s="257"/>
      <c r="WKS101" s="257"/>
      <c r="WKT101" s="257"/>
      <c r="WKU101" s="257"/>
      <c r="WKV101" s="257"/>
      <c r="WKW101" s="257"/>
      <c r="WKX101" s="257"/>
      <c r="WKY101" s="257"/>
      <c r="WKZ101" s="257"/>
      <c r="WLA101" s="257"/>
      <c r="WLB101" s="257"/>
      <c r="WLC101" s="257"/>
      <c r="WLD101" s="257"/>
      <c r="WLE101" s="257"/>
      <c r="WLF101" s="257"/>
      <c r="WLG101" s="257"/>
      <c r="WLH101" s="257"/>
      <c r="WLI101" s="257"/>
      <c r="WLJ101" s="257"/>
      <c r="WLK101" s="257"/>
      <c r="WLL101" s="257"/>
      <c r="WLM101" s="257"/>
      <c r="WLN101" s="257"/>
      <c r="WLO101" s="257"/>
      <c r="WLP101" s="257"/>
      <c r="WLQ101" s="257"/>
      <c r="WLR101" s="257"/>
      <c r="WLS101" s="257"/>
      <c r="WLT101" s="257"/>
      <c r="WLU101" s="257"/>
      <c r="WLV101" s="257"/>
      <c r="WLW101" s="257"/>
      <c r="WLX101" s="257"/>
      <c r="WLY101" s="257"/>
      <c r="WLZ101" s="257"/>
      <c r="WMA101" s="257"/>
      <c r="WMB101" s="257"/>
      <c r="WMC101" s="257"/>
      <c r="WMD101" s="257"/>
      <c r="WME101" s="257"/>
      <c r="WMF101" s="257"/>
      <c r="WMG101" s="257"/>
      <c r="WMH101" s="257"/>
      <c r="WMI101" s="257"/>
      <c r="WMJ101" s="257"/>
      <c r="WMK101" s="257"/>
      <c r="WML101" s="257"/>
      <c r="WMM101" s="257"/>
      <c r="WMN101" s="257"/>
      <c r="WMO101" s="257"/>
      <c r="WMP101" s="257"/>
      <c r="WMQ101" s="257"/>
      <c r="WMR101" s="257"/>
      <c r="WMS101" s="257"/>
      <c r="WMT101" s="257"/>
      <c r="WMU101" s="257"/>
      <c r="WMV101" s="257"/>
      <c r="WMW101" s="257"/>
      <c r="WMX101" s="257"/>
      <c r="WMY101" s="257"/>
      <c r="WMZ101" s="257"/>
      <c r="WNA101" s="257"/>
      <c r="WNB101" s="257"/>
      <c r="WNC101" s="257"/>
      <c r="WND101" s="257"/>
      <c r="WNE101" s="257"/>
      <c r="WNF101" s="257"/>
      <c r="WNG101" s="257"/>
      <c r="WNH101" s="257"/>
      <c r="WNI101" s="257"/>
      <c r="WNJ101" s="257"/>
      <c r="WNK101" s="257"/>
      <c r="WNL101" s="257"/>
      <c r="WNM101" s="257"/>
      <c r="WNN101" s="257"/>
      <c r="WNO101" s="257"/>
      <c r="WNP101" s="257"/>
      <c r="WNQ101" s="257"/>
      <c r="WNR101" s="257"/>
      <c r="WNS101" s="257"/>
      <c r="WNT101" s="257"/>
      <c r="WNU101" s="257"/>
      <c r="WNV101" s="257"/>
      <c r="WNW101" s="257"/>
      <c r="WNX101" s="257"/>
      <c r="WNY101" s="257"/>
      <c r="WNZ101" s="257"/>
      <c r="WOA101" s="257"/>
      <c r="WOB101" s="257"/>
      <c r="WOC101" s="257"/>
      <c r="WOD101" s="257"/>
      <c r="WOE101" s="257"/>
      <c r="WOF101" s="257"/>
      <c r="WOG101" s="257"/>
      <c r="WOH101" s="257"/>
      <c r="WOI101" s="257"/>
      <c r="WOJ101" s="257"/>
      <c r="WOK101" s="257"/>
      <c r="WOL101" s="257"/>
      <c r="WOM101" s="257"/>
      <c r="WON101" s="257"/>
      <c r="WOO101" s="257"/>
      <c r="WOP101" s="257"/>
      <c r="WOQ101" s="257"/>
      <c r="WOR101" s="257"/>
      <c r="WOS101" s="257"/>
      <c r="WOT101" s="257"/>
      <c r="WOU101" s="257"/>
      <c r="WOV101" s="257"/>
      <c r="WOW101" s="257"/>
      <c r="WOX101" s="257"/>
      <c r="WOY101" s="257"/>
      <c r="WOZ101" s="257"/>
      <c r="WPA101" s="257"/>
      <c r="WPB101" s="257"/>
      <c r="WPC101" s="257"/>
      <c r="WPD101" s="257"/>
      <c r="WPE101" s="257"/>
      <c r="WPF101" s="257"/>
      <c r="WPG101" s="257"/>
      <c r="WPH101" s="257"/>
      <c r="WPI101" s="257"/>
      <c r="WPJ101" s="257"/>
      <c r="WPK101" s="257"/>
      <c r="WPL101" s="257"/>
      <c r="WPM101" s="257"/>
      <c r="WPN101" s="257"/>
      <c r="WPO101" s="257"/>
      <c r="WPP101" s="257"/>
      <c r="WPQ101" s="257"/>
      <c r="WPR101" s="257"/>
      <c r="WPS101" s="257"/>
      <c r="WPT101" s="257"/>
      <c r="WPU101" s="257"/>
      <c r="WPV101" s="257"/>
      <c r="WPW101" s="257"/>
      <c r="WPX101" s="257"/>
      <c r="WPY101" s="257"/>
      <c r="WPZ101" s="257"/>
      <c r="WQA101" s="257"/>
      <c r="WQB101" s="257"/>
      <c r="WQC101" s="257"/>
      <c r="WQD101" s="257"/>
      <c r="WQE101" s="257"/>
      <c r="WQF101" s="257"/>
      <c r="WQG101" s="257"/>
      <c r="WQH101" s="257"/>
      <c r="WQI101" s="257"/>
      <c r="WQJ101" s="257"/>
      <c r="WQK101" s="257"/>
      <c r="WQL101" s="257"/>
      <c r="WQM101" s="257"/>
      <c r="WQN101" s="257"/>
      <c r="WQO101" s="257"/>
      <c r="WQP101" s="257"/>
      <c r="WQQ101" s="257"/>
      <c r="WQR101" s="257"/>
      <c r="WQS101" s="257"/>
      <c r="WQT101" s="257"/>
      <c r="WQU101" s="257"/>
      <c r="WQV101" s="257"/>
      <c r="WQW101" s="257"/>
      <c r="WQX101" s="257"/>
      <c r="WQY101" s="257"/>
      <c r="WQZ101" s="257"/>
      <c r="WRA101" s="257"/>
      <c r="WRB101" s="257"/>
      <c r="WRC101" s="257"/>
      <c r="WRD101" s="257"/>
      <c r="WRE101" s="257"/>
      <c r="WRF101" s="257"/>
      <c r="WRG101" s="257"/>
      <c r="WRH101" s="257"/>
      <c r="WRI101" s="257"/>
      <c r="WRJ101" s="257"/>
      <c r="WRK101" s="257"/>
      <c r="WRL101" s="257"/>
      <c r="WRM101" s="257"/>
      <c r="WRN101" s="257"/>
      <c r="WRO101" s="257"/>
      <c r="WRP101" s="257"/>
      <c r="WRQ101" s="257"/>
      <c r="WRR101" s="257"/>
      <c r="WRS101" s="257"/>
      <c r="WRT101" s="257"/>
      <c r="WRU101" s="257"/>
      <c r="WRV101" s="257"/>
      <c r="WRW101" s="257"/>
      <c r="WRX101" s="257"/>
      <c r="WRY101" s="257"/>
      <c r="WRZ101" s="257"/>
      <c r="WSA101" s="257"/>
      <c r="WSB101" s="257"/>
      <c r="WSC101" s="257"/>
      <c r="WSD101" s="257"/>
      <c r="WSE101" s="257"/>
      <c r="WSF101" s="257"/>
      <c r="WSG101" s="257"/>
      <c r="WSH101" s="257"/>
      <c r="WSI101" s="257"/>
      <c r="WSJ101" s="257"/>
      <c r="WSK101" s="257"/>
      <c r="WSL101" s="257"/>
      <c r="WSM101" s="257"/>
      <c r="WSN101" s="257"/>
      <c r="WSO101" s="257"/>
      <c r="WSP101" s="257"/>
      <c r="WSQ101" s="257"/>
      <c r="WSR101" s="257"/>
      <c r="WSS101" s="257"/>
      <c r="WST101" s="257"/>
      <c r="WSU101" s="257"/>
      <c r="WSV101" s="257"/>
      <c r="WSW101" s="257"/>
      <c r="WSX101" s="257"/>
      <c r="WSY101" s="257"/>
      <c r="WSZ101" s="257"/>
      <c r="WTA101" s="257"/>
      <c r="WTB101" s="257"/>
      <c r="WTC101" s="257"/>
      <c r="WTD101" s="257"/>
      <c r="WTE101" s="257"/>
      <c r="WTF101" s="257"/>
      <c r="WTG101" s="257"/>
      <c r="WTH101" s="257"/>
      <c r="WTI101" s="257"/>
      <c r="WTJ101" s="257"/>
      <c r="WTK101" s="257"/>
      <c r="WTL101" s="257"/>
      <c r="WTM101" s="257"/>
      <c r="WTN101" s="257"/>
      <c r="WTO101" s="257"/>
      <c r="WTP101" s="257"/>
      <c r="WTQ101" s="257"/>
      <c r="WTR101" s="257"/>
      <c r="WTS101" s="257"/>
      <c r="WTT101" s="257"/>
      <c r="WTU101" s="257"/>
      <c r="WTV101" s="257"/>
      <c r="WTW101" s="257"/>
      <c r="WTX101" s="257"/>
      <c r="WTY101" s="257"/>
      <c r="WTZ101" s="257"/>
      <c r="WUA101" s="257"/>
      <c r="WUB101" s="257"/>
      <c r="WUC101" s="257"/>
      <c r="WUD101" s="257"/>
      <c r="WUE101" s="257"/>
      <c r="WUF101" s="257"/>
      <c r="WUG101" s="257"/>
      <c r="WUH101" s="257"/>
      <c r="WUI101" s="257"/>
      <c r="WUJ101" s="257"/>
      <c r="WUK101" s="257"/>
      <c r="WUL101" s="257"/>
      <c r="WUM101" s="257"/>
      <c r="WUN101" s="257"/>
      <c r="WUO101" s="257"/>
      <c r="WUP101" s="257"/>
      <c r="WUQ101" s="257"/>
      <c r="WUR101" s="257"/>
      <c r="WUS101" s="257"/>
      <c r="WUT101" s="257"/>
      <c r="WUU101" s="257"/>
      <c r="WUV101" s="257"/>
      <c r="WUW101" s="257"/>
      <c r="WUX101" s="257"/>
      <c r="WUY101" s="257"/>
      <c r="WUZ101" s="257"/>
      <c r="WVA101" s="257"/>
      <c r="WVB101" s="257"/>
      <c r="WVC101" s="257"/>
      <c r="WVD101" s="257"/>
      <c r="WVE101" s="257"/>
      <c r="WVF101" s="257"/>
      <c r="WVG101" s="257"/>
      <c r="WVH101" s="257"/>
      <c r="WVI101" s="257"/>
      <c r="WVJ101" s="257"/>
      <c r="WVK101" s="257"/>
      <c r="WVL101" s="257"/>
      <c r="WVM101" s="257"/>
      <c r="WVN101" s="257"/>
      <c r="WVO101" s="257"/>
      <c r="WVP101" s="257"/>
      <c r="WVQ101" s="257"/>
      <c r="WVR101" s="257"/>
      <c r="WVS101" s="257"/>
      <c r="WVT101" s="257"/>
      <c r="WVU101" s="257"/>
      <c r="WVV101" s="257"/>
      <c r="WVW101" s="257"/>
      <c r="WVX101" s="257"/>
      <c r="WVY101" s="257"/>
      <c r="WVZ101" s="257"/>
      <c r="WWA101" s="257"/>
      <c r="WWB101" s="257"/>
      <c r="WWC101" s="257"/>
      <c r="WWD101" s="257"/>
      <c r="WWE101" s="257"/>
      <c r="WWF101" s="257"/>
      <c r="WWG101" s="257"/>
      <c r="WWH101" s="257"/>
      <c r="WWI101" s="257"/>
      <c r="WWJ101" s="257"/>
      <c r="WWK101" s="257"/>
      <c r="WWL101" s="257"/>
      <c r="WWM101" s="257"/>
      <c r="WWN101" s="257"/>
      <c r="WWO101" s="257"/>
      <c r="WWP101" s="257"/>
      <c r="WWQ101" s="257"/>
      <c r="WWR101" s="257"/>
      <c r="WWS101" s="257"/>
      <c r="WWT101" s="257"/>
      <c r="WWU101" s="257"/>
      <c r="WWV101" s="257"/>
      <c r="WWW101" s="257"/>
      <c r="WWX101" s="257"/>
      <c r="WWY101" s="257"/>
      <c r="WWZ101" s="257"/>
      <c r="WXA101" s="257"/>
      <c r="WXB101" s="257"/>
      <c r="WXC101" s="257"/>
      <c r="WXD101" s="257"/>
      <c r="WXE101" s="257"/>
      <c r="WXF101" s="257"/>
      <c r="WXG101" s="257"/>
      <c r="WXH101" s="257"/>
      <c r="WXI101" s="257"/>
      <c r="WXJ101" s="257"/>
      <c r="WXK101" s="257"/>
      <c r="WXL101" s="257"/>
      <c r="WXM101" s="257"/>
      <c r="WXN101" s="257"/>
      <c r="WXO101" s="257"/>
      <c r="WXP101" s="257"/>
      <c r="WXQ101" s="257"/>
      <c r="WXR101" s="257"/>
      <c r="WXS101" s="257"/>
      <c r="WXT101" s="257"/>
      <c r="WXU101" s="257"/>
      <c r="WXV101" s="257"/>
      <c r="WXW101" s="257"/>
      <c r="WXX101" s="257"/>
      <c r="WXY101" s="257"/>
      <c r="WXZ101" s="257"/>
      <c r="WYA101" s="257"/>
      <c r="WYB101" s="257"/>
      <c r="WYC101" s="257"/>
      <c r="WYD101" s="257"/>
      <c r="WYE101" s="257"/>
      <c r="WYF101" s="257"/>
      <c r="WYG101" s="257"/>
      <c r="WYH101" s="257"/>
      <c r="WYI101" s="257"/>
      <c r="WYJ101" s="257"/>
      <c r="WYK101" s="257"/>
      <c r="WYL101" s="257"/>
      <c r="WYM101" s="257"/>
      <c r="WYN101" s="257"/>
      <c r="WYO101" s="257"/>
      <c r="WYP101" s="257"/>
      <c r="WYQ101" s="257"/>
      <c r="WYR101" s="257"/>
      <c r="WYS101" s="257"/>
      <c r="WYT101" s="257"/>
      <c r="WYU101" s="257"/>
      <c r="WYV101" s="257"/>
      <c r="WYW101" s="257"/>
      <c r="WYX101" s="257"/>
      <c r="WYY101" s="257"/>
      <c r="WYZ101" s="257"/>
      <c r="WZA101" s="257"/>
      <c r="WZB101" s="257"/>
      <c r="WZC101" s="257"/>
      <c r="WZD101" s="257"/>
      <c r="WZE101" s="257"/>
      <c r="WZF101" s="257"/>
      <c r="WZG101" s="257"/>
      <c r="WZH101" s="257"/>
      <c r="WZI101" s="257"/>
      <c r="WZJ101" s="257"/>
      <c r="WZK101" s="257"/>
      <c r="WZL101" s="257"/>
      <c r="WZM101" s="257"/>
      <c r="WZN101" s="257"/>
      <c r="WZO101" s="257"/>
      <c r="WZP101" s="257"/>
      <c r="WZQ101" s="257"/>
      <c r="WZR101" s="257"/>
      <c r="WZS101" s="257"/>
      <c r="WZT101" s="257"/>
      <c r="WZU101" s="257"/>
      <c r="WZV101" s="257"/>
      <c r="WZW101" s="257"/>
      <c r="WZX101" s="257"/>
      <c r="WZY101" s="257"/>
      <c r="WZZ101" s="257"/>
      <c r="XAA101" s="257"/>
      <c r="XAB101" s="257"/>
      <c r="XAC101" s="257"/>
      <c r="XAD101" s="257"/>
      <c r="XAE101" s="257"/>
      <c r="XAF101" s="257"/>
      <c r="XAG101" s="257"/>
      <c r="XAH101" s="257"/>
      <c r="XAI101" s="257"/>
      <c r="XAJ101" s="257"/>
      <c r="XAK101" s="257"/>
      <c r="XAL101" s="257"/>
      <c r="XAM101" s="257"/>
      <c r="XAN101" s="257"/>
      <c r="XAO101" s="257"/>
      <c r="XAP101" s="257"/>
      <c r="XAQ101" s="257"/>
      <c r="XAR101" s="257"/>
      <c r="XAS101" s="257"/>
      <c r="XAT101" s="257"/>
      <c r="XAU101" s="257"/>
      <c r="XAV101" s="257"/>
      <c r="XAW101" s="257"/>
      <c r="XAX101" s="257"/>
      <c r="XAY101" s="257"/>
      <c r="XAZ101" s="257"/>
      <c r="XBA101" s="257"/>
      <c r="XBB101" s="257"/>
      <c r="XBC101" s="257"/>
      <c r="XBD101" s="257"/>
      <c r="XBE101" s="257"/>
      <c r="XBF101" s="257"/>
      <c r="XBG101" s="257"/>
      <c r="XBH101" s="257"/>
      <c r="XBI101" s="257"/>
      <c r="XBJ101" s="257"/>
      <c r="XBK101" s="257"/>
      <c r="XBL101" s="257"/>
      <c r="XBM101" s="257"/>
      <c r="XBN101" s="257"/>
      <c r="XBO101" s="257"/>
      <c r="XBP101" s="257"/>
      <c r="XBQ101" s="257"/>
      <c r="XBR101" s="257"/>
      <c r="XBS101" s="257"/>
      <c r="XBT101" s="257"/>
      <c r="XBU101" s="257"/>
      <c r="XBV101" s="257"/>
      <c r="XBW101" s="257"/>
      <c r="XBX101" s="257"/>
      <c r="XBY101" s="257"/>
      <c r="XBZ101" s="257"/>
      <c r="XCA101" s="257"/>
      <c r="XCB101" s="257"/>
      <c r="XCC101" s="257"/>
      <c r="XCD101" s="257"/>
      <c r="XCE101" s="257"/>
      <c r="XCF101" s="257"/>
      <c r="XCG101" s="257"/>
      <c r="XCH101" s="257"/>
      <c r="XCI101" s="257"/>
      <c r="XCJ101" s="257"/>
      <c r="XCK101" s="257"/>
      <c r="XCL101" s="257"/>
      <c r="XCM101" s="257"/>
      <c r="XCN101" s="257"/>
      <c r="XCO101" s="257"/>
      <c r="XCP101" s="257"/>
      <c r="XCQ101" s="257"/>
      <c r="XCR101" s="257"/>
      <c r="XCS101" s="257"/>
      <c r="XCT101" s="257"/>
      <c r="XCU101" s="257"/>
      <c r="XCV101" s="257"/>
      <c r="XCW101" s="257"/>
      <c r="XCX101" s="257"/>
      <c r="XCY101" s="257"/>
      <c r="XCZ101" s="257"/>
      <c r="XDA101" s="257"/>
      <c r="XDB101" s="257"/>
      <c r="XDC101" s="257"/>
      <c r="XDD101" s="257"/>
      <c r="XDE101" s="257"/>
      <c r="XDF101" s="257"/>
      <c r="XDG101" s="257"/>
      <c r="XDH101" s="257"/>
      <c r="XDI101" s="257"/>
      <c r="XDJ101" s="257"/>
      <c r="XDK101" s="257"/>
      <c r="XDL101" s="257"/>
      <c r="XDM101" s="257"/>
      <c r="XDN101" s="257"/>
      <c r="XDO101" s="257"/>
      <c r="XDP101" s="257"/>
      <c r="XDQ101" s="257"/>
      <c r="XDR101" s="257"/>
      <c r="XDS101" s="257"/>
      <c r="XDT101" s="257"/>
      <c r="XDU101" s="257"/>
      <c r="XDV101" s="257"/>
      <c r="XDW101" s="257"/>
      <c r="XDX101" s="257"/>
      <c r="XDY101" s="257"/>
      <c r="XDZ101" s="257"/>
      <c r="XEA101" s="257"/>
      <c r="XEB101" s="257"/>
      <c r="XEC101" s="257"/>
      <c r="XED101" s="257"/>
      <c r="XEE101" s="257"/>
      <c r="XEF101" s="257"/>
      <c r="XEG101" s="257"/>
      <c r="XEH101" s="257"/>
      <c r="XEI101" s="257"/>
      <c r="XEJ101" s="257"/>
      <c r="XEK101" s="257"/>
      <c r="XEL101" s="257"/>
      <c r="XEM101" s="257"/>
      <c r="XEN101" s="257"/>
      <c r="XEO101" s="257"/>
      <c r="XEP101" s="257"/>
      <c r="XEQ101" s="257"/>
      <c r="XER101" s="257"/>
      <c r="XES101" s="257"/>
      <c r="XET101" s="257"/>
      <c r="XEU101" s="257"/>
      <c r="XEV101" s="257"/>
      <c r="XEW101" s="257"/>
      <c r="XEX101" s="257"/>
      <c r="XEY101" s="257"/>
      <c r="XEZ101" s="257"/>
      <c r="XFA101" s="257"/>
      <c r="XFB101" s="257"/>
    </row>
    <row r="102" spans="1:16382" ht="21" customHeight="1" x14ac:dyDescent="0.25"/>
    <row r="103" spans="1:16382" ht="21" customHeight="1" x14ac:dyDescent="0.25"/>
    <row r="104" spans="1:16382" ht="21" customHeigh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</sheetData>
  <mergeCells count="17">
    <mergeCell ref="A1:C1"/>
    <mergeCell ref="E1:F1"/>
    <mergeCell ref="O1:V2"/>
    <mergeCell ref="X1:AE2"/>
    <mergeCell ref="A2:C4"/>
    <mergeCell ref="E2:F2"/>
    <mergeCell ref="E3:F3"/>
    <mergeCell ref="E4:F4"/>
    <mergeCell ref="X7:Z7"/>
    <mergeCell ref="AN7:AS7"/>
    <mergeCell ref="A5:C5"/>
    <mergeCell ref="E5:F5"/>
    <mergeCell ref="O5:V6"/>
    <mergeCell ref="E6:F6"/>
    <mergeCell ref="A7:F7"/>
    <mergeCell ref="J7:L7"/>
    <mergeCell ref="R7:T7"/>
  </mergeCells>
  <conditionalFormatting sqref="B9:B100">
    <cfRule type="expression" dxfId="17" priority="7">
      <formula>AND($BA9&lt;&gt;"",$AW9&lt;&gt;"")</formula>
    </cfRule>
    <cfRule type="expression" dxfId="16" priority="10">
      <formula>$AW9&lt;&gt;""</formula>
    </cfRule>
    <cfRule type="expression" dxfId="15" priority="11">
      <formula>OR($AX9&lt;&gt;"",$AY9&lt;&gt;"",$AZ9)</formula>
    </cfRule>
    <cfRule type="expression" dxfId="14" priority="12">
      <formula>COUNTIF($B$9:$B$100,$B9)&gt;1</formula>
    </cfRule>
  </conditionalFormatting>
  <conditionalFormatting sqref="L10:L100">
    <cfRule type="expression" dxfId="13" priority="9">
      <formula>AND($V10&lt;$V9,$V10&lt;&gt;"",$V10&lt;&gt;0)</formula>
    </cfRule>
  </conditionalFormatting>
  <conditionalFormatting sqref="K9:K100">
    <cfRule type="expression" dxfId="12" priority="8">
      <formula>COUNTIF($K$9:$K$100,$K9)&gt;1</formula>
    </cfRule>
  </conditionalFormatting>
  <conditionalFormatting sqref="G2:G6">
    <cfRule type="expression" dxfId="11" priority="6">
      <formula>COUNTIF(G2:G5,0)&gt;2</formula>
    </cfRule>
  </conditionalFormatting>
  <conditionalFormatting sqref="I9:I100">
    <cfRule type="expression" dxfId="10" priority="4">
      <formula>$H9&lt;&gt;""</formula>
    </cfRule>
    <cfRule type="cellIs" dxfId="9" priority="5" operator="greaterThan">
      <formula>0</formula>
    </cfRule>
  </conditionalFormatting>
  <conditionalFormatting sqref="U9:U100">
    <cfRule type="expression" dxfId="8" priority="1">
      <formula>$AU9="1 1"</formula>
    </cfRule>
    <cfRule type="expression" dxfId="7" priority="2">
      <formula>$AO9=1</formula>
    </cfRule>
    <cfRule type="expression" dxfId="6" priority="3">
      <formula>$AT9=1</formula>
    </cfRule>
  </conditionalFormatting>
  <dataValidations count="1">
    <dataValidation type="whole" allowBlank="1" showInputMessage="1" showErrorMessage="1" sqref="K9:K100" xr:uid="{00000000-0002-0000-2700-000000000000}">
      <formula1>1</formula1>
      <formula2>32000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52961" r:id="rId4" name="Button 1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62" r:id="rId5" name="Button 2">
              <controlPr defaultSize="0" print="0" autoFill="0" autoPict="0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63" r:id="rId6" name="Button 3">
              <controlPr defaultSize="0" print="0" autoFill="0" autoPict="0" macro="[0]!Tisk_výsledků">
                <anchor moveWithCells="1" sizeWithCells="1">
                  <from>
                    <xdr:col>15</xdr:col>
                    <xdr:colOff>76200</xdr:colOff>
                    <xdr:row>2</xdr:row>
                    <xdr:rowOff>9525</xdr:rowOff>
                  </from>
                  <to>
                    <xdr:col>17</xdr:col>
                    <xdr:colOff>638175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64" r:id="rId7" name="Button 4">
              <controlPr defaultSize="0" print="0" autoFill="0" autoPict="0">
                <anchor moveWithCells="1" sizeWithCells="1">
                  <from>
                    <xdr:col>8</xdr:col>
                    <xdr:colOff>95250</xdr:colOff>
                    <xdr:row>1</xdr:row>
                    <xdr:rowOff>390525</xdr:rowOff>
                  </from>
                  <to>
                    <xdr:col>8</xdr:col>
                    <xdr:colOff>1266825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65" r:id="rId8" name="Button 5">
              <controlPr defaultSize="0" print="0" autoFill="0" autoPict="0" macro="[0]!dalsi_v">
                <anchor moveWithCells="1" sizeWithCells="1">
                  <from>
                    <xdr:col>10</xdr:col>
                    <xdr:colOff>95250</xdr:colOff>
                    <xdr:row>5</xdr:row>
                    <xdr:rowOff>57150</xdr:rowOff>
                  </from>
                  <to>
                    <xdr:col>11</xdr:col>
                    <xdr:colOff>409575</xdr:colOff>
                    <xdr:row>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66" r:id="rId9" name="Button 6">
              <controlPr defaultSize="0" print="0" autoFill="0" autoPict="0" macro="[0]!Skl_listin" altText="Nastavení">
                <anchor moveWithCells="1" sizeWithCells="1">
                  <from>
                    <xdr:col>8</xdr:col>
                    <xdr:colOff>47625</xdr:colOff>
                    <xdr:row>0</xdr:row>
                    <xdr:rowOff>47625</xdr:rowOff>
                  </from>
                  <to>
                    <xdr:col>8</xdr:col>
                    <xdr:colOff>1323975</xdr:colOff>
                    <xdr:row>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67" r:id="rId10" name="Button 7">
              <controlPr defaultSize="0" print="0" autoFill="0" autoPict="0" macro="[0]!Tisk_Listiny">
                <anchor moveWithCells="1" sizeWithCells="1">
                  <from>
                    <xdr:col>0</xdr:col>
                    <xdr:colOff>0</xdr:colOff>
                    <xdr:row>3</xdr:row>
                    <xdr:rowOff>0</xdr:rowOff>
                  </from>
                  <to>
                    <xdr:col>2</xdr:col>
                    <xdr:colOff>962025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68" r:id="rId11" name="Button 8">
              <controlPr defaultSize="0" print="0" autoFill="0" autoPict="0" macro="[0]!S_vysledku2_Dilci">
                <anchor moveWithCells="1" sizeWithCells="1">
                  <from>
                    <xdr:col>18</xdr:col>
                    <xdr:colOff>295275</xdr:colOff>
                    <xdr:row>1</xdr:row>
                    <xdr:rowOff>9525</xdr:rowOff>
                  </from>
                  <to>
                    <xdr:col>20</xdr:col>
                    <xdr:colOff>1314450</xdr:colOff>
                    <xdr:row>4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69" r:id="rId12" name="Button 9">
              <controlPr defaultSize="0" print="0" autoFill="0" autoPict="0" macro="[0]!tlačítko5_Kliknutí">
                <anchor moveWithCells="1" sizeWithCells="1">
                  <from>
                    <xdr:col>8</xdr:col>
                    <xdr:colOff>95250</xdr:colOff>
                    <xdr:row>2</xdr:row>
                    <xdr:rowOff>161925</xdr:rowOff>
                  </from>
                  <to>
                    <xdr:col>8</xdr:col>
                    <xdr:colOff>1323975</xdr:colOff>
                    <xdr:row>4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834899"/>
  <sheetViews>
    <sheetView workbookViewId="0">
      <selection activeCell="A3" sqref="A3:E3"/>
    </sheetView>
  </sheetViews>
  <sheetFormatPr defaultColWidth="9.140625" defaultRowHeight="18.75" x14ac:dyDescent="0.25"/>
  <cols>
    <col min="1" max="1" width="5.5703125" style="266" customWidth="1"/>
    <col min="2" max="2" width="7.85546875" style="292" customWidth="1"/>
    <col min="3" max="3" width="0.28515625" style="290" customWidth="1"/>
    <col min="4" max="4" width="3.42578125" style="267" hidden="1" customWidth="1"/>
    <col min="5" max="5" width="5.85546875" style="118" bestFit="1" customWidth="1"/>
    <col min="6" max="6" width="23.7109375" style="48" customWidth="1"/>
    <col min="7" max="7" width="5.140625" style="24" customWidth="1"/>
    <col min="8" max="8" width="23.140625" style="268" customWidth="1"/>
    <col min="9" max="9" width="8.7109375" style="14" hidden="1" customWidth="1"/>
    <col min="10" max="10" width="4.85546875" hidden="1" customWidth="1"/>
    <col min="11" max="16" width="9.140625" customWidth="1"/>
  </cols>
  <sheetData>
    <row r="1" spans="1:10" ht="44.45" customHeight="1" thickBot="1" x14ac:dyDescent="0.3">
      <c r="A1" s="283">
        <v>10</v>
      </c>
      <c r="B1" s="282"/>
      <c r="C1" s="282"/>
      <c r="D1" s="342" t="str">
        <f>CONCATENATE(Vstup!G1," ",TEXT(Vstup!$AS$2," d. m. rrrr"))</f>
        <v>BĚH K BOŽÍMU HROBU     SV. Hostýn        22. 8. 2026</v>
      </c>
      <c r="E1" s="342"/>
      <c r="F1" s="342"/>
      <c r="G1" s="342"/>
      <c r="H1" s="342"/>
      <c r="I1" s="342"/>
      <c r="J1">
        <v>1</v>
      </c>
    </row>
    <row r="2" spans="1:10" ht="15" x14ac:dyDescent="0.25">
      <c r="A2" s="261" t="s">
        <v>286</v>
      </c>
      <c r="B2" s="262" t="s">
        <v>717</v>
      </c>
      <c r="C2" s="263"/>
      <c r="D2" s="262" t="s">
        <v>718</v>
      </c>
      <c r="E2" s="263" t="s">
        <v>719</v>
      </c>
      <c r="F2" s="264" t="s">
        <v>0</v>
      </c>
      <c r="G2" s="281" t="s">
        <v>720</v>
      </c>
      <c r="H2" s="263" t="s">
        <v>721</v>
      </c>
      <c r="I2" s="265" t="s">
        <v>528</v>
      </c>
      <c r="J2">
        <v>4</v>
      </c>
    </row>
    <row r="3" spans="1:10" ht="26.25" x14ac:dyDescent="0.25">
      <c r="A3" s="336" t="s">
        <v>616</v>
      </c>
      <c r="B3" s="336"/>
      <c r="C3" s="336"/>
      <c r="D3" s="336"/>
      <c r="E3" s="336"/>
      <c r="F3" s="48" t="s">
        <v>797</v>
      </c>
      <c r="H3" s="341" t="s">
        <v>769</v>
      </c>
      <c r="I3" s="341"/>
      <c r="J3">
        <v>3</v>
      </c>
    </row>
    <row r="4" spans="1:10" ht="15" x14ac:dyDescent="0.25">
      <c r="A4" s="261" t="s">
        <v>286</v>
      </c>
      <c r="B4" s="262" t="s">
        <v>717</v>
      </c>
      <c r="C4" s="263"/>
      <c r="D4" s="262" t="s">
        <v>718</v>
      </c>
      <c r="E4" s="263" t="s">
        <v>719</v>
      </c>
      <c r="F4" s="264" t="s">
        <v>0</v>
      </c>
      <c r="G4" s="281" t="s">
        <v>720</v>
      </c>
      <c r="H4" s="263" t="s">
        <v>721</v>
      </c>
      <c r="I4" s="265" t="s">
        <v>528</v>
      </c>
      <c r="J4">
        <v>4</v>
      </c>
    </row>
    <row r="5" spans="1:10" x14ac:dyDescent="0.25">
      <c r="A5" s="266">
        <v>1</v>
      </c>
      <c r="B5" s="292" t="s">
        <v>616</v>
      </c>
      <c r="D5" s="267">
        <v>0</v>
      </c>
      <c r="E5" s="118">
        <v>50</v>
      </c>
      <c r="F5" s="48" t="s">
        <v>1058</v>
      </c>
      <c r="G5" s="24">
        <v>2009</v>
      </c>
      <c r="H5" s="268" t="s">
        <v>36</v>
      </c>
      <c r="J5">
        <v>5</v>
      </c>
    </row>
    <row r="6" spans="1:10" x14ac:dyDescent="0.25">
      <c r="A6" s="266">
        <v>2</v>
      </c>
      <c r="B6" s="292" t="s">
        <v>616</v>
      </c>
      <c r="D6" s="267">
        <v>0</v>
      </c>
      <c r="E6" s="118">
        <v>3</v>
      </c>
      <c r="F6" s="48" t="s">
        <v>781</v>
      </c>
      <c r="G6" s="24">
        <v>2010</v>
      </c>
      <c r="H6" s="268" t="s">
        <v>747</v>
      </c>
      <c r="J6">
        <v>6</v>
      </c>
    </row>
    <row r="7" spans="1:10" x14ac:dyDescent="0.25">
      <c r="J7">
        <v>7</v>
      </c>
    </row>
    <row r="8" spans="1:10" ht="26.25" x14ac:dyDescent="0.25">
      <c r="A8" s="336" t="s">
        <v>882</v>
      </c>
      <c r="B8" s="336"/>
      <c r="C8" s="336"/>
      <c r="D8" s="336"/>
      <c r="E8" s="336"/>
      <c r="F8" s="48" t="s">
        <v>1059</v>
      </c>
      <c r="H8" s="341" t="s">
        <v>1060</v>
      </c>
      <c r="I8" s="341"/>
      <c r="J8">
        <v>8</v>
      </c>
    </row>
    <row r="9" spans="1:10" ht="15" x14ac:dyDescent="0.25">
      <c r="A9" s="261" t="s">
        <v>286</v>
      </c>
      <c r="B9" s="262" t="s">
        <v>717</v>
      </c>
      <c r="C9" s="263"/>
      <c r="D9" s="262" t="s">
        <v>718</v>
      </c>
      <c r="E9" s="263" t="s">
        <v>719</v>
      </c>
      <c r="F9" s="264" t="s">
        <v>0</v>
      </c>
      <c r="G9" s="281" t="s">
        <v>720</v>
      </c>
      <c r="H9" s="263" t="s">
        <v>721</v>
      </c>
      <c r="I9" s="265" t="s">
        <v>528</v>
      </c>
      <c r="J9">
        <v>9</v>
      </c>
    </row>
    <row r="10" spans="1:10" x14ac:dyDescent="0.25">
      <c r="A10" s="266">
        <v>1</v>
      </c>
      <c r="B10" s="292" t="s">
        <v>882</v>
      </c>
      <c r="D10" s="267">
        <v>0</v>
      </c>
      <c r="E10" s="118">
        <v>47</v>
      </c>
      <c r="F10" s="48" t="s">
        <v>1061</v>
      </c>
      <c r="G10" s="24">
        <v>1964</v>
      </c>
      <c r="H10" s="268" t="s">
        <v>245</v>
      </c>
      <c r="J10">
        <v>10</v>
      </c>
    </row>
    <row r="11" spans="1:10" x14ac:dyDescent="0.25">
      <c r="A11" s="266">
        <v>2</v>
      </c>
      <c r="B11" s="292" t="s">
        <v>882</v>
      </c>
      <c r="D11" s="267">
        <v>0</v>
      </c>
      <c r="E11" s="118">
        <v>132</v>
      </c>
      <c r="F11" s="48" t="s">
        <v>1062</v>
      </c>
      <c r="G11" s="24">
        <v>1947</v>
      </c>
      <c r="H11" s="268" t="s">
        <v>1017</v>
      </c>
      <c r="J11">
        <v>11</v>
      </c>
    </row>
    <row r="13" spans="1:10" ht="26.25" x14ac:dyDescent="0.25">
      <c r="A13" s="336"/>
      <c r="B13" s="336"/>
      <c r="C13" s="336"/>
      <c r="D13" s="336"/>
      <c r="E13" s="336"/>
      <c r="H13" s="341"/>
      <c r="I13" s="341"/>
    </row>
    <row r="14" spans="1:10" ht="15" x14ac:dyDescent="0.25">
      <c r="A14" s="261"/>
      <c r="B14" s="262"/>
      <c r="C14" s="263"/>
      <c r="D14" s="262"/>
      <c r="E14" s="263"/>
      <c r="F14" s="264"/>
      <c r="G14" s="281"/>
      <c r="H14" s="263"/>
      <c r="I14" s="265"/>
    </row>
    <row r="834899" spans="4:7" customFormat="1" ht="15" x14ac:dyDescent="0.25">
      <c r="D834899" s="267">
        <v>0</v>
      </c>
      <c r="G834899" s="24"/>
    </row>
  </sheetData>
  <mergeCells count="7">
    <mergeCell ref="A13:E13"/>
    <mergeCell ref="H13:I13"/>
    <mergeCell ref="D1:I1"/>
    <mergeCell ref="A3:E3"/>
    <mergeCell ref="H3:I3"/>
    <mergeCell ref="A8:E8"/>
    <mergeCell ref="H8:I8"/>
  </mergeCells>
  <conditionalFormatting sqref="A5:I7 A3 F3:H3 A10:I12 A8 F8:H8 A15:I1048576 A13 F13:H13">
    <cfRule type="expression" dxfId="5" priority="1">
      <formula>AND($A3&lt;4,$A3&gt;0)</formula>
    </cfRule>
    <cfRule type="expression" dxfId="4" priority="2">
      <formula>AND(ISNUMBER($A3),$A3&gt;3)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53985" r:id="rId4" name="Button 1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986" r:id="rId5" name="Button 2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987" r:id="rId6" name="Button 3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988" r:id="rId7" name="Button 4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989" r:id="rId8" name="Button 5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990" r:id="rId9" name="Button 6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991" r:id="rId10" name="Button 7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992" r:id="rId11" name="Button 8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993" r:id="rId12" name="Button 9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994" r:id="rId13" name="Button 10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834881"/>
  <sheetViews>
    <sheetView workbookViewId="0">
      <selection activeCell="B13" sqref="B13"/>
    </sheetView>
  </sheetViews>
  <sheetFormatPr defaultColWidth="9.140625" defaultRowHeight="18.75" x14ac:dyDescent="0.25"/>
  <cols>
    <col min="1" max="1" width="5.5703125" style="266" customWidth="1"/>
    <col min="2" max="2" width="7.85546875" style="292" customWidth="1"/>
    <col min="3" max="3" width="0.28515625" style="290" customWidth="1"/>
    <col min="4" max="4" width="3.42578125" style="267" hidden="1" customWidth="1"/>
    <col min="5" max="5" width="5.85546875" style="118" bestFit="1" customWidth="1"/>
    <col min="6" max="6" width="23.7109375" style="48" customWidth="1"/>
    <col min="7" max="7" width="5.140625" style="24" customWidth="1"/>
    <col min="8" max="8" width="23.140625" style="268" customWidth="1"/>
    <col min="9" max="9" width="8.7109375" style="14" hidden="1" customWidth="1"/>
    <col min="10" max="10" width="4.85546875" hidden="1" customWidth="1"/>
    <col min="11" max="16" width="9.140625" customWidth="1"/>
  </cols>
  <sheetData>
    <row r="1" spans="1:10" ht="44.45" customHeight="1" thickBot="1" x14ac:dyDescent="0.3">
      <c r="A1" s="283">
        <v>14</v>
      </c>
      <c r="B1" s="282"/>
      <c r="C1" s="282"/>
      <c r="D1" s="342" t="str">
        <f>CONCATENATE(Vstup!G1," ",TEXT(Vstup!$AS$2," d. m. rrrr"))</f>
        <v>BĚH K BOŽÍMU HROBU     SV. Hostýn        22. 8. 2026</v>
      </c>
      <c r="E1" s="342"/>
      <c r="F1" s="342"/>
      <c r="G1" s="342"/>
      <c r="H1" s="342"/>
      <c r="I1" s="342"/>
      <c r="J1">
        <v>1</v>
      </c>
    </row>
    <row r="2" spans="1:10" ht="15" x14ac:dyDescent="0.25">
      <c r="A2" s="261" t="s">
        <v>286</v>
      </c>
      <c r="B2" s="262" t="s">
        <v>717</v>
      </c>
      <c r="C2" s="263"/>
      <c r="D2" s="262" t="s">
        <v>718</v>
      </c>
      <c r="E2" s="263" t="s">
        <v>719</v>
      </c>
      <c r="F2" s="264" t="s">
        <v>0</v>
      </c>
      <c r="G2" s="281" t="s">
        <v>720</v>
      </c>
      <c r="H2" s="263" t="s">
        <v>721</v>
      </c>
      <c r="I2" s="265" t="s">
        <v>528</v>
      </c>
      <c r="J2">
        <v>4</v>
      </c>
    </row>
    <row r="3" spans="1:10" ht="26.25" x14ac:dyDescent="0.25">
      <c r="A3" s="336" t="s">
        <v>814</v>
      </c>
      <c r="B3" s="336"/>
      <c r="C3" s="336"/>
      <c r="D3" s="336"/>
      <c r="E3" s="336"/>
      <c r="F3" s="48" t="s">
        <v>1063</v>
      </c>
      <c r="H3" s="341" t="s">
        <v>1060</v>
      </c>
      <c r="I3" s="341"/>
      <c r="J3">
        <v>3</v>
      </c>
    </row>
    <row r="4" spans="1:10" ht="15" x14ac:dyDescent="0.25">
      <c r="A4" s="261" t="s">
        <v>286</v>
      </c>
      <c r="B4" s="262" t="s">
        <v>717</v>
      </c>
      <c r="C4" s="263"/>
      <c r="D4" s="262" t="s">
        <v>718</v>
      </c>
      <c r="E4" s="263" t="s">
        <v>719</v>
      </c>
      <c r="F4" s="264" t="s">
        <v>0</v>
      </c>
      <c r="G4" s="281" t="s">
        <v>720</v>
      </c>
      <c r="H4" s="263" t="s">
        <v>721</v>
      </c>
      <c r="I4" s="265" t="s">
        <v>528</v>
      </c>
      <c r="J4">
        <v>4</v>
      </c>
    </row>
    <row r="5" spans="1:10" x14ac:dyDescent="0.25">
      <c r="A5" s="266">
        <v>1</v>
      </c>
      <c r="B5" s="292" t="s">
        <v>814</v>
      </c>
      <c r="D5" s="267">
        <v>0</v>
      </c>
      <c r="E5" s="118">
        <v>143</v>
      </c>
      <c r="F5" s="48" t="s">
        <v>1064</v>
      </c>
      <c r="G5" s="24">
        <v>1952</v>
      </c>
      <c r="H5" s="268" t="s">
        <v>1053</v>
      </c>
      <c r="J5">
        <v>5</v>
      </c>
    </row>
    <row r="6" spans="1:10" x14ac:dyDescent="0.25">
      <c r="J6">
        <v>6</v>
      </c>
    </row>
    <row r="7" spans="1:10" ht="26.25" x14ac:dyDescent="0.25">
      <c r="A7" s="336" t="s">
        <v>733</v>
      </c>
      <c r="B7" s="336"/>
      <c r="C7" s="336"/>
      <c r="D7" s="336"/>
      <c r="E7" s="336"/>
      <c r="F7" s="48" t="s">
        <v>1065</v>
      </c>
      <c r="H7" s="341" t="s">
        <v>1066</v>
      </c>
      <c r="I7" s="341"/>
      <c r="J7">
        <v>7</v>
      </c>
    </row>
    <row r="8" spans="1:10" ht="15" x14ac:dyDescent="0.25">
      <c r="A8" s="261" t="s">
        <v>286</v>
      </c>
      <c r="B8" s="262" t="s">
        <v>717</v>
      </c>
      <c r="C8" s="263"/>
      <c r="D8" s="262" t="s">
        <v>718</v>
      </c>
      <c r="E8" s="263" t="s">
        <v>719</v>
      </c>
      <c r="F8" s="264" t="s">
        <v>0</v>
      </c>
      <c r="G8" s="281" t="s">
        <v>720</v>
      </c>
      <c r="H8" s="263" t="s">
        <v>721</v>
      </c>
      <c r="I8" s="265" t="s">
        <v>528</v>
      </c>
      <c r="J8">
        <v>8</v>
      </c>
    </row>
    <row r="9" spans="1:10" x14ac:dyDescent="0.25">
      <c r="A9" s="266">
        <v>1</v>
      </c>
      <c r="B9" s="292" t="s">
        <v>733</v>
      </c>
      <c r="D9" s="267">
        <v>0</v>
      </c>
      <c r="E9" s="118">
        <v>37</v>
      </c>
      <c r="F9" s="48" t="s">
        <v>1067</v>
      </c>
      <c r="G9" s="24">
        <v>1957</v>
      </c>
      <c r="H9" s="268" t="s">
        <v>744</v>
      </c>
      <c r="J9">
        <v>9</v>
      </c>
    </row>
    <row r="10" spans="1:10" x14ac:dyDescent="0.25">
      <c r="A10" s="266">
        <v>2</v>
      </c>
      <c r="B10" s="292" t="s">
        <v>733</v>
      </c>
      <c r="D10" s="267">
        <v>0</v>
      </c>
      <c r="E10" s="118">
        <v>91</v>
      </c>
      <c r="F10" s="48" t="s">
        <v>1068</v>
      </c>
      <c r="G10" s="24">
        <v>1963</v>
      </c>
      <c r="H10" s="268" t="s">
        <v>63</v>
      </c>
      <c r="J10">
        <v>10</v>
      </c>
    </row>
    <row r="11" spans="1:10" x14ac:dyDescent="0.25">
      <c r="A11" s="266">
        <v>3</v>
      </c>
      <c r="B11" s="292" t="s">
        <v>733</v>
      </c>
      <c r="D11" s="267">
        <v>0</v>
      </c>
      <c r="E11" s="118">
        <v>133</v>
      </c>
      <c r="F11" s="48" t="s">
        <v>1069</v>
      </c>
      <c r="G11" s="24">
        <v>1960</v>
      </c>
      <c r="H11" s="268" t="s">
        <v>679</v>
      </c>
      <c r="J11">
        <v>11</v>
      </c>
    </row>
    <row r="12" spans="1:10" x14ac:dyDescent="0.25">
      <c r="J12">
        <v>12</v>
      </c>
    </row>
    <row r="834881" spans="4:7" customFormat="1" ht="15" x14ac:dyDescent="0.25">
      <c r="D834881" s="267">
        <v>0</v>
      </c>
      <c r="G834881" s="24"/>
    </row>
  </sheetData>
  <mergeCells count="5">
    <mergeCell ref="D1:I1"/>
    <mergeCell ref="A3:E3"/>
    <mergeCell ref="H3:I3"/>
    <mergeCell ref="A7:E7"/>
    <mergeCell ref="H7:I7"/>
  </mergeCells>
  <conditionalFormatting sqref="A5:I6 A3 F3:H3 A9:I1048576 A7 F7:H7">
    <cfRule type="expression" dxfId="3" priority="1">
      <formula>AND($A3&lt;4,$A3&gt;0)</formula>
    </cfRule>
    <cfRule type="expression" dxfId="2" priority="2">
      <formula>AND(ISNUMBER($A3),$A3&gt;3)</formula>
    </cfRule>
  </conditionalFormatting>
  <pageMargins left="0.7" right="0.7" top="0.78740157499999996" bottom="0.78740157499999996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55009" r:id="rId4" name="Button 1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010" r:id="rId5" name="Button 2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011" r:id="rId6" name="Button 3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012" r:id="rId7" name="Button 4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013" r:id="rId8" name="Button 5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014" r:id="rId9" name="Button 6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015" r:id="rId10" name="Button 7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016" r:id="rId11" name="Button 8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017" r:id="rId12" name="Button 9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018" r:id="rId13" name="Button 10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J834830"/>
  <sheetViews>
    <sheetView workbookViewId="0">
      <selection activeCell="Q16" sqref="Q15:R16"/>
    </sheetView>
  </sheetViews>
  <sheetFormatPr defaultColWidth="9.140625" defaultRowHeight="18.75" x14ac:dyDescent="0.25"/>
  <cols>
    <col min="1" max="1" width="5.5703125" style="266" customWidth="1"/>
    <col min="2" max="2" width="7.85546875" style="292" customWidth="1"/>
    <col min="3" max="3" width="0.28515625" style="290" customWidth="1"/>
    <col min="4" max="4" width="3.42578125" style="267" hidden="1" customWidth="1"/>
    <col min="5" max="5" width="5.85546875" style="118" bestFit="1" customWidth="1"/>
    <col min="6" max="6" width="23.7109375" style="48" customWidth="1"/>
    <col min="7" max="7" width="5.140625" style="24" customWidth="1"/>
    <col min="8" max="8" width="23.140625" style="268" customWidth="1"/>
    <col min="9" max="9" width="8.7109375" style="14" hidden="1" customWidth="1"/>
    <col min="10" max="10" width="4.85546875" hidden="1" customWidth="1"/>
    <col min="11" max="16" width="9.140625" customWidth="1"/>
  </cols>
  <sheetData>
    <row r="1" spans="1:10" ht="44.45" customHeight="1" thickBot="1" x14ac:dyDescent="0.3">
      <c r="A1" s="283">
        <v>13</v>
      </c>
      <c r="B1" s="282"/>
      <c r="C1" s="282"/>
      <c r="D1" s="342" t="str">
        <f>CONCATENATE(Vstup!G1," ",TEXT(Vstup!$AS$2," d. m. rrrr"))</f>
        <v>BĚH K BOŽÍMU HROBU     SV. Hostýn        22. 8. 2026</v>
      </c>
      <c r="E1" s="342"/>
      <c r="F1" s="342"/>
      <c r="G1" s="342"/>
      <c r="H1" s="342"/>
      <c r="I1" s="342"/>
      <c r="J1">
        <v>1</v>
      </c>
    </row>
    <row r="2" spans="1:10" ht="15" x14ac:dyDescent="0.25">
      <c r="A2" s="261" t="s">
        <v>286</v>
      </c>
      <c r="B2" s="262" t="s">
        <v>717</v>
      </c>
      <c r="C2" s="263"/>
      <c r="D2" s="262" t="s">
        <v>718</v>
      </c>
      <c r="E2" s="263" t="s">
        <v>719</v>
      </c>
      <c r="F2" s="264" t="s">
        <v>0</v>
      </c>
      <c r="G2" s="281" t="s">
        <v>720</v>
      </c>
      <c r="H2" s="263" t="s">
        <v>721</v>
      </c>
      <c r="I2" s="265" t="s">
        <v>528</v>
      </c>
      <c r="J2">
        <v>4</v>
      </c>
    </row>
    <row r="3" spans="1:10" ht="26.25" x14ac:dyDescent="0.25">
      <c r="A3" s="336" t="s">
        <v>619</v>
      </c>
      <c r="B3" s="336"/>
      <c r="C3" s="336"/>
      <c r="D3" s="336"/>
      <c r="E3" s="336"/>
      <c r="F3" s="48" t="s">
        <v>797</v>
      </c>
      <c r="H3" s="341" t="s">
        <v>769</v>
      </c>
      <c r="I3" s="341"/>
      <c r="J3">
        <v>3</v>
      </c>
    </row>
    <row r="4" spans="1:10" ht="15" x14ac:dyDescent="0.25">
      <c r="A4" s="261" t="s">
        <v>286</v>
      </c>
      <c r="B4" s="262" t="s">
        <v>717</v>
      </c>
      <c r="C4" s="263"/>
      <c r="D4" s="262" t="s">
        <v>718</v>
      </c>
      <c r="E4" s="263" t="s">
        <v>719</v>
      </c>
      <c r="F4" s="264" t="s">
        <v>0</v>
      </c>
      <c r="G4" s="281" t="s">
        <v>720</v>
      </c>
      <c r="H4" s="263" t="s">
        <v>721</v>
      </c>
      <c r="I4" s="265" t="s">
        <v>528</v>
      </c>
      <c r="J4">
        <v>4</v>
      </c>
    </row>
    <row r="5" spans="1:10" x14ac:dyDescent="0.25">
      <c r="A5" s="266">
        <v>1</v>
      </c>
      <c r="B5" s="292" t="s">
        <v>619</v>
      </c>
      <c r="D5" s="267">
        <v>0</v>
      </c>
      <c r="E5" s="118">
        <v>103</v>
      </c>
      <c r="F5" s="48" t="s">
        <v>1070</v>
      </c>
      <c r="G5" s="24">
        <v>2009</v>
      </c>
      <c r="H5" s="268" t="s">
        <v>745</v>
      </c>
      <c r="J5">
        <v>5</v>
      </c>
    </row>
    <row r="6" spans="1:10" x14ac:dyDescent="0.25">
      <c r="A6" s="266">
        <v>2</v>
      </c>
      <c r="B6" s="292" t="s">
        <v>619</v>
      </c>
      <c r="D6" s="267">
        <v>0</v>
      </c>
      <c r="E6" s="118">
        <v>63</v>
      </c>
      <c r="F6" s="48" t="s">
        <v>1071</v>
      </c>
      <c r="G6" s="24">
        <v>2010</v>
      </c>
      <c r="H6" s="268" t="s">
        <v>689</v>
      </c>
      <c r="J6">
        <v>6</v>
      </c>
    </row>
    <row r="7" spans="1:10" x14ac:dyDescent="0.25">
      <c r="A7" s="266">
        <v>3</v>
      </c>
      <c r="B7" s="292" t="s">
        <v>619</v>
      </c>
      <c r="D7" s="267">
        <v>0</v>
      </c>
      <c r="E7" s="118">
        <v>62</v>
      </c>
      <c r="F7" s="48" t="s">
        <v>1072</v>
      </c>
      <c r="G7" s="24">
        <v>2009</v>
      </c>
      <c r="H7" s="268" t="s">
        <v>689</v>
      </c>
      <c r="J7">
        <v>7</v>
      </c>
    </row>
    <row r="8" spans="1:10" x14ac:dyDescent="0.25">
      <c r="A8" s="266">
        <v>4</v>
      </c>
      <c r="B8" s="292" t="s">
        <v>619</v>
      </c>
      <c r="D8" s="267">
        <v>0</v>
      </c>
      <c r="E8" s="118">
        <v>84</v>
      </c>
      <c r="F8" s="48" t="s">
        <v>1073</v>
      </c>
      <c r="G8" s="24">
        <v>2009</v>
      </c>
      <c r="H8" s="268" t="s">
        <v>986</v>
      </c>
      <c r="J8">
        <v>8</v>
      </c>
    </row>
    <row r="9" spans="1:10" x14ac:dyDescent="0.25">
      <c r="A9" s="266">
        <v>5</v>
      </c>
      <c r="B9" s="292" t="s">
        <v>619</v>
      </c>
      <c r="D9" s="267">
        <v>0</v>
      </c>
      <c r="E9" s="118">
        <v>20</v>
      </c>
      <c r="F9" s="48" t="s">
        <v>1074</v>
      </c>
      <c r="G9" s="24">
        <v>2010</v>
      </c>
      <c r="H9" s="268" t="s">
        <v>922</v>
      </c>
      <c r="J9">
        <v>9</v>
      </c>
    </row>
    <row r="10" spans="1:10" x14ac:dyDescent="0.25">
      <c r="A10" s="266">
        <v>6</v>
      </c>
      <c r="B10" s="292" t="s">
        <v>619</v>
      </c>
      <c r="D10" s="267">
        <v>0</v>
      </c>
      <c r="E10" s="118">
        <v>35</v>
      </c>
      <c r="F10" s="48" t="s">
        <v>802</v>
      </c>
      <c r="G10" s="24">
        <v>2009</v>
      </c>
      <c r="H10" s="268" t="s">
        <v>744</v>
      </c>
      <c r="J10">
        <v>10</v>
      </c>
    </row>
    <row r="11" spans="1:10" x14ac:dyDescent="0.25">
      <c r="A11" s="266">
        <v>7</v>
      </c>
      <c r="B11" s="292" t="s">
        <v>619</v>
      </c>
      <c r="D11" s="267">
        <v>0</v>
      </c>
      <c r="E11" s="118">
        <v>70</v>
      </c>
      <c r="F11" s="48" t="s">
        <v>1075</v>
      </c>
      <c r="G11" s="24">
        <v>2010</v>
      </c>
      <c r="H11" s="268" t="s">
        <v>890</v>
      </c>
      <c r="J11">
        <v>11</v>
      </c>
    </row>
    <row r="12" spans="1:10" x14ac:dyDescent="0.25">
      <c r="A12" s="266">
        <v>8</v>
      </c>
      <c r="B12" s="292" t="s">
        <v>619</v>
      </c>
      <c r="D12" s="267">
        <v>0</v>
      </c>
      <c r="E12" s="118">
        <v>26</v>
      </c>
      <c r="F12" s="48" t="s">
        <v>1076</v>
      </c>
      <c r="G12" s="24">
        <v>2010</v>
      </c>
      <c r="H12" s="268" t="s">
        <v>679</v>
      </c>
      <c r="J12">
        <v>12</v>
      </c>
    </row>
    <row r="13" spans="1:10" x14ac:dyDescent="0.25">
      <c r="J13">
        <v>13</v>
      </c>
    </row>
    <row r="14" spans="1:10" ht="26.25" x14ac:dyDescent="0.25">
      <c r="A14" s="336" t="s">
        <v>621</v>
      </c>
      <c r="B14" s="336"/>
      <c r="C14" s="336"/>
      <c r="D14" s="336"/>
      <c r="E14" s="336"/>
      <c r="F14" s="48" t="s">
        <v>602</v>
      </c>
      <c r="H14" s="341" t="s">
        <v>774</v>
      </c>
      <c r="I14" s="341"/>
      <c r="J14">
        <v>14</v>
      </c>
    </row>
    <row r="15" spans="1:10" ht="15" x14ac:dyDescent="0.25">
      <c r="A15" s="261" t="s">
        <v>286</v>
      </c>
      <c r="B15" s="262" t="s">
        <v>717</v>
      </c>
      <c r="C15" s="263"/>
      <c r="D15" s="262" t="s">
        <v>718</v>
      </c>
      <c r="E15" s="263" t="s">
        <v>719</v>
      </c>
      <c r="F15" s="264" t="s">
        <v>0</v>
      </c>
      <c r="G15" s="281" t="s">
        <v>720</v>
      </c>
      <c r="H15" s="263" t="s">
        <v>721</v>
      </c>
      <c r="I15" s="265" t="s">
        <v>528</v>
      </c>
      <c r="J15">
        <v>15</v>
      </c>
    </row>
    <row r="16" spans="1:10" x14ac:dyDescent="0.25">
      <c r="A16" s="266">
        <v>1</v>
      </c>
      <c r="B16" s="292" t="s">
        <v>621</v>
      </c>
      <c r="D16" s="267">
        <v>0</v>
      </c>
      <c r="E16" s="118">
        <v>34</v>
      </c>
      <c r="F16" s="48" t="s">
        <v>810</v>
      </c>
      <c r="G16" s="24">
        <v>2007</v>
      </c>
      <c r="H16" s="268" t="s">
        <v>744</v>
      </c>
      <c r="J16">
        <v>16</v>
      </c>
    </row>
    <row r="17" spans="1:10" x14ac:dyDescent="0.25">
      <c r="J17">
        <v>17</v>
      </c>
    </row>
    <row r="18" spans="1:10" ht="26.25" x14ac:dyDescent="0.25">
      <c r="A18" s="336" t="s">
        <v>734</v>
      </c>
      <c r="B18" s="336"/>
      <c r="C18" s="336"/>
      <c r="D18" s="336"/>
      <c r="E18" s="336"/>
      <c r="F18" s="48" t="s">
        <v>1036</v>
      </c>
      <c r="H18" s="341" t="s">
        <v>1037</v>
      </c>
      <c r="I18" s="341"/>
      <c r="J18">
        <v>18</v>
      </c>
    </row>
    <row r="19" spans="1:10" ht="15" x14ac:dyDescent="0.25">
      <c r="A19" s="261" t="s">
        <v>286</v>
      </c>
      <c r="B19" s="262" t="s">
        <v>717</v>
      </c>
      <c r="C19" s="263"/>
      <c r="D19" s="262" t="s">
        <v>718</v>
      </c>
      <c r="E19" s="263" t="s">
        <v>719</v>
      </c>
      <c r="F19" s="264" t="s">
        <v>0</v>
      </c>
      <c r="G19" s="281" t="s">
        <v>720</v>
      </c>
      <c r="H19" s="263" t="s">
        <v>721</v>
      </c>
      <c r="I19" s="265" t="s">
        <v>528</v>
      </c>
      <c r="J19">
        <v>19</v>
      </c>
    </row>
    <row r="20" spans="1:10" x14ac:dyDescent="0.25">
      <c r="A20" s="266">
        <v>0</v>
      </c>
      <c r="B20" s="292" t="s">
        <v>734</v>
      </c>
      <c r="E20" s="118">
        <v>0</v>
      </c>
      <c r="F20" s="48" t="s">
        <v>359</v>
      </c>
      <c r="G20" s="24">
        <v>0</v>
      </c>
      <c r="J20">
        <v>20</v>
      </c>
    </row>
    <row r="21" spans="1:10" x14ac:dyDescent="0.25">
      <c r="A21" s="266">
        <v>0</v>
      </c>
      <c r="B21" s="292" t="s">
        <v>734</v>
      </c>
      <c r="E21" s="118">
        <v>0</v>
      </c>
      <c r="F21" s="48" t="s">
        <v>359</v>
      </c>
      <c r="G21" s="24">
        <v>0</v>
      </c>
      <c r="J21">
        <v>21</v>
      </c>
    </row>
    <row r="22" spans="1:10" x14ac:dyDescent="0.25">
      <c r="J22">
        <v>22</v>
      </c>
    </row>
    <row r="834830" spans="4:7" customFormat="1" ht="15" x14ac:dyDescent="0.25">
      <c r="D834830" s="267">
        <v>0</v>
      </c>
      <c r="G834830" s="24"/>
    </row>
  </sheetData>
  <mergeCells count="7">
    <mergeCell ref="A18:E18"/>
    <mergeCell ref="H18:I18"/>
    <mergeCell ref="D1:I1"/>
    <mergeCell ref="A3:E3"/>
    <mergeCell ref="H3:I3"/>
    <mergeCell ref="A14:E14"/>
    <mergeCell ref="H14:I14"/>
  </mergeCells>
  <conditionalFormatting sqref="A5:I13 A3 F3:H3 A16:I17 A14 F14:H14 A20:I1048576 A18 F18:H18">
    <cfRule type="expression" dxfId="1" priority="1">
      <formula>AND($A3&lt;4,$A3&gt;0)</formula>
    </cfRule>
    <cfRule type="expression" dxfId="0" priority="2">
      <formula>AND(ISNUMBER($A3),$A3&gt;3)</formula>
    </cfRule>
  </conditionalFormatting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56033" r:id="rId4" name="Button 1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034" r:id="rId5" name="Button 2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035" r:id="rId6" name="Button 3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036" r:id="rId7" name="Button 4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037" r:id="rId8" name="Button 5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038" r:id="rId9" name="Button 6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039" r:id="rId10" name="Button 7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040" r:id="rId11" name="Button 8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041" r:id="rId12" name="Button 9">
              <controlPr defaultSize="0" print="0" autoFill="0" autoPict="0" macro="[0]!Skl_listin" altText="Nastavení">
                <anchor moveWithCells="1" sizeWithCells="1">
                  <from>
                    <xdr:col>11</xdr:col>
                    <xdr:colOff>209550</xdr:colOff>
                    <xdr:row>0</xdr:row>
                    <xdr:rowOff>85725</xdr:rowOff>
                  </from>
                  <to>
                    <xdr:col>13</xdr:col>
                    <xdr:colOff>238125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042" r:id="rId13" name="Button 10">
              <controlPr defaultSize="0" print="0" autoFill="0" autoPict="0" macro="[0]!tlačítko5_Kliknutí">
                <anchor moveWithCells="1" sizeWithCells="1">
                  <from>
                    <xdr:col>13</xdr:col>
                    <xdr:colOff>428625</xdr:colOff>
                    <xdr:row>0</xdr:row>
                    <xdr:rowOff>114300</xdr:rowOff>
                  </from>
                  <to>
                    <xdr:col>15</xdr:col>
                    <xdr:colOff>400050</xdr:colOff>
                    <xdr:row>1</xdr:row>
                    <xdr:rowOff>495300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43</vt:i4>
      </vt:variant>
      <vt:variant>
        <vt:lpstr>Pojmenované oblasti</vt:lpstr>
      </vt:variant>
      <vt:variant>
        <vt:i4>62</vt:i4>
      </vt:variant>
    </vt:vector>
  </HeadingPairs>
  <TitlesOfParts>
    <vt:vector size="105" baseType="lpstr">
      <vt:lpstr>oddíly</vt:lpstr>
      <vt:lpstr>Kategorie</vt:lpstr>
      <vt:lpstr>Vstup</vt:lpstr>
      <vt:lpstr>kat_akce</vt:lpstr>
      <vt:lpstr>Kateg_2</vt:lpstr>
      <vt:lpstr>NASTAVENÍ</vt:lpstr>
      <vt:lpstr>Vysledky</vt:lpstr>
      <vt:lpstr>V_WWW_</vt:lpstr>
      <vt:lpstr>WWW_Pův_2011</vt:lpstr>
      <vt:lpstr>2012</vt:lpstr>
      <vt:lpstr>Kat2</vt:lpstr>
      <vt:lpstr>V_WWW</vt:lpstr>
      <vt:lpstr>V_WWW_zal</vt:lpstr>
      <vt:lpstr>Vítězové_tisk</vt:lpstr>
      <vt:lpstr>V_WWW_DILCI</vt:lpstr>
      <vt:lpstr>Startovní LISTINA</vt:lpstr>
      <vt:lpstr>V_WWW_VICE KAT</vt:lpstr>
      <vt:lpstr>L1</vt:lpstr>
      <vt:lpstr>L1_1</vt:lpstr>
      <vt:lpstr>L3</vt:lpstr>
      <vt:lpstr>L4</vt:lpstr>
      <vt:lpstr>L5</vt:lpstr>
      <vt:lpstr>L2</vt:lpstr>
      <vt:lpstr>L6</vt:lpstr>
      <vt:lpstr>L7</vt:lpstr>
      <vt:lpstr>L8</vt:lpstr>
      <vt:lpstr>L9</vt:lpstr>
      <vt:lpstr>V_L2</vt:lpstr>
      <vt:lpstr>V_L6</vt:lpstr>
      <vt:lpstr>V_L8</vt:lpstr>
      <vt:lpstr>V_L9</vt:lpstr>
      <vt:lpstr>L10</vt:lpstr>
      <vt:lpstr>L11</vt:lpstr>
      <vt:lpstr>L12</vt:lpstr>
      <vt:lpstr>L13</vt:lpstr>
      <vt:lpstr>L14</vt:lpstr>
      <vt:lpstr>L15</vt:lpstr>
      <vt:lpstr>L16</vt:lpstr>
      <vt:lpstr>L17</vt:lpstr>
      <vt:lpstr>L18</vt:lpstr>
      <vt:lpstr>V_L10</vt:lpstr>
      <vt:lpstr>V_L14</vt:lpstr>
      <vt:lpstr>V_L13</vt:lpstr>
      <vt:lpstr>kat_a_prepocet</vt:lpstr>
      <vt:lpstr>kateg</vt:lpstr>
      <vt:lpstr>KATEG_2</vt:lpstr>
      <vt:lpstr>kateg2</vt:lpstr>
      <vt:lpstr>'L1'!Názvy_tisku</vt:lpstr>
      <vt:lpstr>L1_1!Názvy_tisku</vt:lpstr>
      <vt:lpstr>'L10'!Názvy_tisku</vt:lpstr>
      <vt:lpstr>'L11'!Názvy_tisku</vt:lpstr>
      <vt:lpstr>'L12'!Názvy_tisku</vt:lpstr>
      <vt:lpstr>'L13'!Názvy_tisku</vt:lpstr>
      <vt:lpstr>'L14'!Názvy_tisku</vt:lpstr>
      <vt:lpstr>'L15'!Názvy_tisku</vt:lpstr>
      <vt:lpstr>'L16'!Názvy_tisku</vt:lpstr>
      <vt:lpstr>'L17'!Názvy_tisku</vt:lpstr>
      <vt:lpstr>'L18'!Názvy_tisku</vt:lpstr>
      <vt:lpstr>'L2'!Názvy_tisku</vt:lpstr>
      <vt:lpstr>'L3'!Názvy_tisku</vt:lpstr>
      <vt:lpstr>'L4'!Názvy_tisku</vt:lpstr>
      <vt:lpstr>'L5'!Názvy_tisku</vt:lpstr>
      <vt:lpstr>'L6'!Názvy_tisku</vt:lpstr>
      <vt:lpstr>'L7'!Názvy_tisku</vt:lpstr>
      <vt:lpstr>'L8'!Názvy_tisku</vt:lpstr>
      <vt:lpstr>'L9'!Názvy_tisku</vt:lpstr>
      <vt:lpstr>'Startovní LISTINA'!Názvy_tisku</vt:lpstr>
      <vt:lpstr>V_L10!Názvy_tisku</vt:lpstr>
      <vt:lpstr>V_L13!Názvy_tisku</vt:lpstr>
      <vt:lpstr>V_L14!Názvy_tisku</vt:lpstr>
      <vt:lpstr>V_L2!Názvy_tisku</vt:lpstr>
      <vt:lpstr>V_L6!Názvy_tisku</vt:lpstr>
      <vt:lpstr>V_L8!Názvy_tisku</vt:lpstr>
      <vt:lpstr>V_L9!Názvy_tisku</vt:lpstr>
      <vt:lpstr>'V_WWW_VICE KAT'!Názvy_tisku</vt:lpstr>
      <vt:lpstr>'L1'!Oblast_tisku</vt:lpstr>
      <vt:lpstr>L1_1!Oblast_tisku</vt:lpstr>
      <vt:lpstr>'L10'!Oblast_tisku</vt:lpstr>
      <vt:lpstr>'L11'!Oblast_tisku</vt:lpstr>
      <vt:lpstr>'L12'!Oblast_tisku</vt:lpstr>
      <vt:lpstr>'L13'!Oblast_tisku</vt:lpstr>
      <vt:lpstr>'L14'!Oblast_tisku</vt:lpstr>
      <vt:lpstr>'L15'!Oblast_tisku</vt:lpstr>
      <vt:lpstr>'L16'!Oblast_tisku</vt:lpstr>
      <vt:lpstr>'L17'!Oblast_tisku</vt:lpstr>
      <vt:lpstr>'L18'!Oblast_tisku</vt:lpstr>
      <vt:lpstr>'L2'!Oblast_tisku</vt:lpstr>
      <vt:lpstr>'L3'!Oblast_tisku</vt:lpstr>
      <vt:lpstr>'L4'!Oblast_tisku</vt:lpstr>
      <vt:lpstr>'L5'!Oblast_tisku</vt:lpstr>
      <vt:lpstr>'L6'!Oblast_tisku</vt:lpstr>
      <vt:lpstr>'L7'!Oblast_tisku</vt:lpstr>
      <vt:lpstr>'L8'!Oblast_tisku</vt:lpstr>
      <vt:lpstr>'L9'!Oblast_tisku</vt:lpstr>
      <vt:lpstr>'Startovní LISTINA'!Oblast_tisku</vt:lpstr>
      <vt:lpstr>V_L10!Oblast_tisku</vt:lpstr>
      <vt:lpstr>V_L13!Oblast_tisku</vt:lpstr>
      <vt:lpstr>V_L14!Oblast_tisku</vt:lpstr>
      <vt:lpstr>V_L2!Oblast_tisku</vt:lpstr>
      <vt:lpstr>V_L6!Oblast_tisku</vt:lpstr>
      <vt:lpstr>V_L8!Oblast_tisku</vt:lpstr>
      <vt:lpstr>V_L9!Oblast_tisku</vt:lpstr>
      <vt:lpstr>'V_WWW_VICE KAT'!Oblast_tisku</vt:lpstr>
      <vt:lpstr>popisky</vt:lpstr>
      <vt:lpstr>Sez_kat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13tyyy</dc:creator>
  <cp:lastModifiedBy>Michal Možný</cp:lastModifiedBy>
  <cp:lastPrinted>2026-08-22T15:51:55Z</cp:lastPrinted>
  <dcterms:created xsi:type="dcterms:W3CDTF">2011-08-20T15:51:44Z</dcterms:created>
  <dcterms:modified xsi:type="dcterms:W3CDTF">2026-09-04T11:19:28Z</dcterms:modified>
</cp:coreProperties>
</file>